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Supply chain analyst\Projet 2 - optimiser les trajets de livraison - les couturiers inclusifs\presentation\"/>
    </mc:Choice>
  </mc:AlternateContent>
  <xr:revisionPtr revIDLastSave="0" documentId="13_ncr:1_{07A3EB31-65C3-4F1E-A0F8-D3D3108E6F9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jeuxdedonnees" sheetId="3" r:id="rId1"/>
    <sheet name="TCD" sheetId="4" r:id="rId2"/>
    <sheet name="Indicateurs transport" sheetId="1" r:id="rId3"/>
    <sheet name="Graphiques" sheetId="6" r:id="rId4"/>
    <sheet name="Taux émission CO2e" sheetId="2" r:id="rId5"/>
  </sheets>
  <calcPr calcId="191029"/>
  <pivotCaches>
    <pivotCache cacheId="2" r:id="rId6"/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1" l="1"/>
  <c r="N7" i="1"/>
  <c r="N8" i="1"/>
  <c r="N9" i="1"/>
  <c r="N10" i="1"/>
  <c r="N11" i="1"/>
  <c r="N12" i="1"/>
  <c r="N13" i="1"/>
  <c r="O13" i="1" s="1"/>
  <c r="N14" i="1"/>
  <c r="N6" i="1"/>
  <c r="M7" i="1"/>
  <c r="M8" i="1"/>
  <c r="M9" i="1"/>
  <c r="M10" i="1"/>
  <c r="M11" i="1"/>
  <c r="M12" i="1"/>
  <c r="M13" i="1"/>
  <c r="M14" i="1"/>
  <c r="M15" i="1"/>
  <c r="M16" i="1"/>
  <c r="M17" i="1"/>
  <c r="M6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E41" i="3"/>
  <c r="E57" i="3"/>
  <c r="E98" i="3"/>
  <c r="E106" i="3"/>
  <c r="E121" i="3"/>
  <c r="E169" i="3"/>
  <c r="E170" i="3"/>
  <c r="E210" i="3"/>
  <c r="E226" i="3"/>
  <c r="E233" i="3"/>
  <c r="E290" i="3"/>
  <c r="E321" i="3"/>
  <c r="E338" i="3"/>
  <c r="E402" i="3"/>
  <c r="E441" i="3"/>
  <c r="E449" i="3"/>
  <c r="E490" i="3"/>
  <c r="E513" i="3"/>
  <c r="E553" i="3"/>
  <c r="E569" i="3"/>
  <c r="E610" i="3"/>
  <c r="E618" i="3"/>
  <c r="E633" i="3"/>
  <c r="E681" i="3"/>
  <c r="E682" i="3"/>
  <c r="E697" i="3"/>
  <c r="E705" i="3"/>
  <c r="E719" i="3"/>
  <c r="E722" i="3"/>
  <c r="E727" i="3"/>
  <c r="E738" i="3"/>
  <c r="E745" i="3"/>
  <c r="E746" i="3"/>
  <c r="E761" i="3"/>
  <c r="E769" i="3"/>
  <c r="E783" i="3"/>
  <c r="E786" i="3"/>
  <c r="E791" i="3"/>
  <c r="E802" i="3"/>
  <c r="E809" i="3"/>
  <c r="E810" i="3"/>
  <c r="E825" i="3"/>
  <c r="E833" i="3"/>
  <c r="E847" i="3"/>
  <c r="E850" i="3"/>
  <c r="E855" i="3"/>
  <c r="E866" i="3"/>
  <c r="E873" i="3"/>
  <c r="E874" i="3"/>
  <c r="E889" i="3"/>
  <c r="E897" i="3"/>
  <c r="E911" i="3"/>
  <c r="E914" i="3"/>
  <c r="E919" i="3"/>
  <c r="E930" i="3"/>
  <c r="E937" i="3"/>
  <c r="E938" i="3"/>
  <c r="E953" i="3"/>
  <c r="E961" i="3"/>
  <c r="E975" i="3"/>
  <c r="E978" i="3"/>
  <c r="E983" i="3"/>
  <c r="E994" i="3"/>
  <c r="E1001" i="3"/>
  <c r="E1002" i="3"/>
  <c r="E1017" i="3"/>
  <c r="E1025" i="3"/>
  <c r="E1039" i="3"/>
  <c r="E1042" i="3"/>
  <c r="E1047" i="3"/>
  <c r="E1058" i="3"/>
  <c r="E1065" i="3"/>
  <c r="E1066" i="3"/>
  <c r="E1081" i="3"/>
  <c r="E1089" i="3"/>
  <c r="E1103" i="3"/>
  <c r="E1106" i="3"/>
  <c r="E1107" i="3"/>
  <c r="E1119" i="3"/>
  <c r="E1122" i="3"/>
  <c r="E1123" i="3"/>
  <c r="E1135" i="3"/>
  <c r="E1138" i="3"/>
  <c r="E1139" i="3"/>
  <c r="E1151" i="3"/>
  <c r="E1153" i="3"/>
  <c r="E1154" i="3"/>
  <c r="E1159" i="3"/>
  <c r="E1161" i="3"/>
  <c r="E1162" i="3"/>
  <c r="E1167" i="3"/>
  <c r="E1169" i="3"/>
  <c r="E1170" i="3"/>
  <c r="E1175" i="3"/>
  <c r="E1177" i="3"/>
  <c r="E1178" i="3"/>
  <c r="E1183" i="3"/>
  <c r="E1185" i="3"/>
  <c r="E1186" i="3"/>
  <c r="E1191" i="3"/>
  <c r="E1193" i="3"/>
  <c r="E1194" i="3"/>
  <c r="E1199" i="3"/>
  <c r="E1201" i="3"/>
  <c r="E1202" i="3"/>
  <c r="E1207" i="3"/>
  <c r="E1209" i="3"/>
  <c r="E1210" i="3"/>
  <c r="E1215" i="3"/>
  <c r="E1217" i="3"/>
  <c r="E1218" i="3"/>
  <c r="E1223" i="3"/>
  <c r="E1225" i="3"/>
  <c r="E1226" i="3"/>
  <c r="E1231" i="3"/>
  <c r="E1233" i="3"/>
  <c r="E1234" i="3"/>
  <c r="E1239" i="3"/>
  <c r="E1241" i="3"/>
  <c r="E1242" i="3"/>
  <c r="E1247" i="3"/>
  <c r="E1249" i="3"/>
  <c r="E1250" i="3"/>
  <c r="E1255" i="3"/>
  <c r="E1257" i="3"/>
  <c r="E1258" i="3"/>
  <c r="E1263" i="3"/>
  <c r="E1265" i="3"/>
  <c r="E1266" i="3"/>
  <c r="E1271" i="3"/>
  <c r="E1273" i="3"/>
  <c r="E1274" i="3"/>
  <c r="E1279" i="3"/>
  <c r="E1281" i="3"/>
  <c r="E1282" i="3"/>
  <c r="E1287" i="3"/>
  <c r="E1289" i="3"/>
  <c r="E1290" i="3"/>
  <c r="E1295" i="3"/>
  <c r="E1297" i="3"/>
  <c r="E1298" i="3"/>
  <c r="E1303" i="3"/>
  <c r="E1305" i="3"/>
  <c r="E1306" i="3"/>
  <c r="E1311" i="3"/>
  <c r="E1313" i="3"/>
  <c r="E1314" i="3"/>
  <c r="E1319" i="3"/>
  <c r="E1321" i="3"/>
  <c r="E1322" i="3"/>
  <c r="E1327" i="3"/>
  <c r="E1329" i="3"/>
  <c r="E1330" i="3"/>
  <c r="E1335" i="3"/>
  <c r="E1337" i="3"/>
  <c r="E1338" i="3"/>
  <c r="E1343" i="3"/>
  <c r="E1345" i="3"/>
  <c r="E1346" i="3"/>
  <c r="E1351" i="3"/>
  <c r="E1353" i="3"/>
  <c r="E1354" i="3"/>
  <c r="E1359" i="3"/>
  <c r="E1361" i="3"/>
  <c r="E1362" i="3"/>
  <c r="E1367" i="3"/>
  <c r="E1369" i="3"/>
  <c r="E1370" i="3"/>
  <c r="E1375" i="3"/>
  <c r="E1377" i="3"/>
  <c r="E1378" i="3"/>
  <c r="E1383" i="3"/>
  <c r="E1385" i="3"/>
  <c r="E1386" i="3"/>
  <c r="E1391" i="3"/>
  <c r="E1393" i="3"/>
  <c r="E1394" i="3"/>
  <c r="E1399" i="3"/>
  <c r="E1401" i="3"/>
  <c r="E1402" i="3"/>
  <c r="E1407" i="3"/>
  <c r="E1409" i="3"/>
  <c r="E1410" i="3"/>
  <c r="E1415" i="3"/>
  <c r="E1417" i="3"/>
  <c r="E1418" i="3"/>
  <c r="E1423" i="3"/>
  <c r="E1425" i="3"/>
  <c r="E1426" i="3"/>
  <c r="E1431" i="3"/>
  <c r="E1433" i="3"/>
  <c r="E1434" i="3"/>
  <c r="E1439" i="3"/>
  <c r="E1441" i="3"/>
  <c r="E1442" i="3"/>
  <c r="E1447" i="3"/>
  <c r="E1449" i="3"/>
  <c r="E1450" i="3"/>
  <c r="E1455" i="3"/>
  <c r="E1457" i="3"/>
  <c r="E1458" i="3"/>
  <c r="E1463" i="3"/>
  <c r="E1465" i="3"/>
  <c r="E1466" i="3"/>
  <c r="E1471" i="3"/>
  <c r="E1473" i="3"/>
  <c r="E1474" i="3"/>
  <c r="E1479" i="3"/>
  <c r="E1481" i="3"/>
  <c r="E1482" i="3"/>
  <c r="E1487" i="3"/>
  <c r="E1489" i="3"/>
  <c r="E1490" i="3"/>
  <c r="E1495" i="3"/>
  <c r="E1497" i="3"/>
  <c r="E1498" i="3"/>
  <c r="E1503" i="3"/>
  <c r="E1505" i="3"/>
  <c r="E1506" i="3"/>
  <c r="E1511" i="3"/>
  <c r="E1513" i="3"/>
  <c r="E1514" i="3"/>
  <c r="E1519" i="3"/>
  <c r="E1521" i="3"/>
  <c r="E1522" i="3"/>
  <c r="E1527" i="3"/>
  <c r="E1529" i="3"/>
  <c r="E1530" i="3"/>
  <c r="E1535" i="3"/>
  <c r="E1537" i="3"/>
  <c r="E1538" i="3"/>
  <c r="E1543" i="3"/>
  <c r="E1545" i="3"/>
  <c r="E1546" i="3"/>
  <c r="E1551" i="3"/>
  <c r="E1553" i="3"/>
  <c r="E1554" i="3"/>
  <c r="E1559" i="3"/>
  <c r="E1561" i="3"/>
  <c r="E1562" i="3"/>
  <c r="D2" i="3"/>
  <c r="E2" i="3" s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D170" i="3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E368" i="3" s="1"/>
  <c r="D369" i="3"/>
  <c r="E369" i="3" s="1"/>
  <c r="D370" i="3"/>
  <c r="E370" i="3" s="1"/>
  <c r="D371" i="3"/>
  <c r="E371" i="3" s="1"/>
  <c r="D372" i="3"/>
  <c r="E372" i="3" s="1"/>
  <c r="D373" i="3"/>
  <c r="E373" i="3" s="1"/>
  <c r="D374" i="3"/>
  <c r="E374" i="3" s="1"/>
  <c r="D375" i="3"/>
  <c r="E375" i="3" s="1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E383" i="3" s="1"/>
  <c r="D384" i="3"/>
  <c r="E384" i="3" s="1"/>
  <c r="D385" i="3"/>
  <c r="E385" i="3" s="1"/>
  <c r="D386" i="3"/>
  <c r="E386" i="3" s="1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 s="1"/>
  <c r="D393" i="3"/>
  <c r="E393" i="3" s="1"/>
  <c r="D394" i="3"/>
  <c r="E394" i="3" s="1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E400" i="3" s="1"/>
  <c r="D401" i="3"/>
  <c r="E401" i="3" s="1"/>
  <c r="D402" i="3"/>
  <c r="D403" i="3"/>
  <c r="E403" i="3" s="1"/>
  <c r="D404" i="3"/>
  <c r="E404" i="3" s="1"/>
  <c r="D405" i="3"/>
  <c r="E405" i="3" s="1"/>
  <c r="D406" i="3"/>
  <c r="E406" i="3" s="1"/>
  <c r="D407" i="3"/>
  <c r="E407" i="3" s="1"/>
  <c r="D408" i="3"/>
  <c r="E408" i="3" s="1"/>
  <c r="D409" i="3"/>
  <c r="E409" i="3" s="1"/>
  <c r="D410" i="3"/>
  <c r="E410" i="3" s="1"/>
  <c r="D411" i="3"/>
  <c r="E411" i="3" s="1"/>
  <c r="D412" i="3"/>
  <c r="E412" i="3" s="1"/>
  <c r="D413" i="3"/>
  <c r="E413" i="3" s="1"/>
  <c r="D414" i="3"/>
  <c r="E414" i="3" s="1"/>
  <c r="D415" i="3"/>
  <c r="E415" i="3" s="1"/>
  <c r="D416" i="3"/>
  <c r="E416" i="3" s="1"/>
  <c r="D417" i="3"/>
  <c r="E417" i="3" s="1"/>
  <c r="D418" i="3"/>
  <c r="E418" i="3" s="1"/>
  <c r="D419" i="3"/>
  <c r="E419" i="3" s="1"/>
  <c r="D420" i="3"/>
  <c r="E420" i="3" s="1"/>
  <c r="D421" i="3"/>
  <c r="E421" i="3" s="1"/>
  <c r="D422" i="3"/>
  <c r="E422" i="3" s="1"/>
  <c r="D423" i="3"/>
  <c r="E423" i="3" s="1"/>
  <c r="D424" i="3"/>
  <c r="E424" i="3" s="1"/>
  <c r="D425" i="3"/>
  <c r="E425" i="3" s="1"/>
  <c r="D426" i="3"/>
  <c r="E426" i="3" s="1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E432" i="3" s="1"/>
  <c r="D433" i="3"/>
  <c r="E433" i="3" s="1"/>
  <c r="D434" i="3"/>
  <c r="E434" i="3" s="1"/>
  <c r="D435" i="3"/>
  <c r="E435" i="3" s="1"/>
  <c r="D436" i="3"/>
  <c r="E436" i="3" s="1"/>
  <c r="D437" i="3"/>
  <c r="E437" i="3" s="1"/>
  <c r="D438" i="3"/>
  <c r="E438" i="3" s="1"/>
  <c r="D439" i="3"/>
  <c r="E439" i="3" s="1"/>
  <c r="D440" i="3"/>
  <c r="E440" i="3" s="1"/>
  <c r="D441" i="3"/>
  <c r="D442" i="3"/>
  <c r="E442" i="3" s="1"/>
  <c r="D443" i="3"/>
  <c r="E443" i="3" s="1"/>
  <c r="D444" i="3"/>
  <c r="E444" i="3" s="1"/>
  <c r="D445" i="3"/>
  <c r="E445" i="3" s="1"/>
  <c r="D446" i="3"/>
  <c r="E446" i="3" s="1"/>
  <c r="D447" i="3"/>
  <c r="E447" i="3" s="1"/>
  <c r="D448" i="3"/>
  <c r="E448" i="3" s="1"/>
  <c r="D449" i="3"/>
  <c r="D450" i="3"/>
  <c r="E450" i="3" s="1"/>
  <c r="D451" i="3"/>
  <c r="E451" i="3" s="1"/>
  <c r="D452" i="3"/>
  <c r="E452" i="3" s="1"/>
  <c r="D453" i="3"/>
  <c r="E453" i="3" s="1"/>
  <c r="D454" i="3"/>
  <c r="E454" i="3" s="1"/>
  <c r="D455" i="3"/>
  <c r="E455" i="3" s="1"/>
  <c r="D456" i="3"/>
  <c r="E456" i="3" s="1"/>
  <c r="D457" i="3"/>
  <c r="E457" i="3" s="1"/>
  <c r="D458" i="3"/>
  <c r="E458" i="3" s="1"/>
  <c r="D459" i="3"/>
  <c r="E459" i="3" s="1"/>
  <c r="D460" i="3"/>
  <c r="E460" i="3" s="1"/>
  <c r="D461" i="3"/>
  <c r="E461" i="3" s="1"/>
  <c r="D462" i="3"/>
  <c r="E462" i="3" s="1"/>
  <c r="D463" i="3"/>
  <c r="E463" i="3" s="1"/>
  <c r="D464" i="3"/>
  <c r="E464" i="3" s="1"/>
  <c r="D465" i="3"/>
  <c r="E465" i="3" s="1"/>
  <c r="D466" i="3"/>
  <c r="E466" i="3" s="1"/>
  <c r="D467" i="3"/>
  <c r="E467" i="3" s="1"/>
  <c r="D468" i="3"/>
  <c r="E468" i="3" s="1"/>
  <c r="D469" i="3"/>
  <c r="E469" i="3" s="1"/>
  <c r="D470" i="3"/>
  <c r="E470" i="3" s="1"/>
  <c r="D471" i="3"/>
  <c r="E471" i="3" s="1"/>
  <c r="D472" i="3"/>
  <c r="E472" i="3" s="1"/>
  <c r="D473" i="3"/>
  <c r="E473" i="3" s="1"/>
  <c r="D474" i="3"/>
  <c r="E474" i="3" s="1"/>
  <c r="D475" i="3"/>
  <c r="E475" i="3" s="1"/>
  <c r="D476" i="3"/>
  <c r="E476" i="3" s="1"/>
  <c r="D477" i="3"/>
  <c r="E477" i="3" s="1"/>
  <c r="D478" i="3"/>
  <c r="E478" i="3" s="1"/>
  <c r="D479" i="3"/>
  <c r="E479" i="3" s="1"/>
  <c r="D480" i="3"/>
  <c r="E480" i="3" s="1"/>
  <c r="D481" i="3"/>
  <c r="E481" i="3" s="1"/>
  <c r="D482" i="3"/>
  <c r="E482" i="3" s="1"/>
  <c r="D483" i="3"/>
  <c r="E483" i="3" s="1"/>
  <c r="D484" i="3"/>
  <c r="E484" i="3" s="1"/>
  <c r="D485" i="3"/>
  <c r="E485" i="3" s="1"/>
  <c r="D486" i="3"/>
  <c r="E486" i="3" s="1"/>
  <c r="D487" i="3"/>
  <c r="E487" i="3" s="1"/>
  <c r="D488" i="3"/>
  <c r="E488" i="3" s="1"/>
  <c r="D489" i="3"/>
  <c r="E489" i="3" s="1"/>
  <c r="D490" i="3"/>
  <c r="D491" i="3"/>
  <c r="E491" i="3" s="1"/>
  <c r="D492" i="3"/>
  <c r="E492" i="3" s="1"/>
  <c r="D493" i="3"/>
  <c r="E493" i="3" s="1"/>
  <c r="D494" i="3"/>
  <c r="E494" i="3" s="1"/>
  <c r="D495" i="3"/>
  <c r="E495" i="3" s="1"/>
  <c r="D496" i="3"/>
  <c r="E496" i="3" s="1"/>
  <c r="D497" i="3"/>
  <c r="E497" i="3" s="1"/>
  <c r="D498" i="3"/>
  <c r="E498" i="3" s="1"/>
  <c r="D499" i="3"/>
  <c r="E499" i="3" s="1"/>
  <c r="D500" i="3"/>
  <c r="E500" i="3" s="1"/>
  <c r="D501" i="3"/>
  <c r="E501" i="3" s="1"/>
  <c r="D502" i="3"/>
  <c r="E502" i="3" s="1"/>
  <c r="D503" i="3"/>
  <c r="E503" i="3" s="1"/>
  <c r="D504" i="3"/>
  <c r="E504" i="3" s="1"/>
  <c r="D505" i="3"/>
  <c r="E505" i="3" s="1"/>
  <c r="D506" i="3"/>
  <c r="E506" i="3" s="1"/>
  <c r="D507" i="3"/>
  <c r="E507" i="3" s="1"/>
  <c r="D508" i="3"/>
  <c r="E508" i="3" s="1"/>
  <c r="D509" i="3"/>
  <c r="E509" i="3" s="1"/>
  <c r="D510" i="3"/>
  <c r="E510" i="3" s="1"/>
  <c r="D511" i="3"/>
  <c r="E511" i="3" s="1"/>
  <c r="D512" i="3"/>
  <c r="E512" i="3" s="1"/>
  <c r="D513" i="3"/>
  <c r="D514" i="3"/>
  <c r="E514" i="3" s="1"/>
  <c r="D515" i="3"/>
  <c r="E515" i="3" s="1"/>
  <c r="D516" i="3"/>
  <c r="E516" i="3" s="1"/>
  <c r="D517" i="3"/>
  <c r="E517" i="3" s="1"/>
  <c r="D518" i="3"/>
  <c r="E518" i="3" s="1"/>
  <c r="D519" i="3"/>
  <c r="E519" i="3" s="1"/>
  <c r="D520" i="3"/>
  <c r="E520" i="3" s="1"/>
  <c r="D521" i="3"/>
  <c r="E521" i="3" s="1"/>
  <c r="D522" i="3"/>
  <c r="E522" i="3" s="1"/>
  <c r="D523" i="3"/>
  <c r="E523" i="3" s="1"/>
  <c r="D524" i="3"/>
  <c r="E524" i="3" s="1"/>
  <c r="D525" i="3"/>
  <c r="E525" i="3" s="1"/>
  <c r="D526" i="3"/>
  <c r="E526" i="3" s="1"/>
  <c r="D527" i="3"/>
  <c r="E527" i="3" s="1"/>
  <c r="D528" i="3"/>
  <c r="E528" i="3" s="1"/>
  <c r="D529" i="3"/>
  <c r="E529" i="3" s="1"/>
  <c r="D530" i="3"/>
  <c r="E530" i="3" s="1"/>
  <c r="D531" i="3"/>
  <c r="E531" i="3" s="1"/>
  <c r="D532" i="3"/>
  <c r="E532" i="3" s="1"/>
  <c r="D533" i="3"/>
  <c r="E533" i="3" s="1"/>
  <c r="D534" i="3"/>
  <c r="E534" i="3" s="1"/>
  <c r="D535" i="3"/>
  <c r="E535" i="3" s="1"/>
  <c r="D536" i="3"/>
  <c r="E536" i="3" s="1"/>
  <c r="D537" i="3"/>
  <c r="E537" i="3" s="1"/>
  <c r="D538" i="3"/>
  <c r="E538" i="3" s="1"/>
  <c r="D539" i="3"/>
  <c r="E539" i="3" s="1"/>
  <c r="D540" i="3"/>
  <c r="E540" i="3" s="1"/>
  <c r="D541" i="3"/>
  <c r="E541" i="3" s="1"/>
  <c r="D542" i="3"/>
  <c r="E542" i="3" s="1"/>
  <c r="D543" i="3"/>
  <c r="E543" i="3" s="1"/>
  <c r="D544" i="3"/>
  <c r="E544" i="3" s="1"/>
  <c r="D545" i="3"/>
  <c r="E545" i="3" s="1"/>
  <c r="D546" i="3"/>
  <c r="E546" i="3" s="1"/>
  <c r="D547" i="3"/>
  <c r="E547" i="3" s="1"/>
  <c r="D548" i="3"/>
  <c r="E548" i="3" s="1"/>
  <c r="D549" i="3"/>
  <c r="E549" i="3" s="1"/>
  <c r="D550" i="3"/>
  <c r="E550" i="3" s="1"/>
  <c r="D551" i="3"/>
  <c r="E551" i="3" s="1"/>
  <c r="D552" i="3"/>
  <c r="E552" i="3" s="1"/>
  <c r="D553" i="3"/>
  <c r="D554" i="3"/>
  <c r="E554" i="3" s="1"/>
  <c r="D555" i="3"/>
  <c r="E555" i="3" s="1"/>
  <c r="D556" i="3"/>
  <c r="E556" i="3" s="1"/>
  <c r="D557" i="3"/>
  <c r="E557" i="3" s="1"/>
  <c r="D558" i="3"/>
  <c r="E558" i="3" s="1"/>
  <c r="D559" i="3"/>
  <c r="E559" i="3" s="1"/>
  <c r="D560" i="3"/>
  <c r="E560" i="3" s="1"/>
  <c r="D561" i="3"/>
  <c r="E561" i="3" s="1"/>
  <c r="D562" i="3"/>
  <c r="E562" i="3" s="1"/>
  <c r="D563" i="3"/>
  <c r="E563" i="3" s="1"/>
  <c r="D564" i="3"/>
  <c r="E564" i="3" s="1"/>
  <c r="D565" i="3"/>
  <c r="E565" i="3" s="1"/>
  <c r="D566" i="3"/>
  <c r="E566" i="3" s="1"/>
  <c r="D567" i="3"/>
  <c r="E567" i="3" s="1"/>
  <c r="D568" i="3"/>
  <c r="E568" i="3" s="1"/>
  <c r="D569" i="3"/>
  <c r="D570" i="3"/>
  <c r="E570" i="3" s="1"/>
  <c r="D571" i="3"/>
  <c r="E571" i="3" s="1"/>
  <c r="D572" i="3"/>
  <c r="E572" i="3" s="1"/>
  <c r="D573" i="3"/>
  <c r="E573" i="3" s="1"/>
  <c r="D574" i="3"/>
  <c r="E574" i="3" s="1"/>
  <c r="D575" i="3"/>
  <c r="E575" i="3" s="1"/>
  <c r="D576" i="3"/>
  <c r="E576" i="3" s="1"/>
  <c r="D577" i="3"/>
  <c r="E577" i="3" s="1"/>
  <c r="D578" i="3"/>
  <c r="E578" i="3" s="1"/>
  <c r="D579" i="3"/>
  <c r="E579" i="3" s="1"/>
  <c r="D580" i="3"/>
  <c r="E580" i="3" s="1"/>
  <c r="D581" i="3"/>
  <c r="E581" i="3" s="1"/>
  <c r="D582" i="3"/>
  <c r="E582" i="3" s="1"/>
  <c r="D583" i="3"/>
  <c r="E583" i="3" s="1"/>
  <c r="D584" i="3"/>
  <c r="E584" i="3" s="1"/>
  <c r="D585" i="3"/>
  <c r="E585" i="3" s="1"/>
  <c r="D586" i="3"/>
  <c r="E586" i="3" s="1"/>
  <c r="D587" i="3"/>
  <c r="E587" i="3" s="1"/>
  <c r="D588" i="3"/>
  <c r="E588" i="3" s="1"/>
  <c r="D589" i="3"/>
  <c r="E589" i="3" s="1"/>
  <c r="D590" i="3"/>
  <c r="E590" i="3" s="1"/>
  <c r="D591" i="3"/>
  <c r="E591" i="3" s="1"/>
  <c r="D592" i="3"/>
  <c r="E592" i="3" s="1"/>
  <c r="D593" i="3"/>
  <c r="E593" i="3" s="1"/>
  <c r="D594" i="3"/>
  <c r="E594" i="3" s="1"/>
  <c r="D595" i="3"/>
  <c r="E595" i="3" s="1"/>
  <c r="D596" i="3"/>
  <c r="E596" i="3" s="1"/>
  <c r="D597" i="3"/>
  <c r="E597" i="3" s="1"/>
  <c r="D598" i="3"/>
  <c r="E598" i="3" s="1"/>
  <c r="D599" i="3"/>
  <c r="E599" i="3" s="1"/>
  <c r="D600" i="3"/>
  <c r="E600" i="3" s="1"/>
  <c r="D601" i="3"/>
  <c r="E601" i="3" s="1"/>
  <c r="D602" i="3"/>
  <c r="E602" i="3" s="1"/>
  <c r="D603" i="3"/>
  <c r="E603" i="3" s="1"/>
  <c r="D604" i="3"/>
  <c r="E604" i="3" s="1"/>
  <c r="D605" i="3"/>
  <c r="E605" i="3" s="1"/>
  <c r="D606" i="3"/>
  <c r="E606" i="3" s="1"/>
  <c r="D607" i="3"/>
  <c r="E607" i="3" s="1"/>
  <c r="D608" i="3"/>
  <c r="E608" i="3" s="1"/>
  <c r="D609" i="3"/>
  <c r="E609" i="3" s="1"/>
  <c r="D610" i="3"/>
  <c r="D611" i="3"/>
  <c r="E611" i="3" s="1"/>
  <c r="D612" i="3"/>
  <c r="E612" i="3" s="1"/>
  <c r="D613" i="3"/>
  <c r="E613" i="3" s="1"/>
  <c r="D614" i="3"/>
  <c r="E614" i="3" s="1"/>
  <c r="D615" i="3"/>
  <c r="E615" i="3" s="1"/>
  <c r="D616" i="3"/>
  <c r="E616" i="3" s="1"/>
  <c r="D617" i="3"/>
  <c r="E617" i="3" s="1"/>
  <c r="D618" i="3"/>
  <c r="D619" i="3"/>
  <c r="E619" i="3" s="1"/>
  <c r="D620" i="3"/>
  <c r="E620" i="3" s="1"/>
  <c r="D621" i="3"/>
  <c r="E621" i="3" s="1"/>
  <c r="D622" i="3"/>
  <c r="E622" i="3" s="1"/>
  <c r="D623" i="3"/>
  <c r="E623" i="3" s="1"/>
  <c r="D624" i="3"/>
  <c r="E624" i="3" s="1"/>
  <c r="D625" i="3"/>
  <c r="E625" i="3" s="1"/>
  <c r="D626" i="3"/>
  <c r="E626" i="3" s="1"/>
  <c r="D627" i="3"/>
  <c r="E627" i="3" s="1"/>
  <c r="D628" i="3"/>
  <c r="E628" i="3" s="1"/>
  <c r="D629" i="3"/>
  <c r="E629" i="3" s="1"/>
  <c r="D630" i="3"/>
  <c r="E630" i="3" s="1"/>
  <c r="D631" i="3"/>
  <c r="E631" i="3" s="1"/>
  <c r="D632" i="3"/>
  <c r="E632" i="3" s="1"/>
  <c r="D633" i="3"/>
  <c r="D634" i="3"/>
  <c r="E634" i="3" s="1"/>
  <c r="D635" i="3"/>
  <c r="E635" i="3" s="1"/>
  <c r="D636" i="3"/>
  <c r="E636" i="3" s="1"/>
  <c r="D637" i="3"/>
  <c r="E637" i="3" s="1"/>
  <c r="D638" i="3"/>
  <c r="E638" i="3" s="1"/>
  <c r="D639" i="3"/>
  <c r="E639" i="3" s="1"/>
  <c r="D640" i="3"/>
  <c r="E640" i="3" s="1"/>
  <c r="D641" i="3"/>
  <c r="E641" i="3" s="1"/>
  <c r="D642" i="3"/>
  <c r="E642" i="3" s="1"/>
  <c r="D643" i="3"/>
  <c r="E643" i="3" s="1"/>
  <c r="D644" i="3"/>
  <c r="E644" i="3" s="1"/>
  <c r="D645" i="3"/>
  <c r="E645" i="3" s="1"/>
  <c r="D646" i="3"/>
  <c r="E646" i="3" s="1"/>
  <c r="D647" i="3"/>
  <c r="E647" i="3" s="1"/>
  <c r="D648" i="3"/>
  <c r="E648" i="3" s="1"/>
  <c r="D649" i="3"/>
  <c r="E649" i="3" s="1"/>
  <c r="D650" i="3"/>
  <c r="E650" i="3" s="1"/>
  <c r="D651" i="3"/>
  <c r="E651" i="3" s="1"/>
  <c r="D652" i="3"/>
  <c r="E652" i="3" s="1"/>
  <c r="D653" i="3"/>
  <c r="E653" i="3" s="1"/>
  <c r="D654" i="3"/>
  <c r="E654" i="3" s="1"/>
  <c r="D655" i="3"/>
  <c r="E655" i="3" s="1"/>
  <c r="D656" i="3"/>
  <c r="E656" i="3" s="1"/>
  <c r="D657" i="3"/>
  <c r="E657" i="3" s="1"/>
  <c r="D658" i="3"/>
  <c r="E658" i="3" s="1"/>
  <c r="D659" i="3"/>
  <c r="E659" i="3" s="1"/>
  <c r="D660" i="3"/>
  <c r="E660" i="3" s="1"/>
  <c r="D661" i="3"/>
  <c r="E661" i="3" s="1"/>
  <c r="D662" i="3"/>
  <c r="E662" i="3" s="1"/>
  <c r="D663" i="3"/>
  <c r="E663" i="3" s="1"/>
  <c r="D664" i="3"/>
  <c r="E664" i="3" s="1"/>
  <c r="D665" i="3"/>
  <c r="E665" i="3" s="1"/>
  <c r="D666" i="3"/>
  <c r="E666" i="3" s="1"/>
  <c r="D667" i="3"/>
  <c r="E667" i="3" s="1"/>
  <c r="D668" i="3"/>
  <c r="E668" i="3" s="1"/>
  <c r="D669" i="3"/>
  <c r="E669" i="3" s="1"/>
  <c r="D670" i="3"/>
  <c r="E670" i="3" s="1"/>
  <c r="D671" i="3"/>
  <c r="E671" i="3" s="1"/>
  <c r="D672" i="3"/>
  <c r="E672" i="3" s="1"/>
  <c r="D673" i="3"/>
  <c r="E673" i="3" s="1"/>
  <c r="D674" i="3"/>
  <c r="E674" i="3" s="1"/>
  <c r="D675" i="3"/>
  <c r="E675" i="3" s="1"/>
  <c r="D676" i="3"/>
  <c r="E676" i="3" s="1"/>
  <c r="D677" i="3"/>
  <c r="E677" i="3" s="1"/>
  <c r="D678" i="3"/>
  <c r="E678" i="3" s="1"/>
  <c r="D679" i="3"/>
  <c r="E679" i="3" s="1"/>
  <c r="D680" i="3"/>
  <c r="E680" i="3" s="1"/>
  <c r="D681" i="3"/>
  <c r="D682" i="3"/>
  <c r="D683" i="3"/>
  <c r="E683" i="3" s="1"/>
  <c r="D684" i="3"/>
  <c r="E684" i="3" s="1"/>
  <c r="D685" i="3"/>
  <c r="E685" i="3" s="1"/>
  <c r="D686" i="3"/>
  <c r="E686" i="3" s="1"/>
  <c r="D687" i="3"/>
  <c r="E687" i="3" s="1"/>
  <c r="D688" i="3"/>
  <c r="E688" i="3" s="1"/>
  <c r="D689" i="3"/>
  <c r="E689" i="3" s="1"/>
  <c r="D690" i="3"/>
  <c r="E690" i="3" s="1"/>
  <c r="D691" i="3"/>
  <c r="E691" i="3" s="1"/>
  <c r="D692" i="3"/>
  <c r="E692" i="3" s="1"/>
  <c r="D693" i="3"/>
  <c r="E693" i="3" s="1"/>
  <c r="D694" i="3"/>
  <c r="E694" i="3" s="1"/>
  <c r="D695" i="3"/>
  <c r="E695" i="3" s="1"/>
  <c r="D696" i="3"/>
  <c r="E696" i="3" s="1"/>
  <c r="D697" i="3"/>
  <c r="D698" i="3"/>
  <c r="E698" i="3" s="1"/>
  <c r="D699" i="3"/>
  <c r="E699" i="3" s="1"/>
  <c r="D700" i="3"/>
  <c r="E700" i="3" s="1"/>
  <c r="D701" i="3"/>
  <c r="E701" i="3" s="1"/>
  <c r="D702" i="3"/>
  <c r="E702" i="3" s="1"/>
  <c r="D703" i="3"/>
  <c r="E703" i="3" s="1"/>
  <c r="D704" i="3"/>
  <c r="E704" i="3" s="1"/>
  <c r="D705" i="3"/>
  <c r="D706" i="3"/>
  <c r="E706" i="3" s="1"/>
  <c r="D707" i="3"/>
  <c r="E707" i="3" s="1"/>
  <c r="D708" i="3"/>
  <c r="E708" i="3" s="1"/>
  <c r="D709" i="3"/>
  <c r="E709" i="3" s="1"/>
  <c r="D710" i="3"/>
  <c r="E710" i="3" s="1"/>
  <c r="D711" i="3"/>
  <c r="E711" i="3" s="1"/>
  <c r="D712" i="3"/>
  <c r="E712" i="3" s="1"/>
  <c r="D713" i="3"/>
  <c r="E713" i="3" s="1"/>
  <c r="D714" i="3"/>
  <c r="E714" i="3" s="1"/>
  <c r="D715" i="3"/>
  <c r="E715" i="3" s="1"/>
  <c r="D716" i="3"/>
  <c r="E716" i="3" s="1"/>
  <c r="D717" i="3"/>
  <c r="E717" i="3" s="1"/>
  <c r="D718" i="3"/>
  <c r="E718" i="3" s="1"/>
  <c r="D719" i="3"/>
  <c r="D720" i="3"/>
  <c r="E720" i="3" s="1"/>
  <c r="D721" i="3"/>
  <c r="E721" i="3" s="1"/>
  <c r="D722" i="3"/>
  <c r="D723" i="3"/>
  <c r="E723" i="3" s="1"/>
  <c r="D724" i="3"/>
  <c r="E724" i="3" s="1"/>
  <c r="D725" i="3"/>
  <c r="E725" i="3" s="1"/>
  <c r="D726" i="3"/>
  <c r="E726" i="3" s="1"/>
  <c r="D727" i="3"/>
  <c r="D728" i="3"/>
  <c r="E728" i="3" s="1"/>
  <c r="D729" i="3"/>
  <c r="E729" i="3" s="1"/>
  <c r="D730" i="3"/>
  <c r="E730" i="3" s="1"/>
  <c r="D731" i="3"/>
  <c r="E731" i="3" s="1"/>
  <c r="D732" i="3"/>
  <c r="E732" i="3" s="1"/>
  <c r="D733" i="3"/>
  <c r="E733" i="3" s="1"/>
  <c r="D734" i="3"/>
  <c r="E734" i="3" s="1"/>
  <c r="D735" i="3"/>
  <c r="E735" i="3" s="1"/>
  <c r="D736" i="3"/>
  <c r="E736" i="3" s="1"/>
  <c r="D737" i="3"/>
  <c r="E737" i="3" s="1"/>
  <c r="D738" i="3"/>
  <c r="D739" i="3"/>
  <c r="E739" i="3" s="1"/>
  <c r="D740" i="3"/>
  <c r="E740" i="3" s="1"/>
  <c r="D741" i="3"/>
  <c r="E741" i="3" s="1"/>
  <c r="D742" i="3"/>
  <c r="E742" i="3" s="1"/>
  <c r="D743" i="3"/>
  <c r="E743" i="3" s="1"/>
  <c r="D744" i="3"/>
  <c r="E744" i="3" s="1"/>
  <c r="D745" i="3"/>
  <c r="D746" i="3"/>
  <c r="D747" i="3"/>
  <c r="E747" i="3" s="1"/>
  <c r="D748" i="3"/>
  <c r="E748" i="3" s="1"/>
  <c r="D749" i="3"/>
  <c r="E749" i="3" s="1"/>
  <c r="D750" i="3"/>
  <c r="E750" i="3" s="1"/>
  <c r="D751" i="3"/>
  <c r="E751" i="3" s="1"/>
  <c r="D752" i="3"/>
  <c r="E752" i="3" s="1"/>
  <c r="D753" i="3"/>
  <c r="E753" i="3" s="1"/>
  <c r="D754" i="3"/>
  <c r="E754" i="3" s="1"/>
  <c r="D755" i="3"/>
  <c r="E755" i="3" s="1"/>
  <c r="D756" i="3"/>
  <c r="E756" i="3" s="1"/>
  <c r="D757" i="3"/>
  <c r="E757" i="3" s="1"/>
  <c r="D758" i="3"/>
  <c r="E758" i="3" s="1"/>
  <c r="D759" i="3"/>
  <c r="E759" i="3" s="1"/>
  <c r="D760" i="3"/>
  <c r="E760" i="3" s="1"/>
  <c r="D761" i="3"/>
  <c r="D762" i="3"/>
  <c r="E762" i="3" s="1"/>
  <c r="D763" i="3"/>
  <c r="E763" i="3" s="1"/>
  <c r="D764" i="3"/>
  <c r="E764" i="3" s="1"/>
  <c r="D765" i="3"/>
  <c r="E765" i="3" s="1"/>
  <c r="D766" i="3"/>
  <c r="E766" i="3" s="1"/>
  <c r="D767" i="3"/>
  <c r="E767" i="3" s="1"/>
  <c r="D768" i="3"/>
  <c r="E768" i="3" s="1"/>
  <c r="D769" i="3"/>
  <c r="D770" i="3"/>
  <c r="E770" i="3" s="1"/>
  <c r="D771" i="3"/>
  <c r="E771" i="3" s="1"/>
  <c r="D772" i="3"/>
  <c r="E772" i="3" s="1"/>
  <c r="D773" i="3"/>
  <c r="E773" i="3" s="1"/>
  <c r="D774" i="3"/>
  <c r="E774" i="3" s="1"/>
  <c r="D775" i="3"/>
  <c r="E775" i="3" s="1"/>
  <c r="D776" i="3"/>
  <c r="E776" i="3" s="1"/>
  <c r="D777" i="3"/>
  <c r="E777" i="3" s="1"/>
  <c r="D778" i="3"/>
  <c r="E778" i="3" s="1"/>
  <c r="D779" i="3"/>
  <c r="E779" i="3" s="1"/>
  <c r="D780" i="3"/>
  <c r="E780" i="3" s="1"/>
  <c r="D781" i="3"/>
  <c r="E781" i="3" s="1"/>
  <c r="D782" i="3"/>
  <c r="E782" i="3" s="1"/>
  <c r="D783" i="3"/>
  <c r="D784" i="3"/>
  <c r="E784" i="3" s="1"/>
  <c r="D785" i="3"/>
  <c r="E785" i="3" s="1"/>
  <c r="D786" i="3"/>
  <c r="D787" i="3"/>
  <c r="E787" i="3" s="1"/>
  <c r="D788" i="3"/>
  <c r="E788" i="3" s="1"/>
  <c r="D789" i="3"/>
  <c r="E789" i="3" s="1"/>
  <c r="D790" i="3"/>
  <c r="E790" i="3" s="1"/>
  <c r="D791" i="3"/>
  <c r="D792" i="3"/>
  <c r="E792" i="3" s="1"/>
  <c r="D793" i="3"/>
  <c r="E793" i="3" s="1"/>
  <c r="D794" i="3"/>
  <c r="E794" i="3" s="1"/>
  <c r="D795" i="3"/>
  <c r="E795" i="3" s="1"/>
  <c r="D796" i="3"/>
  <c r="E796" i="3" s="1"/>
  <c r="D797" i="3"/>
  <c r="E797" i="3" s="1"/>
  <c r="D798" i="3"/>
  <c r="E798" i="3" s="1"/>
  <c r="D799" i="3"/>
  <c r="E799" i="3" s="1"/>
  <c r="D800" i="3"/>
  <c r="E800" i="3" s="1"/>
  <c r="D801" i="3"/>
  <c r="E801" i="3" s="1"/>
  <c r="D802" i="3"/>
  <c r="D803" i="3"/>
  <c r="E803" i="3" s="1"/>
  <c r="D804" i="3"/>
  <c r="E804" i="3" s="1"/>
  <c r="D805" i="3"/>
  <c r="E805" i="3" s="1"/>
  <c r="D806" i="3"/>
  <c r="E806" i="3" s="1"/>
  <c r="D807" i="3"/>
  <c r="E807" i="3" s="1"/>
  <c r="D808" i="3"/>
  <c r="E808" i="3" s="1"/>
  <c r="D809" i="3"/>
  <c r="D810" i="3"/>
  <c r="D811" i="3"/>
  <c r="E811" i="3" s="1"/>
  <c r="D812" i="3"/>
  <c r="E812" i="3" s="1"/>
  <c r="D813" i="3"/>
  <c r="E813" i="3" s="1"/>
  <c r="D814" i="3"/>
  <c r="E814" i="3" s="1"/>
  <c r="D815" i="3"/>
  <c r="E815" i="3" s="1"/>
  <c r="D816" i="3"/>
  <c r="E816" i="3" s="1"/>
  <c r="D817" i="3"/>
  <c r="E817" i="3" s="1"/>
  <c r="D818" i="3"/>
  <c r="E818" i="3" s="1"/>
  <c r="D819" i="3"/>
  <c r="E819" i="3" s="1"/>
  <c r="D820" i="3"/>
  <c r="E820" i="3" s="1"/>
  <c r="D821" i="3"/>
  <c r="E821" i="3" s="1"/>
  <c r="D822" i="3"/>
  <c r="E822" i="3" s="1"/>
  <c r="D823" i="3"/>
  <c r="E823" i="3" s="1"/>
  <c r="D824" i="3"/>
  <c r="E824" i="3" s="1"/>
  <c r="D825" i="3"/>
  <c r="D826" i="3"/>
  <c r="E826" i="3" s="1"/>
  <c r="D827" i="3"/>
  <c r="E827" i="3" s="1"/>
  <c r="D828" i="3"/>
  <c r="E828" i="3" s="1"/>
  <c r="D829" i="3"/>
  <c r="E829" i="3" s="1"/>
  <c r="D830" i="3"/>
  <c r="E830" i="3" s="1"/>
  <c r="D831" i="3"/>
  <c r="E831" i="3" s="1"/>
  <c r="D832" i="3"/>
  <c r="E832" i="3" s="1"/>
  <c r="D833" i="3"/>
  <c r="D834" i="3"/>
  <c r="E834" i="3" s="1"/>
  <c r="D835" i="3"/>
  <c r="E835" i="3" s="1"/>
  <c r="D836" i="3"/>
  <c r="E836" i="3" s="1"/>
  <c r="D837" i="3"/>
  <c r="E837" i="3" s="1"/>
  <c r="D838" i="3"/>
  <c r="E838" i="3" s="1"/>
  <c r="D839" i="3"/>
  <c r="E839" i="3" s="1"/>
  <c r="D840" i="3"/>
  <c r="E840" i="3" s="1"/>
  <c r="D841" i="3"/>
  <c r="E841" i="3" s="1"/>
  <c r="D842" i="3"/>
  <c r="E842" i="3" s="1"/>
  <c r="D843" i="3"/>
  <c r="E843" i="3" s="1"/>
  <c r="D844" i="3"/>
  <c r="E844" i="3" s="1"/>
  <c r="D845" i="3"/>
  <c r="E845" i="3" s="1"/>
  <c r="D846" i="3"/>
  <c r="E846" i="3" s="1"/>
  <c r="D847" i="3"/>
  <c r="D848" i="3"/>
  <c r="E848" i="3" s="1"/>
  <c r="D849" i="3"/>
  <c r="E849" i="3" s="1"/>
  <c r="D850" i="3"/>
  <c r="D851" i="3"/>
  <c r="E851" i="3" s="1"/>
  <c r="D852" i="3"/>
  <c r="E852" i="3" s="1"/>
  <c r="D853" i="3"/>
  <c r="E853" i="3" s="1"/>
  <c r="D854" i="3"/>
  <c r="E854" i="3" s="1"/>
  <c r="D855" i="3"/>
  <c r="D856" i="3"/>
  <c r="E856" i="3" s="1"/>
  <c r="D857" i="3"/>
  <c r="E857" i="3" s="1"/>
  <c r="D858" i="3"/>
  <c r="E858" i="3" s="1"/>
  <c r="D859" i="3"/>
  <c r="E859" i="3" s="1"/>
  <c r="D860" i="3"/>
  <c r="E860" i="3" s="1"/>
  <c r="D861" i="3"/>
  <c r="E861" i="3" s="1"/>
  <c r="D862" i="3"/>
  <c r="E862" i="3" s="1"/>
  <c r="D863" i="3"/>
  <c r="E863" i="3" s="1"/>
  <c r="D864" i="3"/>
  <c r="E864" i="3" s="1"/>
  <c r="D865" i="3"/>
  <c r="E865" i="3" s="1"/>
  <c r="D866" i="3"/>
  <c r="D867" i="3"/>
  <c r="E867" i="3" s="1"/>
  <c r="D868" i="3"/>
  <c r="E868" i="3" s="1"/>
  <c r="D869" i="3"/>
  <c r="E869" i="3" s="1"/>
  <c r="D870" i="3"/>
  <c r="E870" i="3" s="1"/>
  <c r="D871" i="3"/>
  <c r="E871" i="3" s="1"/>
  <c r="D872" i="3"/>
  <c r="E872" i="3" s="1"/>
  <c r="D873" i="3"/>
  <c r="D874" i="3"/>
  <c r="D875" i="3"/>
  <c r="E875" i="3" s="1"/>
  <c r="D876" i="3"/>
  <c r="E876" i="3" s="1"/>
  <c r="D877" i="3"/>
  <c r="E877" i="3" s="1"/>
  <c r="D878" i="3"/>
  <c r="E878" i="3" s="1"/>
  <c r="D879" i="3"/>
  <c r="E879" i="3" s="1"/>
  <c r="D880" i="3"/>
  <c r="E880" i="3" s="1"/>
  <c r="D881" i="3"/>
  <c r="E881" i="3" s="1"/>
  <c r="D882" i="3"/>
  <c r="E882" i="3" s="1"/>
  <c r="D883" i="3"/>
  <c r="E883" i="3" s="1"/>
  <c r="D884" i="3"/>
  <c r="E884" i="3" s="1"/>
  <c r="D885" i="3"/>
  <c r="E885" i="3" s="1"/>
  <c r="D886" i="3"/>
  <c r="E886" i="3" s="1"/>
  <c r="D887" i="3"/>
  <c r="E887" i="3" s="1"/>
  <c r="D888" i="3"/>
  <c r="E888" i="3" s="1"/>
  <c r="D889" i="3"/>
  <c r="D890" i="3"/>
  <c r="E890" i="3" s="1"/>
  <c r="D891" i="3"/>
  <c r="E891" i="3" s="1"/>
  <c r="D892" i="3"/>
  <c r="E892" i="3" s="1"/>
  <c r="D893" i="3"/>
  <c r="E893" i="3" s="1"/>
  <c r="D894" i="3"/>
  <c r="E894" i="3" s="1"/>
  <c r="D895" i="3"/>
  <c r="E895" i="3" s="1"/>
  <c r="D896" i="3"/>
  <c r="E896" i="3" s="1"/>
  <c r="D897" i="3"/>
  <c r="D898" i="3"/>
  <c r="E898" i="3" s="1"/>
  <c r="D899" i="3"/>
  <c r="E899" i="3" s="1"/>
  <c r="D900" i="3"/>
  <c r="E900" i="3" s="1"/>
  <c r="D901" i="3"/>
  <c r="E901" i="3" s="1"/>
  <c r="D902" i="3"/>
  <c r="E902" i="3" s="1"/>
  <c r="D903" i="3"/>
  <c r="E903" i="3" s="1"/>
  <c r="D904" i="3"/>
  <c r="E904" i="3" s="1"/>
  <c r="D905" i="3"/>
  <c r="E905" i="3" s="1"/>
  <c r="D906" i="3"/>
  <c r="E906" i="3" s="1"/>
  <c r="D907" i="3"/>
  <c r="E907" i="3" s="1"/>
  <c r="D908" i="3"/>
  <c r="E908" i="3" s="1"/>
  <c r="D909" i="3"/>
  <c r="E909" i="3" s="1"/>
  <c r="D910" i="3"/>
  <c r="E910" i="3" s="1"/>
  <c r="D911" i="3"/>
  <c r="D912" i="3"/>
  <c r="E912" i="3" s="1"/>
  <c r="D913" i="3"/>
  <c r="E913" i="3" s="1"/>
  <c r="D914" i="3"/>
  <c r="D915" i="3"/>
  <c r="E915" i="3" s="1"/>
  <c r="D916" i="3"/>
  <c r="E916" i="3" s="1"/>
  <c r="D917" i="3"/>
  <c r="E917" i="3" s="1"/>
  <c r="D918" i="3"/>
  <c r="E918" i="3" s="1"/>
  <c r="D919" i="3"/>
  <c r="D920" i="3"/>
  <c r="E920" i="3" s="1"/>
  <c r="D921" i="3"/>
  <c r="E921" i="3" s="1"/>
  <c r="D922" i="3"/>
  <c r="E922" i="3" s="1"/>
  <c r="D923" i="3"/>
  <c r="E923" i="3" s="1"/>
  <c r="D924" i="3"/>
  <c r="E924" i="3" s="1"/>
  <c r="D925" i="3"/>
  <c r="E925" i="3" s="1"/>
  <c r="D926" i="3"/>
  <c r="E926" i="3" s="1"/>
  <c r="D927" i="3"/>
  <c r="E927" i="3" s="1"/>
  <c r="D928" i="3"/>
  <c r="E928" i="3" s="1"/>
  <c r="D929" i="3"/>
  <c r="E929" i="3" s="1"/>
  <c r="D930" i="3"/>
  <c r="D931" i="3"/>
  <c r="E931" i="3" s="1"/>
  <c r="D932" i="3"/>
  <c r="E932" i="3" s="1"/>
  <c r="D933" i="3"/>
  <c r="E933" i="3" s="1"/>
  <c r="D934" i="3"/>
  <c r="E934" i="3" s="1"/>
  <c r="D935" i="3"/>
  <c r="E935" i="3" s="1"/>
  <c r="D936" i="3"/>
  <c r="E936" i="3" s="1"/>
  <c r="D937" i="3"/>
  <c r="D938" i="3"/>
  <c r="D939" i="3"/>
  <c r="E939" i="3" s="1"/>
  <c r="D940" i="3"/>
  <c r="E940" i="3" s="1"/>
  <c r="D941" i="3"/>
  <c r="E941" i="3" s="1"/>
  <c r="D942" i="3"/>
  <c r="E942" i="3" s="1"/>
  <c r="D943" i="3"/>
  <c r="E943" i="3" s="1"/>
  <c r="D944" i="3"/>
  <c r="E944" i="3" s="1"/>
  <c r="D945" i="3"/>
  <c r="E945" i="3" s="1"/>
  <c r="D946" i="3"/>
  <c r="E946" i="3" s="1"/>
  <c r="D947" i="3"/>
  <c r="E947" i="3" s="1"/>
  <c r="D948" i="3"/>
  <c r="E948" i="3" s="1"/>
  <c r="D949" i="3"/>
  <c r="E949" i="3" s="1"/>
  <c r="D950" i="3"/>
  <c r="E950" i="3" s="1"/>
  <c r="D951" i="3"/>
  <c r="E951" i="3" s="1"/>
  <c r="D952" i="3"/>
  <c r="E952" i="3" s="1"/>
  <c r="D953" i="3"/>
  <c r="D954" i="3"/>
  <c r="E954" i="3" s="1"/>
  <c r="D955" i="3"/>
  <c r="E955" i="3" s="1"/>
  <c r="D956" i="3"/>
  <c r="E956" i="3" s="1"/>
  <c r="D957" i="3"/>
  <c r="E957" i="3" s="1"/>
  <c r="D958" i="3"/>
  <c r="E958" i="3" s="1"/>
  <c r="D959" i="3"/>
  <c r="E959" i="3" s="1"/>
  <c r="D960" i="3"/>
  <c r="E960" i="3" s="1"/>
  <c r="D961" i="3"/>
  <c r="D962" i="3"/>
  <c r="E962" i="3" s="1"/>
  <c r="D963" i="3"/>
  <c r="E963" i="3" s="1"/>
  <c r="D964" i="3"/>
  <c r="E964" i="3" s="1"/>
  <c r="D965" i="3"/>
  <c r="E965" i="3" s="1"/>
  <c r="D966" i="3"/>
  <c r="E966" i="3" s="1"/>
  <c r="D967" i="3"/>
  <c r="E967" i="3" s="1"/>
  <c r="D968" i="3"/>
  <c r="E968" i="3" s="1"/>
  <c r="D969" i="3"/>
  <c r="E969" i="3" s="1"/>
  <c r="D970" i="3"/>
  <c r="E970" i="3" s="1"/>
  <c r="D971" i="3"/>
  <c r="E971" i="3" s="1"/>
  <c r="D972" i="3"/>
  <c r="E972" i="3" s="1"/>
  <c r="D973" i="3"/>
  <c r="E973" i="3" s="1"/>
  <c r="D974" i="3"/>
  <c r="E974" i="3" s="1"/>
  <c r="D975" i="3"/>
  <c r="D976" i="3"/>
  <c r="E976" i="3" s="1"/>
  <c r="D977" i="3"/>
  <c r="E977" i="3" s="1"/>
  <c r="D978" i="3"/>
  <c r="D979" i="3"/>
  <c r="E979" i="3" s="1"/>
  <c r="D980" i="3"/>
  <c r="E980" i="3" s="1"/>
  <c r="D981" i="3"/>
  <c r="E981" i="3" s="1"/>
  <c r="D982" i="3"/>
  <c r="E982" i="3" s="1"/>
  <c r="D983" i="3"/>
  <c r="D984" i="3"/>
  <c r="E984" i="3" s="1"/>
  <c r="D985" i="3"/>
  <c r="E985" i="3" s="1"/>
  <c r="D986" i="3"/>
  <c r="E986" i="3" s="1"/>
  <c r="D987" i="3"/>
  <c r="E987" i="3" s="1"/>
  <c r="D988" i="3"/>
  <c r="E988" i="3" s="1"/>
  <c r="D989" i="3"/>
  <c r="E989" i="3" s="1"/>
  <c r="D990" i="3"/>
  <c r="E990" i="3" s="1"/>
  <c r="D991" i="3"/>
  <c r="E991" i="3" s="1"/>
  <c r="D992" i="3"/>
  <c r="E992" i="3" s="1"/>
  <c r="D993" i="3"/>
  <c r="E993" i="3" s="1"/>
  <c r="D994" i="3"/>
  <c r="D995" i="3"/>
  <c r="E995" i="3" s="1"/>
  <c r="D996" i="3"/>
  <c r="E996" i="3" s="1"/>
  <c r="D997" i="3"/>
  <c r="E997" i="3" s="1"/>
  <c r="D998" i="3"/>
  <c r="E998" i="3" s="1"/>
  <c r="D999" i="3"/>
  <c r="E999" i="3" s="1"/>
  <c r="D1000" i="3"/>
  <c r="E1000" i="3" s="1"/>
  <c r="D1001" i="3"/>
  <c r="D1002" i="3"/>
  <c r="D1003" i="3"/>
  <c r="E1003" i="3" s="1"/>
  <c r="D1004" i="3"/>
  <c r="E1004" i="3" s="1"/>
  <c r="D1005" i="3"/>
  <c r="E1005" i="3" s="1"/>
  <c r="D1006" i="3"/>
  <c r="E1006" i="3" s="1"/>
  <c r="D1007" i="3"/>
  <c r="E1007" i="3" s="1"/>
  <c r="D1008" i="3"/>
  <c r="E1008" i="3" s="1"/>
  <c r="D1009" i="3"/>
  <c r="E1009" i="3" s="1"/>
  <c r="D1010" i="3"/>
  <c r="E1010" i="3" s="1"/>
  <c r="D1011" i="3"/>
  <c r="E1011" i="3" s="1"/>
  <c r="D1012" i="3"/>
  <c r="E1012" i="3" s="1"/>
  <c r="D1013" i="3"/>
  <c r="E1013" i="3" s="1"/>
  <c r="D1014" i="3"/>
  <c r="E1014" i="3" s="1"/>
  <c r="D1015" i="3"/>
  <c r="E1015" i="3" s="1"/>
  <c r="D1016" i="3"/>
  <c r="E1016" i="3" s="1"/>
  <c r="D1017" i="3"/>
  <c r="D1018" i="3"/>
  <c r="E1018" i="3" s="1"/>
  <c r="D1019" i="3"/>
  <c r="E1019" i="3" s="1"/>
  <c r="D1020" i="3"/>
  <c r="E1020" i="3" s="1"/>
  <c r="D1021" i="3"/>
  <c r="E1021" i="3" s="1"/>
  <c r="D1022" i="3"/>
  <c r="E1022" i="3" s="1"/>
  <c r="D1023" i="3"/>
  <c r="E1023" i="3" s="1"/>
  <c r="D1024" i="3"/>
  <c r="E1024" i="3" s="1"/>
  <c r="D1025" i="3"/>
  <c r="D1026" i="3"/>
  <c r="E1026" i="3" s="1"/>
  <c r="D1027" i="3"/>
  <c r="E1027" i="3" s="1"/>
  <c r="D1028" i="3"/>
  <c r="E1028" i="3" s="1"/>
  <c r="D1029" i="3"/>
  <c r="E1029" i="3" s="1"/>
  <c r="D1030" i="3"/>
  <c r="E1030" i="3" s="1"/>
  <c r="D1031" i="3"/>
  <c r="E1031" i="3" s="1"/>
  <c r="D1032" i="3"/>
  <c r="E1032" i="3" s="1"/>
  <c r="D1033" i="3"/>
  <c r="E1033" i="3" s="1"/>
  <c r="D1034" i="3"/>
  <c r="E1034" i="3" s="1"/>
  <c r="D1035" i="3"/>
  <c r="E1035" i="3" s="1"/>
  <c r="D1036" i="3"/>
  <c r="E1036" i="3" s="1"/>
  <c r="D1037" i="3"/>
  <c r="E1037" i="3" s="1"/>
  <c r="D1038" i="3"/>
  <c r="E1038" i="3" s="1"/>
  <c r="D1039" i="3"/>
  <c r="D1040" i="3"/>
  <c r="E1040" i="3" s="1"/>
  <c r="D1041" i="3"/>
  <c r="E1041" i="3" s="1"/>
  <c r="D1042" i="3"/>
  <c r="D1043" i="3"/>
  <c r="E1043" i="3" s="1"/>
  <c r="D1044" i="3"/>
  <c r="E1044" i="3" s="1"/>
  <c r="D1045" i="3"/>
  <c r="E1045" i="3" s="1"/>
  <c r="D1046" i="3"/>
  <c r="E1046" i="3" s="1"/>
  <c r="D1047" i="3"/>
  <c r="D1048" i="3"/>
  <c r="E1048" i="3" s="1"/>
  <c r="D1049" i="3"/>
  <c r="E1049" i="3" s="1"/>
  <c r="D1050" i="3"/>
  <c r="E1050" i="3" s="1"/>
  <c r="D1051" i="3"/>
  <c r="E1051" i="3" s="1"/>
  <c r="D1052" i="3"/>
  <c r="E1052" i="3" s="1"/>
  <c r="D1053" i="3"/>
  <c r="E1053" i="3" s="1"/>
  <c r="D1054" i="3"/>
  <c r="E1054" i="3" s="1"/>
  <c r="D1055" i="3"/>
  <c r="E1055" i="3" s="1"/>
  <c r="D1056" i="3"/>
  <c r="E1056" i="3" s="1"/>
  <c r="D1057" i="3"/>
  <c r="E1057" i="3" s="1"/>
  <c r="D1058" i="3"/>
  <c r="D1059" i="3"/>
  <c r="E1059" i="3" s="1"/>
  <c r="D1060" i="3"/>
  <c r="E1060" i="3" s="1"/>
  <c r="D1061" i="3"/>
  <c r="E1061" i="3" s="1"/>
  <c r="D1062" i="3"/>
  <c r="E1062" i="3" s="1"/>
  <c r="D1063" i="3"/>
  <c r="E1063" i="3" s="1"/>
  <c r="D1064" i="3"/>
  <c r="E1064" i="3" s="1"/>
  <c r="D1065" i="3"/>
  <c r="D1066" i="3"/>
  <c r="D1067" i="3"/>
  <c r="E1067" i="3" s="1"/>
  <c r="D1068" i="3"/>
  <c r="E1068" i="3" s="1"/>
  <c r="D1069" i="3"/>
  <c r="E1069" i="3" s="1"/>
  <c r="D1070" i="3"/>
  <c r="E1070" i="3" s="1"/>
  <c r="D1071" i="3"/>
  <c r="E1071" i="3" s="1"/>
  <c r="D1072" i="3"/>
  <c r="E1072" i="3" s="1"/>
  <c r="D1073" i="3"/>
  <c r="E1073" i="3" s="1"/>
  <c r="D1074" i="3"/>
  <c r="E1074" i="3" s="1"/>
  <c r="D1075" i="3"/>
  <c r="E1075" i="3" s="1"/>
  <c r="D1076" i="3"/>
  <c r="E1076" i="3" s="1"/>
  <c r="D1077" i="3"/>
  <c r="E1077" i="3" s="1"/>
  <c r="D1078" i="3"/>
  <c r="E1078" i="3" s="1"/>
  <c r="D1079" i="3"/>
  <c r="E1079" i="3" s="1"/>
  <c r="D1080" i="3"/>
  <c r="E1080" i="3" s="1"/>
  <c r="D1081" i="3"/>
  <c r="D1082" i="3"/>
  <c r="E1082" i="3" s="1"/>
  <c r="D1083" i="3"/>
  <c r="E1083" i="3" s="1"/>
  <c r="D1084" i="3"/>
  <c r="E1084" i="3" s="1"/>
  <c r="D1085" i="3"/>
  <c r="E1085" i="3" s="1"/>
  <c r="D1086" i="3"/>
  <c r="E1086" i="3" s="1"/>
  <c r="D1087" i="3"/>
  <c r="E1087" i="3" s="1"/>
  <c r="D1088" i="3"/>
  <c r="E1088" i="3" s="1"/>
  <c r="D1089" i="3"/>
  <c r="D1090" i="3"/>
  <c r="E1090" i="3" s="1"/>
  <c r="D1091" i="3"/>
  <c r="E1091" i="3" s="1"/>
  <c r="D1092" i="3"/>
  <c r="E1092" i="3" s="1"/>
  <c r="D1093" i="3"/>
  <c r="E1093" i="3" s="1"/>
  <c r="D1094" i="3"/>
  <c r="E1094" i="3" s="1"/>
  <c r="D1095" i="3"/>
  <c r="E1095" i="3" s="1"/>
  <c r="D1096" i="3"/>
  <c r="E1096" i="3" s="1"/>
  <c r="D1097" i="3"/>
  <c r="E1097" i="3" s="1"/>
  <c r="D1098" i="3"/>
  <c r="E1098" i="3" s="1"/>
  <c r="D1099" i="3"/>
  <c r="E1099" i="3" s="1"/>
  <c r="D1100" i="3"/>
  <c r="E1100" i="3" s="1"/>
  <c r="D1101" i="3"/>
  <c r="E1101" i="3" s="1"/>
  <c r="D1102" i="3"/>
  <c r="E1102" i="3" s="1"/>
  <c r="D1103" i="3"/>
  <c r="D1104" i="3"/>
  <c r="E1104" i="3" s="1"/>
  <c r="D1105" i="3"/>
  <c r="E1105" i="3" s="1"/>
  <c r="D1106" i="3"/>
  <c r="D1107" i="3"/>
  <c r="D1108" i="3"/>
  <c r="E1108" i="3" s="1"/>
  <c r="D1109" i="3"/>
  <c r="E1109" i="3" s="1"/>
  <c r="D1110" i="3"/>
  <c r="E1110" i="3" s="1"/>
  <c r="D1111" i="3"/>
  <c r="E1111" i="3" s="1"/>
  <c r="D1112" i="3"/>
  <c r="E1112" i="3" s="1"/>
  <c r="D1113" i="3"/>
  <c r="E1113" i="3" s="1"/>
  <c r="D1114" i="3"/>
  <c r="E1114" i="3" s="1"/>
  <c r="D1115" i="3"/>
  <c r="E1115" i="3" s="1"/>
  <c r="D1116" i="3"/>
  <c r="E1116" i="3" s="1"/>
  <c r="D1117" i="3"/>
  <c r="E1117" i="3" s="1"/>
  <c r="D1118" i="3"/>
  <c r="E1118" i="3" s="1"/>
  <c r="D1119" i="3"/>
  <c r="D1120" i="3"/>
  <c r="E1120" i="3" s="1"/>
  <c r="D1121" i="3"/>
  <c r="E1121" i="3" s="1"/>
  <c r="D1122" i="3"/>
  <c r="D1123" i="3"/>
  <c r="D1124" i="3"/>
  <c r="E1124" i="3" s="1"/>
  <c r="D1125" i="3"/>
  <c r="E1125" i="3" s="1"/>
  <c r="D1126" i="3"/>
  <c r="E1126" i="3" s="1"/>
  <c r="D1127" i="3"/>
  <c r="E1127" i="3" s="1"/>
  <c r="D1128" i="3"/>
  <c r="E1128" i="3" s="1"/>
  <c r="D1129" i="3"/>
  <c r="E1129" i="3" s="1"/>
  <c r="D1130" i="3"/>
  <c r="E1130" i="3" s="1"/>
  <c r="D1131" i="3"/>
  <c r="E1131" i="3" s="1"/>
  <c r="D1132" i="3"/>
  <c r="E1132" i="3" s="1"/>
  <c r="D1133" i="3"/>
  <c r="E1133" i="3" s="1"/>
  <c r="D1134" i="3"/>
  <c r="E1134" i="3" s="1"/>
  <c r="D1135" i="3"/>
  <c r="D1136" i="3"/>
  <c r="E1136" i="3" s="1"/>
  <c r="D1137" i="3"/>
  <c r="E1137" i="3" s="1"/>
  <c r="D1138" i="3"/>
  <c r="D1139" i="3"/>
  <c r="D1140" i="3"/>
  <c r="E1140" i="3" s="1"/>
  <c r="D1141" i="3"/>
  <c r="E1141" i="3" s="1"/>
  <c r="D1142" i="3"/>
  <c r="E1142" i="3" s="1"/>
  <c r="D1143" i="3"/>
  <c r="E1143" i="3" s="1"/>
  <c r="D1144" i="3"/>
  <c r="E1144" i="3" s="1"/>
  <c r="D1145" i="3"/>
  <c r="E1145" i="3" s="1"/>
  <c r="D1146" i="3"/>
  <c r="E1146" i="3" s="1"/>
  <c r="D1147" i="3"/>
  <c r="E1147" i="3" s="1"/>
  <c r="D1148" i="3"/>
  <c r="E1148" i="3" s="1"/>
  <c r="D1149" i="3"/>
  <c r="E1149" i="3" s="1"/>
  <c r="D1150" i="3"/>
  <c r="E1150" i="3" s="1"/>
  <c r="D1151" i="3"/>
  <c r="D1152" i="3"/>
  <c r="E1152" i="3" s="1"/>
  <c r="D1153" i="3"/>
  <c r="D1154" i="3"/>
  <c r="D1155" i="3"/>
  <c r="E1155" i="3" s="1"/>
  <c r="D1156" i="3"/>
  <c r="E1156" i="3" s="1"/>
  <c r="D1157" i="3"/>
  <c r="E1157" i="3" s="1"/>
  <c r="D1158" i="3"/>
  <c r="E1158" i="3" s="1"/>
  <c r="D1159" i="3"/>
  <c r="D1160" i="3"/>
  <c r="E1160" i="3" s="1"/>
  <c r="D1161" i="3"/>
  <c r="D1162" i="3"/>
  <c r="D1163" i="3"/>
  <c r="E1163" i="3" s="1"/>
  <c r="D1164" i="3"/>
  <c r="E1164" i="3" s="1"/>
  <c r="D1165" i="3"/>
  <c r="E1165" i="3" s="1"/>
  <c r="D1166" i="3"/>
  <c r="E1166" i="3" s="1"/>
  <c r="D1167" i="3"/>
  <c r="D1168" i="3"/>
  <c r="E1168" i="3" s="1"/>
  <c r="D1169" i="3"/>
  <c r="D1170" i="3"/>
  <c r="D1171" i="3"/>
  <c r="E1171" i="3" s="1"/>
  <c r="D1172" i="3"/>
  <c r="E1172" i="3" s="1"/>
  <c r="D1173" i="3"/>
  <c r="E1173" i="3" s="1"/>
  <c r="D1174" i="3"/>
  <c r="E1174" i="3" s="1"/>
  <c r="D1175" i="3"/>
  <c r="D1176" i="3"/>
  <c r="E1176" i="3" s="1"/>
  <c r="D1177" i="3"/>
  <c r="D1178" i="3"/>
  <c r="D1179" i="3"/>
  <c r="E1179" i="3" s="1"/>
  <c r="D1180" i="3"/>
  <c r="E1180" i="3" s="1"/>
  <c r="D1181" i="3"/>
  <c r="E1181" i="3" s="1"/>
  <c r="D1182" i="3"/>
  <c r="E1182" i="3" s="1"/>
  <c r="D1183" i="3"/>
  <c r="D1184" i="3"/>
  <c r="E1184" i="3" s="1"/>
  <c r="D1185" i="3"/>
  <c r="D1186" i="3"/>
  <c r="D1187" i="3"/>
  <c r="E1187" i="3" s="1"/>
  <c r="D1188" i="3"/>
  <c r="E1188" i="3" s="1"/>
  <c r="D1189" i="3"/>
  <c r="E1189" i="3" s="1"/>
  <c r="D1190" i="3"/>
  <c r="E1190" i="3" s="1"/>
  <c r="D1191" i="3"/>
  <c r="D1192" i="3"/>
  <c r="E1192" i="3" s="1"/>
  <c r="D1193" i="3"/>
  <c r="D1194" i="3"/>
  <c r="D1195" i="3"/>
  <c r="E1195" i="3" s="1"/>
  <c r="D1196" i="3"/>
  <c r="E1196" i="3" s="1"/>
  <c r="D1197" i="3"/>
  <c r="E1197" i="3" s="1"/>
  <c r="D1198" i="3"/>
  <c r="E1198" i="3" s="1"/>
  <c r="D1199" i="3"/>
  <c r="D1200" i="3"/>
  <c r="E1200" i="3" s="1"/>
  <c r="D1201" i="3"/>
  <c r="D1202" i="3"/>
  <c r="D1203" i="3"/>
  <c r="E1203" i="3" s="1"/>
  <c r="D1204" i="3"/>
  <c r="E1204" i="3" s="1"/>
  <c r="D1205" i="3"/>
  <c r="E1205" i="3" s="1"/>
  <c r="D1206" i="3"/>
  <c r="E1206" i="3" s="1"/>
  <c r="D1207" i="3"/>
  <c r="D1208" i="3"/>
  <c r="E1208" i="3" s="1"/>
  <c r="D1209" i="3"/>
  <c r="D1210" i="3"/>
  <c r="D1211" i="3"/>
  <c r="E1211" i="3" s="1"/>
  <c r="D1212" i="3"/>
  <c r="E1212" i="3" s="1"/>
  <c r="D1213" i="3"/>
  <c r="E1213" i="3" s="1"/>
  <c r="D1214" i="3"/>
  <c r="E1214" i="3" s="1"/>
  <c r="D1215" i="3"/>
  <c r="D1216" i="3"/>
  <c r="E1216" i="3" s="1"/>
  <c r="D1217" i="3"/>
  <c r="D1218" i="3"/>
  <c r="D1219" i="3"/>
  <c r="E1219" i="3" s="1"/>
  <c r="D1220" i="3"/>
  <c r="E1220" i="3" s="1"/>
  <c r="D1221" i="3"/>
  <c r="E1221" i="3" s="1"/>
  <c r="D1222" i="3"/>
  <c r="E1222" i="3" s="1"/>
  <c r="D1223" i="3"/>
  <c r="D1224" i="3"/>
  <c r="E1224" i="3" s="1"/>
  <c r="D1225" i="3"/>
  <c r="D1226" i="3"/>
  <c r="D1227" i="3"/>
  <c r="E1227" i="3" s="1"/>
  <c r="D1228" i="3"/>
  <c r="E1228" i="3" s="1"/>
  <c r="D1229" i="3"/>
  <c r="E1229" i="3" s="1"/>
  <c r="D1230" i="3"/>
  <c r="E1230" i="3" s="1"/>
  <c r="D1231" i="3"/>
  <c r="D1232" i="3"/>
  <c r="E1232" i="3" s="1"/>
  <c r="D1233" i="3"/>
  <c r="D1234" i="3"/>
  <c r="D1235" i="3"/>
  <c r="E1235" i="3" s="1"/>
  <c r="D1236" i="3"/>
  <c r="E1236" i="3" s="1"/>
  <c r="D1237" i="3"/>
  <c r="E1237" i="3" s="1"/>
  <c r="D1238" i="3"/>
  <c r="E1238" i="3" s="1"/>
  <c r="D1239" i="3"/>
  <c r="D1240" i="3"/>
  <c r="E1240" i="3" s="1"/>
  <c r="D1241" i="3"/>
  <c r="D1242" i="3"/>
  <c r="D1243" i="3"/>
  <c r="E1243" i="3" s="1"/>
  <c r="D1244" i="3"/>
  <c r="E1244" i="3" s="1"/>
  <c r="D1245" i="3"/>
  <c r="E1245" i="3" s="1"/>
  <c r="D1246" i="3"/>
  <c r="E1246" i="3" s="1"/>
  <c r="D1247" i="3"/>
  <c r="D1248" i="3"/>
  <c r="E1248" i="3" s="1"/>
  <c r="D1249" i="3"/>
  <c r="D1250" i="3"/>
  <c r="D1251" i="3"/>
  <c r="E1251" i="3" s="1"/>
  <c r="D1252" i="3"/>
  <c r="E1252" i="3" s="1"/>
  <c r="D1253" i="3"/>
  <c r="E1253" i="3" s="1"/>
  <c r="D1254" i="3"/>
  <c r="E1254" i="3" s="1"/>
  <c r="D1255" i="3"/>
  <c r="D1256" i="3"/>
  <c r="E1256" i="3" s="1"/>
  <c r="D1257" i="3"/>
  <c r="D1258" i="3"/>
  <c r="D1259" i="3"/>
  <c r="E1259" i="3" s="1"/>
  <c r="D1260" i="3"/>
  <c r="E1260" i="3" s="1"/>
  <c r="D1261" i="3"/>
  <c r="E1261" i="3" s="1"/>
  <c r="D1262" i="3"/>
  <c r="E1262" i="3" s="1"/>
  <c r="D1263" i="3"/>
  <c r="D1264" i="3"/>
  <c r="E1264" i="3" s="1"/>
  <c r="D1265" i="3"/>
  <c r="D1266" i="3"/>
  <c r="D1267" i="3"/>
  <c r="E1267" i="3" s="1"/>
  <c r="D1268" i="3"/>
  <c r="E1268" i="3" s="1"/>
  <c r="D1269" i="3"/>
  <c r="E1269" i="3" s="1"/>
  <c r="D1270" i="3"/>
  <c r="E1270" i="3" s="1"/>
  <c r="D1271" i="3"/>
  <c r="D1272" i="3"/>
  <c r="E1272" i="3" s="1"/>
  <c r="D1273" i="3"/>
  <c r="D1274" i="3"/>
  <c r="D1275" i="3"/>
  <c r="E1275" i="3" s="1"/>
  <c r="D1276" i="3"/>
  <c r="E1276" i="3" s="1"/>
  <c r="D1277" i="3"/>
  <c r="E1277" i="3" s="1"/>
  <c r="D1278" i="3"/>
  <c r="E1278" i="3" s="1"/>
  <c r="D1279" i="3"/>
  <c r="D1280" i="3"/>
  <c r="E1280" i="3" s="1"/>
  <c r="D1281" i="3"/>
  <c r="D1282" i="3"/>
  <c r="D1283" i="3"/>
  <c r="E1283" i="3" s="1"/>
  <c r="D1284" i="3"/>
  <c r="E1284" i="3" s="1"/>
  <c r="D1285" i="3"/>
  <c r="E1285" i="3" s="1"/>
  <c r="D1286" i="3"/>
  <c r="E1286" i="3" s="1"/>
  <c r="D1287" i="3"/>
  <c r="D1288" i="3"/>
  <c r="E1288" i="3" s="1"/>
  <c r="D1289" i="3"/>
  <c r="D1290" i="3"/>
  <c r="D1291" i="3"/>
  <c r="E1291" i="3" s="1"/>
  <c r="D1292" i="3"/>
  <c r="E1292" i="3" s="1"/>
  <c r="D1293" i="3"/>
  <c r="E1293" i="3" s="1"/>
  <c r="D1294" i="3"/>
  <c r="E1294" i="3" s="1"/>
  <c r="D1295" i="3"/>
  <c r="D1296" i="3"/>
  <c r="E1296" i="3" s="1"/>
  <c r="D1297" i="3"/>
  <c r="D1298" i="3"/>
  <c r="D1299" i="3"/>
  <c r="E1299" i="3" s="1"/>
  <c r="D1300" i="3"/>
  <c r="E1300" i="3" s="1"/>
  <c r="D1301" i="3"/>
  <c r="E1301" i="3" s="1"/>
  <c r="D1302" i="3"/>
  <c r="E1302" i="3" s="1"/>
  <c r="D1303" i="3"/>
  <c r="D1304" i="3"/>
  <c r="E1304" i="3" s="1"/>
  <c r="D1305" i="3"/>
  <c r="D1306" i="3"/>
  <c r="D1307" i="3"/>
  <c r="E1307" i="3" s="1"/>
  <c r="D1308" i="3"/>
  <c r="E1308" i="3" s="1"/>
  <c r="D1309" i="3"/>
  <c r="E1309" i="3" s="1"/>
  <c r="D1310" i="3"/>
  <c r="E1310" i="3" s="1"/>
  <c r="D1311" i="3"/>
  <c r="D1312" i="3"/>
  <c r="E1312" i="3" s="1"/>
  <c r="D1313" i="3"/>
  <c r="D1314" i="3"/>
  <c r="D1315" i="3"/>
  <c r="E1315" i="3" s="1"/>
  <c r="D1316" i="3"/>
  <c r="E1316" i="3" s="1"/>
  <c r="D1317" i="3"/>
  <c r="E1317" i="3" s="1"/>
  <c r="D1318" i="3"/>
  <c r="E1318" i="3" s="1"/>
  <c r="D1319" i="3"/>
  <c r="D1320" i="3"/>
  <c r="E1320" i="3" s="1"/>
  <c r="D1321" i="3"/>
  <c r="D1322" i="3"/>
  <c r="D1323" i="3"/>
  <c r="E1323" i="3" s="1"/>
  <c r="D1324" i="3"/>
  <c r="E1324" i="3" s="1"/>
  <c r="D1325" i="3"/>
  <c r="E1325" i="3" s="1"/>
  <c r="D1326" i="3"/>
  <c r="E1326" i="3" s="1"/>
  <c r="D1327" i="3"/>
  <c r="D1328" i="3"/>
  <c r="E1328" i="3" s="1"/>
  <c r="D1329" i="3"/>
  <c r="D1330" i="3"/>
  <c r="D1331" i="3"/>
  <c r="E1331" i="3" s="1"/>
  <c r="D1332" i="3"/>
  <c r="E1332" i="3" s="1"/>
  <c r="D1333" i="3"/>
  <c r="E1333" i="3" s="1"/>
  <c r="D1334" i="3"/>
  <c r="E1334" i="3" s="1"/>
  <c r="D1335" i="3"/>
  <c r="D1336" i="3"/>
  <c r="E1336" i="3" s="1"/>
  <c r="D1337" i="3"/>
  <c r="D1338" i="3"/>
  <c r="D1339" i="3"/>
  <c r="E1339" i="3" s="1"/>
  <c r="D1340" i="3"/>
  <c r="E1340" i="3" s="1"/>
  <c r="D1341" i="3"/>
  <c r="E1341" i="3" s="1"/>
  <c r="D1342" i="3"/>
  <c r="E1342" i="3" s="1"/>
  <c r="D1343" i="3"/>
  <c r="D1344" i="3"/>
  <c r="E1344" i="3" s="1"/>
  <c r="D1345" i="3"/>
  <c r="D1346" i="3"/>
  <c r="D1347" i="3"/>
  <c r="E1347" i="3" s="1"/>
  <c r="D1348" i="3"/>
  <c r="E1348" i="3" s="1"/>
  <c r="D1349" i="3"/>
  <c r="E1349" i="3" s="1"/>
  <c r="D1350" i="3"/>
  <c r="E1350" i="3" s="1"/>
  <c r="D1351" i="3"/>
  <c r="D1352" i="3"/>
  <c r="E1352" i="3" s="1"/>
  <c r="D1353" i="3"/>
  <c r="D1354" i="3"/>
  <c r="D1355" i="3"/>
  <c r="E1355" i="3" s="1"/>
  <c r="D1356" i="3"/>
  <c r="E1356" i="3" s="1"/>
  <c r="D1357" i="3"/>
  <c r="E1357" i="3" s="1"/>
  <c r="D1358" i="3"/>
  <c r="E1358" i="3" s="1"/>
  <c r="D1359" i="3"/>
  <c r="D1360" i="3"/>
  <c r="E1360" i="3" s="1"/>
  <c r="D1361" i="3"/>
  <c r="D1362" i="3"/>
  <c r="D1363" i="3"/>
  <c r="E1363" i="3" s="1"/>
  <c r="D1364" i="3"/>
  <c r="E1364" i="3" s="1"/>
  <c r="D1365" i="3"/>
  <c r="E1365" i="3" s="1"/>
  <c r="D1366" i="3"/>
  <c r="E1366" i="3" s="1"/>
  <c r="D1367" i="3"/>
  <c r="D1368" i="3"/>
  <c r="E1368" i="3" s="1"/>
  <c r="D1369" i="3"/>
  <c r="D1370" i="3"/>
  <c r="D1371" i="3"/>
  <c r="E1371" i="3" s="1"/>
  <c r="D1372" i="3"/>
  <c r="E1372" i="3" s="1"/>
  <c r="D1373" i="3"/>
  <c r="E1373" i="3" s="1"/>
  <c r="D1374" i="3"/>
  <c r="E1374" i="3" s="1"/>
  <c r="D1375" i="3"/>
  <c r="D1376" i="3"/>
  <c r="E1376" i="3" s="1"/>
  <c r="D1377" i="3"/>
  <c r="D1378" i="3"/>
  <c r="D1379" i="3"/>
  <c r="E1379" i="3" s="1"/>
  <c r="D1380" i="3"/>
  <c r="E1380" i="3" s="1"/>
  <c r="D1381" i="3"/>
  <c r="E1381" i="3" s="1"/>
  <c r="D1382" i="3"/>
  <c r="E1382" i="3" s="1"/>
  <c r="D1383" i="3"/>
  <c r="D1384" i="3"/>
  <c r="E1384" i="3" s="1"/>
  <c r="D1385" i="3"/>
  <c r="D1386" i="3"/>
  <c r="D1387" i="3"/>
  <c r="E1387" i="3" s="1"/>
  <c r="D1388" i="3"/>
  <c r="E1388" i="3" s="1"/>
  <c r="D1389" i="3"/>
  <c r="E1389" i="3" s="1"/>
  <c r="D1390" i="3"/>
  <c r="E1390" i="3" s="1"/>
  <c r="D1391" i="3"/>
  <c r="D1392" i="3"/>
  <c r="E1392" i="3" s="1"/>
  <c r="D1393" i="3"/>
  <c r="D1394" i="3"/>
  <c r="D1395" i="3"/>
  <c r="E1395" i="3" s="1"/>
  <c r="D1396" i="3"/>
  <c r="E1396" i="3" s="1"/>
  <c r="D1397" i="3"/>
  <c r="E1397" i="3" s="1"/>
  <c r="D1398" i="3"/>
  <c r="E1398" i="3" s="1"/>
  <c r="D1399" i="3"/>
  <c r="D1400" i="3"/>
  <c r="E1400" i="3" s="1"/>
  <c r="D1401" i="3"/>
  <c r="D1402" i="3"/>
  <c r="D1403" i="3"/>
  <c r="E1403" i="3" s="1"/>
  <c r="D1404" i="3"/>
  <c r="E1404" i="3" s="1"/>
  <c r="D1405" i="3"/>
  <c r="E1405" i="3" s="1"/>
  <c r="D1406" i="3"/>
  <c r="E1406" i="3" s="1"/>
  <c r="D1407" i="3"/>
  <c r="D1408" i="3"/>
  <c r="E1408" i="3" s="1"/>
  <c r="D1409" i="3"/>
  <c r="D1410" i="3"/>
  <c r="D1411" i="3"/>
  <c r="E1411" i="3" s="1"/>
  <c r="D1412" i="3"/>
  <c r="E1412" i="3" s="1"/>
  <c r="D1413" i="3"/>
  <c r="E1413" i="3" s="1"/>
  <c r="D1414" i="3"/>
  <c r="E1414" i="3" s="1"/>
  <c r="D1415" i="3"/>
  <c r="D1416" i="3"/>
  <c r="E1416" i="3" s="1"/>
  <c r="D1417" i="3"/>
  <c r="D1418" i="3"/>
  <c r="D1419" i="3"/>
  <c r="E1419" i="3" s="1"/>
  <c r="D1420" i="3"/>
  <c r="E1420" i="3" s="1"/>
  <c r="D1421" i="3"/>
  <c r="E1421" i="3" s="1"/>
  <c r="D1422" i="3"/>
  <c r="E1422" i="3" s="1"/>
  <c r="D1423" i="3"/>
  <c r="D1424" i="3"/>
  <c r="E1424" i="3" s="1"/>
  <c r="D1425" i="3"/>
  <c r="D1426" i="3"/>
  <c r="D1427" i="3"/>
  <c r="E1427" i="3" s="1"/>
  <c r="D1428" i="3"/>
  <c r="E1428" i="3" s="1"/>
  <c r="D1429" i="3"/>
  <c r="E1429" i="3" s="1"/>
  <c r="D1430" i="3"/>
  <c r="E1430" i="3" s="1"/>
  <c r="D1431" i="3"/>
  <c r="D1432" i="3"/>
  <c r="E1432" i="3" s="1"/>
  <c r="D1433" i="3"/>
  <c r="D1434" i="3"/>
  <c r="D1435" i="3"/>
  <c r="E1435" i="3" s="1"/>
  <c r="D1436" i="3"/>
  <c r="E1436" i="3" s="1"/>
  <c r="D1437" i="3"/>
  <c r="E1437" i="3" s="1"/>
  <c r="D1438" i="3"/>
  <c r="E1438" i="3" s="1"/>
  <c r="D1439" i="3"/>
  <c r="D1440" i="3"/>
  <c r="E1440" i="3" s="1"/>
  <c r="D1441" i="3"/>
  <c r="D1442" i="3"/>
  <c r="D1443" i="3"/>
  <c r="E1443" i="3" s="1"/>
  <c r="D1444" i="3"/>
  <c r="E1444" i="3" s="1"/>
  <c r="D1445" i="3"/>
  <c r="E1445" i="3" s="1"/>
  <c r="D1446" i="3"/>
  <c r="E1446" i="3" s="1"/>
  <c r="D1447" i="3"/>
  <c r="D1448" i="3"/>
  <c r="E1448" i="3" s="1"/>
  <c r="D1449" i="3"/>
  <c r="D1450" i="3"/>
  <c r="D1451" i="3"/>
  <c r="E1451" i="3" s="1"/>
  <c r="D1452" i="3"/>
  <c r="E1452" i="3" s="1"/>
  <c r="D1453" i="3"/>
  <c r="E1453" i="3" s="1"/>
  <c r="D1454" i="3"/>
  <c r="E1454" i="3" s="1"/>
  <c r="D1455" i="3"/>
  <c r="D1456" i="3"/>
  <c r="E1456" i="3" s="1"/>
  <c r="D1457" i="3"/>
  <c r="D1458" i="3"/>
  <c r="D1459" i="3"/>
  <c r="E1459" i="3" s="1"/>
  <c r="D1460" i="3"/>
  <c r="E1460" i="3" s="1"/>
  <c r="D1461" i="3"/>
  <c r="E1461" i="3" s="1"/>
  <c r="D1462" i="3"/>
  <c r="E1462" i="3" s="1"/>
  <c r="D1463" i="3"/>
  <c r="D1464" i="3"/>
  <c r="E1464" i="3" s="1"/>
  <c r="D1465" i="3"/>
  <c r="D1466" i="3"/>
  <c r="D1467" i="3"/>
  <c r="E1467" i="3" s="1"/>
  <c r="D1468" i="3"/>
  <c r="E1468" i="3" s="1"/>
  <c r="D1469" i="3"/>
  <c r="E1469" i="3" s="1"/>
  <c r="D1470" i="3"/>
  <c r="E1470" i="3" s="1"/>
  <c r="D1471" i="3"/>
  <c r="D1472" i="3"/>
  <c r="E1472" i="3" s="1"/>
  <c r="D1473" i="3"/>
  <c r="D1474" i="3"/>
  <c r="D1475" i="3"/>
  <c r="E1475" i="3" s="1"/>
  <c r="D1476" i="3"/>
  <c r="E1476" i="3" s="1"/>
  <c r="D1477" i="3"/>
  <c r="E1477" i="3" s="1"/>
  <c r="D1478" i="3"/>
  <c r="E1478" i="3" s="1"/>
  <c r="D1479" i="3"/>
  <c r="D1480" i="3"/>
  <c r="E1480" i="3" s="1"/>
  <c r="D1481" i="3"/>
  <c r="D1482" i="3"/>
  <c r="D1483" i="3"/>
  <c r="E1483" i="3" s="1"/>
  <c r="D1484" i="3"/>
  <c r="E1484" i="3" s="1"/>
  <c r="D1485" i="3"/>
  <c r="E1485" i="3" s="1"/>
  <c r="D1486" i="3"/>
  <c r="E1486" i="3" s="1"/>
  <c r="D1487" i="3"/>
  <c r="D1488" i="3"/>
  <c r="E1488" i="3" s="1"/>
  <c r="D1489" i="3"/>
  <c r="D1490" i="3"/>
  <c r="D1491" i="3"/>
  <c r="E1491" i="3" s="1"/>
  <c r="D1492" i="3"/>
  <c r="E1492" i="3" s="1"/>
  <c r="D1493" i="3"/>
  <c r="E1493" i="3" s="1"/>
  <c r="D1494" i="3"/>
  <c r="E1494" i="3" s="1"/>
  <c r="D1495" i="3"/>
  <c r="D1496" i="3"/>
  <c r="E1496" i="3" s="1"/>
  <c r="D1497" i="3"/>
  <c r="D1498" i="3"/>
  <c r="D1499" i="3"/>
  <c r="E1499" i="3" s="1"/>
  <c r="D1500" i="3"/>
  <c r="E1500" i="3" s="1"/>
  <c r="D1501" i="3"/>
  <c r="E1501" i="3" s="1"/>
  <c r="D1502" i="3"/>
  <c r="E1502" i="3" s="1"/>
  <c r="D1503" i="3"/>
  <c r="D1504" i="3"/>
  <c r="E1504" i="3" s="1"/>
  <c r="D1505" i="3"/>
  <c r="D1506" i="3"/>
  <c r="D1507" i="3"/>
  <c r="E1507" i="3" s="1"/>
  <c r="D1508" i="3"/>
  <c r="E1508" i="3" s="1"/>
  <c r="D1509" i="3"/>
  <c r="E1509" i="3" s="1"/>
  <c r="D1510" i="3"/>
  <c r="E1510" i="3" s="1"/>
  <c r="D1511" i="3"/>
  <c r="D1512" i="3"/>
  <c r="E1512" i="3" s="1"/>
  <c r="D1513" i="3"/>
  <c r="D1514" i="3"/>
  <c r="D1515" i="3"/>
  <c r="E1515" i="3" s="1"/>
  <c r="D1516" i="3"/>
  <c r="E1516" i="3" s="1"/>
  <c r="D1517" i="3"/>
  <c r="E1517" i="3" s="1"/>
  <c r="D1518" i="3"/>
  <c r="E1518" i="3" s="1"/>
  <c r="D1519" i="3"/>
  <c r="D1520" i="3"/>
  <c r="E1520" i="3" s="1"/>
  <c r="D1521" i="3"/>
  <c r="D1522" i="3"/>
  <c r="D1523" i="3"/>
  <c r="E1523" i="3" s="1"/>
  <c r="D1524" i="3"/>
  <c r="E1524" i="3" s="1"/>
  <c r="D1525" i="3"/>
  <c r="E1525" i="3" s="1"/>
  <c r="D1526" i="3"/>
  <c r="E1526" i="3" s="1"/>
  <c r="D1527" i="3"/>
  <c r="D1528" i="3"/>
  <c r="E1528" i="3" s="1"/>
  <c r="D1529" i="3"/>
  <c r="D1530" i="3"/>
  <c r="D1531" i="3"/>
  <c r="E1531" i="3" s="1"/>
  <c r="D1532" i="3"/>
  <c r="E1532" i="3" s="1"/>
  <c r="D1533" i="3"/>
  <c r="E1533" i="3" s="1"/>
  <c r="D1534" i="3"/>
  <c r="E1534" i="3" s="1"/>
  <c r="D1535" i="3"/>
  <c r="D1536" i="3"/>
  <c r="E1536" i="3" s="1"/>
  <c r="D1537" i="3"/>
  <c r="D1538" i="3"/>
  <c r="D1539" i="3"/>
  <c r="E1539" i="3" s="1"/>
  <c r="D1540" i="3"/>
  <c r="E1540" i="3" s="1"/>
  <c r="D1541" i="3"/>
  <c r="E1541" i="3" s="1"/>
  <c r="D1542" i="3"/>
  <c r="E1542" i="3" s="1"/>
  <c r="D1543" i="3"/>
  <c r="D1544" i="3"/>
  <c r="E1544" i="3" s="1"/>
  <c r="D1545" i="3"/>
  <c r="D1546" i="3"/>
  <c r="D1547" i="3"/>
  <c r="E1547" i="3" s="1"/>
  <c r="D1548" i="3"/>
  <c r="E1548" i="3" s="1"/>
  <c r="D1549" i="3"/>
  <c r="E1549" i="3" s="1"/>
  <c r="D1550" i="3"/>
  <c r="E1550" i="3" s="1"/>
  <c r="D1551" i="3"/>
  <c r="D1552" i="3"/>
  <c r="E1552" i="3" s="1"/>
  <c r="D1553" i="3"/>
  <c r="D1554" i="3"/>
  <c r="D1555" i="3"/>
  <c r="E1555" i="3" s="1"/>
  <c r="D1556" i="3"/>
  <c r="E1556" i="3" s="1"/>
  <c r="D1557" i="3"/>
  <c r="E1557" i="3" s="1"/>
  <c r="D1558" i="3"/>
  <c r="E1558" i="3" s="1"/>
  <c r="D1559" i="3"/>
  <c r="D1560" i="3"/>
  <c r="E1560" i="3" s="1"/>
  <c r="D1561" i="3"/>
  <c r="D1562" i="3"/>
  <c r="D1563" i="3"/>
  <c r="E1563" i="3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W1272" i="3"/>
  <c r="W1273" i="3"/>
  <c r="W1274" i="3"/>
  <c r="W1275" i="3"/>
  <c r="W1276" i="3"/>
  <c r="W1277" i="3"/>
  <c r="W1278" i="3"/>
  <c r="W1279" i="3"/>
  <c r="W1280" i="3"/>
  <c r="W1281" i="3"/>
  <c r="W1282" i="3"/>
  <c r="W1283" i="3"/>
  <c r="W1284" i="3"/>
  <c r="W1285" i="3"/>
  <c r="W1286" i="3"/>
  <c r="W1287" i="3"/>
  <c r="W1288" i="3"/>
  <c r="W1289" i="3"/>
  <c r="W1290" i="3"/>
  <c r="W1291" i="3"/>
  <c r="W1292" i="3"/>
  <c r="W1293" i="3"/>
  <c r="W1294" i="3"/>
  <c r="W1295" i="3"/>
  <c r="W1296" i="3"/>
  <c r="W1297" i="3"/>
  <c r="W1298" i="3"/>
  <c r="W1299" i="3"/>
  <c r="W1300" i="3"/>
  <c r="W1301" i="3"/>
  <c r="W1302" i="3"/>
  <c r="W1303" i="3"/>
  <c r="W1304" i="3"/>
  <c r="W1305" i="3"/>
  <c r="W1306" i="3"/>
  <c r="W1307" i="3"/>
  <c r="W1308" i="3"/>
  <c r="W1309" i="3"/>
  <c r="W1310" i="3"/>
  <c r="W1311" i="3"/>
  <c r="W1312" i="3"/>
  <c r="W1313" i="3"/>
  <c r="W1314" i="3"/>
  <c r="W1315" i="3"/>
  <c r="W1316" i="3"/>
  <c r="W1317" i="3"/>
  <c r="W1318" i="3"/>
  <c r="W1319" i="3"/>
  <c r="W1320" i="3"/>
  <c r="W1321" i="3"/>
  <c r="W1322" i="3"/>
  <c r="W1323" i="3"/>
  <c r="W1324" i="3"/>
  <c r="W1325" i="3"/>
  <c r="W1326" i="3"/>
  <c r="W1327" i="3"/>
  <c r="W1328" i="3"/>
  <c r="W1329" i="3"/>
  <c r="W1330" i="3"/>
  <c r="W1331" i="3"/>
  <c r="W1332" i="3"/>
  <c r="W1333" i="3"/>
  <c r="W1334" i="3"/>
  <c r="W1335" i="3"/>
  <c r="W1336" i="3"/>
  <c r="W1337" i="3"/>
  <c r="W1338" i="3"/>
  <c r="W1339" i="3"/>
  <c r="W1340" i="3"/>
  <c r="W1341" i="3"/>
  <c r="W1342" i="3"/>
  <c r="W1343" i="3"/>
  <c r="W1344" i="3"/>
  <c r="W1345" i="3"/>
  <c r="W1346" i="3"/>
  <c r="W1347" i="3"/>
  <c r="W1348" i="3"/>
  <c r="W1349" i="3"/>
  <c r="W1350" i="3"/>
  <c r="W1351" i="3"/>
  <c r="W1352" i="3"/>
  <c r="W1353" i="3"/>
  <c r="W1354" i="3"/>
  <c r="W1355" i="3"/>
  <c r="W1356" i="3"/>
  <c r="W1357" i="3"/>
  <c r="W1358" i="3"/>
  <c r="W1359" i="3"/>
  <c r="W1360" i="3"/>
  <c r="W1361" i="3"/>
  <c r="W1362" i="3"/>
  <c r="W1363" i="3"/>
  <c r="W1364" i="3"/>
  <c r="W1365" i="3"/>
  <c r="W1366" i="3"/>
  <c r="W1367" i="3"/>
  <c r="W1368" i="3"/>
  <c r="W1369" i="3"/>
  <c r="W1370" i="3"/>
  <c r="W1371" i="3"/>
  <c r="W1372" i="3"/>
  <c r="W1373" i="3"/>
  <c r="W1374" i="3"/>
  <c r="W1375" i="3"/>
  <c r="W1376" i="3"/>
  <c r="W1377" i="3"/>
  <c r="W1378" i="3"/>
  <c r="W1379" i="3"/>
  <c r="W1380" i="3"/>
  <c r="W1381" i="3"/>
  <c r="W1382" i="3"/>
  <c r="W1383" i="3"/>
  <c r="W1384" i="3"/>
  <c r="W1385" i="3"/>
  <c r="W1386" i="3"/>
  <c r="W1387" i="3"/>
  <c r="W1388" i="3"/>
  <c r="W1389" i="3"/>
  <c r="W1390" i="3"/>
  <c r="W1391" i="3"/>
  <c r="W1392" i="3"/>
  <c r="W1393" i="3"/>
  <c r="W1394" i="3"/>
  <c r="W1395" i="3"/>
  <c r="W1396" i="3"/>
  <c r="W1397" i="3"/>
  <c r="W1398" i="3"/>
  <c r="W1399" i="3"/>
  <c r="W1400" i="3"/>
  <c r="W1401" i="3"/>
  <c r="W1402" i="3"/>
  <c r="W1403" i="3"/>
  <c r="W1404" i="3"/>
  <c r="W1405" i="3"/>
  <c r="W1406" i="3"/>
  <c r="W1407" i="3"/>
  <c r="W1408" i="3"/>
  <c r="W1409" i="3"/>
  <c r="W1410" i="3"/>
  <c r="W1411" i="3"/>
  <c r="W1412" i="3"/>
  <c r="W1413" i="3"/>
  <c r="W1414" i="3"/>
  <c r="W1415" i="3"/>
  <c r="W1416" i="3"/>
  <c r="W1417" i="3"/>
  <c r="W1418" i="3"/>
  <c r="W1419" i="3"/>
  <c r="W1420" i="3"/>
  <c r="W1421" i="3"/>
  <c r="W1422" i="3"/>
  <c r="W1423" i="3"/>
  <c r="W1424" i="3"/>
  <c r="W1425" i="3"/>
  <c r="W1426" i="3"/>
  <c r="W1427" i="3"/>
  <c r="W1428" i="3"/>
  <c r="W1429" i="3"/>
  <c r="W1430" i="3"/>
  <c r="W1431" i="3"/>
  <c r="W1432" i="3"/>
  <c r="W1433" i="3"/>
  <c r="W1434" i="3"/>
  <c r="W1435" i="3"/>
  <c r="W1436" i="3"/>
  <c r="W1437" i="3"/>
  <c r="W1438" i="3"/>
  <c r="W1439" i="3"/>
  <c r="W1440" i="3"/>
  <c r="W1441" i="3"/>
  <c r="W1442" i="3"/>
  <c r="W1443" i="3"/>
  <c r="W1444" i="3"/>
  <c r="W1445" i="3"/>
  <c r="W1446" i="3"/>
  <c r="W1447" i="3"/>
  <c r="W1448" i="3"/>
  <c r="W1449" i="3"/>
  <c r="W1450" i="3"/>
  <c r="W1451" i="3"/>
  <c r="W1452" i="3"/>
  <c r="W1453" i="3"/>
  <c r="W1454" i="3"/>
  <c r="W1455" i="3"/>
  <c r="W1456" i="3"/>
  <c r="W1457" i="3"/>
  <c r="W1458" i="3"/>
  <c r="W1459" i="3"/>
  <c r="W1460" i="3"/>
  <c r="W1461" i="3"/>
  <c r="W1462" i="3"/>
  <c r="W1463" i="3"/>
  <c r="W1464" i="3"/>
  <c r="W1465" i="3"/>
  <c r="W1466" i="3"/>
  <c r="W1467" i="3"/>
  <c r="W1468" i="3"/>
  <c r="W1469" i="3"/>
  <c r="W1470" i="3"/>
  <c r="W1471" i="3"/>
  <c r="W1472" i="3"/>
  <c r="W1473" i="3"/>
  <c r="W1474" i="3"/>
  <c r="W1475" i="3"/>
  <c r="W1476" i="3"/>
  <c r="W1477" i="3"/>
  <c r="W1478" i="3"/>
  <c r="W1479" i="3"/>
  <c r="W1480" i="3"/>
  <c r="W1481" i="3"/>
  <c r="W1482" i="3"/>
  <c r="W1483" i="3"/>
  <c r="W1484" i="3"/>
  <c r="W1485" i="3"/>
  <c r="W1486" i="3"/>
  <c r="W1487" i="3"/>
  <c r="W1488" i="3"/>
  <c r="W1489" i="3"/>
  <c r="W1490" i="3"/>
  <c r="W1491" i="3"/>
  <c r="W1492" i="3"/>
  <c r="W1493" i="3"/>
  <c r="W1494" i="3"/>
  <c r="W1495" i="3"/>
  <c r="W1496" i="3"/>
  <c r="W1497" i="3"/>
  <c r="W1498" i="3"/>
  <c r="W1499" i="3"/>
  <c r="W1500" i="3"/>
  <c r="W1501" i="3"/>
  <c r="W1502" i="3"/>
  <c r="W1503" i="3"/>
  <c r="W1504" i="3"/>
  <c r="W1505" i="3"/>
  <c r="W1506" i="3"/>
  <c r="W1507" i="3"/>
  <c r="W1508" i="3"/>
  <c r="W1509" i="3"/>
  <c r="W1510" i="3"/>
  <c r="W1511" i="3"/>
  <c r="W1512" i="3"/>
  <c r="W1513" i="3"/>
  <c r="W1514" i="3"/>
  <c r="W1515" i="3"/>
  <c r="W1516" i="3"/>
  <c r="W1517" i="3"/>
  <c r="W1518" i="3"/>
  <c r="W1519" i="3"/>
  <c r="W1520" i="3"/>
  <c r="W1521" i="3"/>
  <c r="W1522" i="3"/>
  <c r="W1523" i="3"/>
  <c r="W1524" i="3"/>
  <c r="W1525" i="3"/>
  <c r="W1526" i="3"/>
  <c r="W1527" i="3"/>
  <c r="W1528" i="3"/>
  <c r="W1529" i="3"/>
  <c r="W1530" i="3"/>
  <c r="W1531" i="3"/>
  <c r="W1532" i="3"/>
  <c r="W1533" i="3"/>
  <c r="W1534" i="3"/>
  <c r="W1535" i="3"/>
  <c r="W1536" i="3"/>
  <c r="W1537" i="3"/>
  <c r="W1538" i="3"/>
  <c r="W1539" i="3"/>
  <c r="W1540" i="3"/>
  <c r="W1541" i="3"/>
  <c r="W1542" i="3"/>
  <c r="W1543" i="3"/>
  <c r="W1544" i="3"/>
  <c r="W1545" i="3"/>
  <c r="W1546" i="3"/>
  <c r="W1547" i="3"/>
  <c r="W1548" i="3"/>
  <c r="W1549" i="3"/>
  <c r="W1550" i="3"/>
  <c r="W1551" i="3"/>
  <c r="W1552" i="3"/>
  <c r="W1553" i="3"/>
  <c r="W1554" i="3"/>
  <c r="W1555" i="3"/>
  <c r="W1556" i="3"/>
  <c r="W1557" i="3"/>
  <c r="W1558" i="3"/>
  <c r="W1559" i="3"/>
  <c r="W1560" i="3"/>
  <c r="W1561" i="3"/>
  <c r="W1562" i="3"/>
  <c r="W1563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1024" i="3"/>
  <c r="V1025" i="3"/>
  <c r="V1026" i="3"/>
  <c r="V1027" i="3"/>
  <c r="V1028" i="3"/>
  <c r="V1029" i="3"/>
  <c r="V1030" i="3"/>
  <c r="V1031" i="3"/>
  <c r="V1032" i="3"/>
  <c r="V1033" i="3"/>
  <c r="V1034" i="3"/>
  <c r="V1035" i="3"/>
  <c r="V1036" i="3"/>
  <c r="V1037" i="3"/>
  <c r="V1038" i="3"/>
  <c r="V1039" i="3"/>
  <c r="V1040" i="3"/>
  <c r="V1041" i="3"/>
  <c r="V1042" i="3"/>
  <c r="V1043" i="3"/>
  <c r="V1044" i="3"/>
  <c r="V1045" i="3"/>
  <c r="V1046" i="3"/>
  <c r="V1047" i="3"/>
  <c r="V1048" i="3"/>
  <c r="V1049" i="3"/>
  <c r="V1050" i="3"/>
  <c r="V1051" i="3"/>
  <c r="V1052" i="3"/>
  <c r="V1053" i="3"/>
  <c r="V1054" i="3"/>
  <c r="V1055" i="3"/>
  <c r="V1056" i="3"/>
  <c r="V1057" i="3"/>
  <c r="V1058" i="3"/>
  <c r="V1059" i="3"/>
  <c r="V1060" i="3"/>
  <c r="V1061" i="3"/>
  <c r="V1062" i="3"/>
  <c r="V1063" i="3"/>
  <c r="V1064" i="3"/>
  <c r="V1065" i="3"/>
  <c r="V1066" i="3"/>
  <c r="V1067" i="3"/>
  <c r="V1068" i="3"/>
  <c r="V1069" i="3"/>
  <c r="V1070" i="3"/>
  <c r="V1071" i="3"/>
  <c r="V1072" i="3"/>
  <c r="V1073" i="3"/>
  <c r="V1074" i="3"/>
  <c r="V1075" i="3"/>
  <c r="V1076" i="3"/>
  <c r="V1077" i="3"/>
  <c r="V1078" i="3"/>
  <c r="V1079" i="3"/>
  <c r="V1080" i="3"/>
  <c r="V1081" i="3"/>
  <c r="V1082" i="3"/>
  <c r="V1083" i="3"/>
  <c r="V1084" i="3"/>
  <c r="V1085" i="3"/>
  <c r="V1086" i="3"/>
  <c r="V1087" i="3"/>
  <c r="V1088" i="3"/>
  <c r="V1089" i="3"/>
  <c r="V1090" i="3"/>
  <c r="V1091" i="3"/>
  <c r="V1092" i="3"/>
  <c r="V1093" i="3"/>
  <c r="V1094" i="3"/>
  <c r="V1095" i="3"/>
  <c r="V1096" i="3"/>
  <c r="V1097" i="3"/>
  <c r="V1098" i="3"/>
  <c r="V1099" i="3"/>
  <c r="V1100" i="3"/>
  <c r="V1101" i="3"/>
  <c r="V1102" i="3"/>
  <c r="V1103" i="3"/>
  <c r="V1104" i="3"/>
  <c r="V1105" i="3"/>
  <c r="V1106" i="3"/>
  <c r="V1107" i="3"/>
  <c r="V1108" i="3"/>
  <c r="V1109" i="3"/>
  <c r="V1110" i="3"/>
  <c r="V1111" i="3"/>
  <c r="V1112" i="3"/>
  <c r="V1113" i="3"/>
  <c r="V1114" i="3"/>
  <c r="V1115" i="3"/>
  <c r="V1116" i="3"/>
  <c r="V1117" i="3"/>
  <c r="V1118" i="3"/>
  <c r="V1119" i="3"/>
  <c r="V1120" i="3"/>
  <c r="V1121" i="3"/>
  <c r="V1122" i="3"/>
  <c r="V1123" i="3"/>
  <c r="V1124" i="3"/>
  <c r="V1125" i="3"/>
  <c r="V1126" i="3"/>
  <c r="V1127" i="3"/>
  <c r="V1128" i="3"/>
  <c r="V1129" i="3"/>
  <c r="V1130" i="3"/>
  <c r="V1131" i="3"/>
  <c r="V1132" i="3"/>
  <c r="V1133" i="3"/>
  <c r="V1134" i="3"/>
  <c r="V1135" i="3"/>
  <c r="V1136" i="3"/>
  <c r="V1137" i="3"/>
  <c r="V1138" i="3"/>
  <c r="V1139" i="3"/>
  <c r="V1140" i="3"/>
  <c r="V1141" i="3"/>
  <c r="V1142" i="3"/>
  <c r="V1143" i="3"/>
  <c r="V1144" i="3"/>
  <c r="V1145" i="3"/>
  <c r="V1146" i="3"/>
  <c r="V1147" i="3"/>
  <c r="V1148" i="3"/>
  <c r="V1149" i="3"/>
  <c r="V1150" i="3"/>
  <c r="V1151" i="3"/>
  <c r="V1152" i="3"/>
  <c r="V1153" i="3"/>
  <c r="V1154" i="3"/>
  <c r="V1155" i="3"/>
  <c r="V1156" i="3"/>
  <c r="V1157" i="3"/>
  <c r="V1158" i="3"/>
  <c r="V1159" i="3"/>
  <c r="V1160" i="3"/>
  <c r="V1161" i="3"/>
  <c r="V1162" i="3"/>
  <c r="V1163" i="3"/>
  <c r="V1164" i="3"/>
  <c r="V1165" i="3"/>
  <c r="V1166" i="3"/>
  <c r="V1167" i="3"/>
  <c r="V1168" i="3"/>
  <c r="V1169" i="3"/>
  <c r="V1170" i="3"/>
  <c r="V1171" i="3"/>
  <c r="V1172" i="3"/>
  <c r="V1173" i="3"/>
  <c r="V1174" i="3"/>
  <c r="V1175" i="3"/>
  <c r="V1176" i="3"/>
  <c r="V1177" i="3"/>
  <c r="V1178" i="3"/>
  <c r="V1179" i="3"/>
  <c r="V1180" i="3"/>
  <c r="V1181" i="3"/>
  <c r="V1182" i="3"/>
  <c r="V1183" i="3"/>
  <c r="V1184" i="3"/>
  <c r="V1185" i="3"/>
  <c r="V1186" i="3"/>
  <c r="V1187" i="3"/>
  <c r="V1188" i="3"/>
  <c r="V1189" i="3"/>
  <c r="V1190" i="3"/>
  <c r="V1191" i="3"/>
  <c r="V1192" i="3"/>
  <c r="V1193" i="3"/>
  <c r="V1194" i="3"/>
  <c r="V1195" i="3"/>
  <c r="V1196" i="3"/>
  <c r="V1197" i="3"/>
  <c r="V1198" i="3"/>
  <c r="V1199" i="3"/>
  <c r="V1200" i="3"/>
  <c r="V1201" i="3"/>
  <c r="V1202" i="3"/>
  <c r="V1203" i="3"/>
  <c r="V1204" i="3"/>
  <c r="V1205" i="3"/>
  <c r="V1206" i="3"/>
  <c r="V1207" i="3"/>
  <c r="V1208" i="3"/>
  <c r="V1209" i="3"/>
  <c r="V1210" i="3"/>
  <c r="V1211" i="3"/>
  <c r="V1212" i="3"/>
  <c r="V1213" i="3"/>
  <c r="V1214" i="3"/>
  <c r="V1215" i="3"/>
  <c r="V1216" i="3"/>
  <c r="V1217" i="3"/>
  <c r="V1218" i="3"/>
  <c r="V1219" i="3"/>
  <c r="V1220" i="3"/>
  <c r="V1221" i="3"/>
  <c r="V1222" i="3"/>
  <c r="V1223" i="3"/>
  <c r="V1224" i="3"/>
  <c r="V1225" i="3"/>
  <c r="V1226" i="3"/>
  <c r="V1227" i="3"/>
  <c r="V1228" i="3"/>
  <c r="V1229" i="3"/>
  <c r="V1230" i="3"/>
  <c r="V1231" i="3"/>
  <c r="V1232" i="3"/>
  <c r="V1233" i="3"/>
  <c r="V1234" i="3"/>
  <c r="V1235" i="3"/>
  <c r="V1236" i="3"/>
  <c r="V1237" i="3"/>
  <c r="V1238" i="3"/>
  <c r="V1239" i="3"/>
  <c r="V1240" i="3"/>
  <c r="V1241" i="3"/>
  <c r="V1242" i="3"/>
  <c r="V1243" i="3"/>
  <c r="V1244" i="3"/>
  <c r="V1245" i="3"/>
  <c r="V1246" i="3"/>
  <c r="V1247" i="3"/>
  <c r="V1248" i="3"/>
  <c r="V1249" i="3"/>
  <c r="V1250" i="3"/>
  <c r="V1251" i="3"/>
  <c r="V1252" i="3"/>
  <c r="V1253" i="3"/>
  <c r="V1254" i="3"/>
  <c r="V1255" i="3"/>
  <c r="V1256" i="3"/>
  <c r="V1257" i="3"/>
  <c r="V1258" i="3"/>
  <c r="V1259" i="3"/>
  <c r="V1260" i="3"/>
  <c r="V1261" i="3"/>
  <c r="V1262" i="3"/>
  <c r="V1263" i="3"/>
  <c r="V1264" i="3"/>
  <c r="V1265" i="3"/>
  <c r="V1266" i="3"/>
  <c r="V1267" i="3"/>
  <c r="V1268" i="3"/>
  <c r="V1269" i="3"/>
  <c r="V1270" i="3"/>
  <c r="V1271" i="3"/>
  <c r="V1272" i="3"/>
  <c r="V1273" i="3"/>
  <c r="V1274" i="3"/>
  <c r="V1275" i="3"/>
  <c r="V1276" i="3"/>
  <c r="V1277" i="3"/>
  <c r="V1278" i="3"/>
  <c r="V1279" i="3"/>
  <c r="V1280" i="3"/>
  <c r="V1281" i="3"/>
  <c r="V1282" i="3"/>
  <c r="V1283" i="3"/>
  <c r="V1284" i="3"/>
  <c r="V1285" i="3"/>
  <c r="V1286" i="3"/>
  <c r="V1287" i="3"/>
  <c r="V1288" i="3"/>
  <c r="V1289" i="3"/>
  <c r="V1290" i="3"/>
  <c r="V1291" i="3"/>
  <c r="V1292" i="3"/>
  <c r="V1293" i="3"/>
  <c r="V1294" i="3"/>
  <c r="V1295" i="3"/>
  <c r="V1296" i="3"/>
  <c r="V1297" i="3"/>
  <c r="V1298" i="3"/>
  <c r="V1299" i="3"/>
  <c r="V1300" i="3"/>
  <c r="V1301" i="3"/>
  <c r="V1302" i="3"/>
  <c r="V1303" i="3"/>
  <c r="V1304" i="3"/>
  <c r="V1305" i="3"/>
  <c r="V1306" i="3"/>
  <c r="V1307" i="3"/>
  <c r="V1308" i="3"/>
  <c r="V1309" i="3"/>
  <c r="V1310" i="3"/>
  <c r="V1311" i="3"/>
  <c r="V1312" i="3"/>
  <c r="V1313" i="3"/>
  <c r="V1314" i="3"/>
  <c r="V1315" i="3"/>
  <c r="V1316" i="3"/>
  <c r="V1317" i="3"/>
  <c r="V1318" i="3"/>
  <c r="V1319" i="3"/>
  <c r="V1320" i="3"/>
  <c r="V1321" i="3"/>
  <c r="V1322" i="3"/>
  <c r="V1323" i="3"/>
  <c r="V1324" i="3"/>
  <c r="V1325" i="3"/>
  <c r="V1326" i="3"/>
  <c r="V1327" i="3"/>
  <c r="V1328" i="3"/>
  <c r="V1329" i="3"/>
  <c r="V1330" i="3"/>
  <c r="V1331" i="3"/>
  <c r="V1332" i="3"/>
  <c r="V1333" i="3"/>
  <c r="V1334" i="3"/>
  <c r="V1335" i="3"/>
  <c r="V1336" i="3"/>
  <c r="V1337" i="3"/>
  <c r="V1338" i="3"/>
  <c r="V1339" i="3"/>
  <c r="V1340" i="3"/>
  <c r="V1341" i="3"/>
  <c r="V1342" i="3"/>
  <c r="V1343" i="3"/>
  <c r="V1344" i="3"/>
  <c r="V1345" i="3"/>
  <c r="V1346" i="3"/>
  <c r="V1347" i="3"/>
  <c r="V1348" i="3"/>
  <c r="V1349" i="3"/>
  <c r="V1350" i="3"/>
  <c r="V1351" i="3"/>
  <c r="V1352" i="3"/>
  <c r="V1353" i="3"/>
  <c r="V1354" i="3"/>
  <c r="V1355" i="3"/>
  <c r="V1356" i="3"/>
  <c r="V1357" i="3"/>
  <c r="V1358" i="3"/>
  <c r="V1359" i="3"/>
  <c r="V1360" i="3"/>
  <c r="V1361" i="3"/>
  <c r="V1362" i="3"/>
  <c r="V1363" i="3"/>
  <c r="V1364" i="3"/>
  <c r="V1365" i="3"/>
  <c r="V1366" i="3"/>
  <c r="V1367" i="3"/>
  <c r="V1368" i="3"/>
  <c r="V1369" i="3"/>
  <c r="V1370" i="3"/>
  <c r="V1371" i="3"/>
  <c r="V1372" i="3"/>
  <c r="V1373" i="3"/>
  <c r="V1374" i="3"/>
  <c r="V1375" i="3"/>
  <c r="V1376" i="3"/>
  <c r="V1377" i="3"/>
  <c r="V1378" i="3"/>
  <c r="V1379" i="3"/>
  <c r="V1380" i="3"/>
  <c r="V1381" i="3"/>
  <c r="V1382" i="3"/>
  <c r="V1383" i="3"/>
  <c r="V1384" i="3"/>
  <c r="V1385" i="3"/>
  <c r="V1386" i="3"/>
  <c r="V1387" i="3"/>
  <c r="V1388" i="3"/>
  <c r="V1389" i="3"/>
  <c r="V1390" i="3"/>
  <c r="V1391" i="3"/>
  <c r="V1392" i="3"/>
  <c r="V1393" i="3"/>
  <c r="V1394" i="3"/>
  <c r="V1395" i="3"/>
  <c r="V1396" i="3"/>
  <c r="V1397" i="3"/>
  <c r="V1398" i="3"/>
  <c r="V1399" i="3"/>
  <c r="V1400" i="3"/>
  <c r="V1401" i="3"/>
  <c r="V1402" i="3"/>
  <c r="V1403" i="3"/>
  <c r="V1404" i="3"/>
  <c r="V1405" i="3"/>
  <c r="V1406" i="3"/>
  <c r="V1407" i="3"/>
  <c r="V1408" i="3"/>
  <c r="V1409" i="3"/>
  <c r="V1410" i="3"/>
  <c r="V1411" i="3"/>
  <c r="V1412" i="3"/>
  <c r="V1413" i="3"/>
  <c r="V1414" i="3"/>
  <c r="V1415" i="3"/>
  <c r="V1416" i="3"/>
  <c r="V1417" i="3"/>
  <c r="V1418" i="3"/>
  <c r="V1419" i="3"/>
  <c r="V1420" i="3"/>
  <c r="V1421" i="3"/>
  <c r="V1422" i="3"/>
  <c r="V1423" i="3"/>
  <c r="V1424" i="3"/>
  <c r="V1425" i="3"/>
  <c r="V1426" i="3"/>
  <c r="V1427" i="3"/>
  <c r="V1428" i="3"/>
  <c r="V1429" i="3"/>
  <c r="V1430" i="3"/>
  <c r="V1431" i="3"/>
  <c r="V1432" i="3"/>
  <c r="V1433" i="3"/>
  <c r="V1434" i="3"/>
  <c r="V1435" i="3"/>
  <c r="V1436" i="3"/>
  <c r="V1437" i="3"/>
  <c r="V1438" i="3"/>
  <c r="V1439" i="3"/>
  <c r="V1440" i="3"/>
  <c r="V1441" i="3"/>
  <c r="V1442" i="3"/>
  <c r="V1443" i="3"/>
  <c r="V1444" i="3"/>
  <c r="V1445" i="3"/>
  <c r="V1446" i="3"/>
  <c r="V1447" i="3"/>
  <c r="V1448" i="3"/>
  <c r="V1449" i="3"/>
  <c r="V1450" i="3"/>
  <c r="V1451" i="3"/>
  <c r="V1452" i="3"/>
  <c r="V1453" i="3"/>
  <c r="V1454" i="3"/>
  <c r="V1455" i="3"/>
  <c r="V1456" i="3"/>
  <c r="V1457" i="3"/>
  <c r="V1458" i="3"/>
  <c r="V1459" i="3"/>
  <c r="V1460" i="3"/>
  <c r="V1461" i="3"/>
  <c r="V1462" i="3"/>
  <c r="V1463" i="3"/>
  <c r="V1464" i="3"/>
  <c r="V1465" i="3"/>
  <c r="V1466" i="3"/>
  <c r="V1467" i="3"/>
  <c r="V1468" i="3"/>
  <c r="V1469" i="3"/>
  <c r="V1470" i="3"/>
  <c r="V1471" i="3"/>
  <c r="V1472" i="3"/>
  <c r="V1473" i="3"/>
  <c r="V1474" i="3"/>
  <c r="V1475" i="3"/>
  <c r="V1476" i="3"/>
  <c r="V1477" i="3"/>
  <c r="V1478" i="3"/>
  <c r="V1479" i="3"/>
  <c r="V1480" i="3"/>
  <c r="V1481" i="3"/>
  <c r="V1482" i="3"/>
  <c r="V1483" i="3"/>
  <c r="V1484" i="3"/>
  <c r="V1485" i="3"/>
  <c r="V1486" i="3"/>
  <c r="V1487" i="3"/>
  <c r="V1488" i="3"/>
  <c r="V1489" i="3"/>
  <c r="V1490" i="3"/>
  <c r="V1491" i="3"/>
  <c r="V1492" i="3"/>
  <c r="V1493" i="3"/>
  <c r="V1494" i="3"/>
  <c r="V1495" i="3"/>
  <c r="V1496" i="3"/>
  <c r="V1497" i="3"/>
  <c r="V1498" i="3"/>
  <c r="V1499" i="3"/>
  <c r="V1500" i="3"/>
  <c r="V1501" i="3"/>
  <c r="V1502" i="3"/>
  <c r="V1503" i="3"/>
  <c r="V1504" i="3"/>
  <c r="V1505" i="3"/>
  <c r="V1506" i="3"/>
  <c r="V1507" i="3"/>
  <c r="V1508" i="3"/>
  <c r="V1509" i="3"/>
  <c r="V1510" i="3"/>
  <c r="V1511" i="3"/>
  <c r="V1512" i="3"/>
  <c r="V1513" i="3"/>
  <c r="V1514" i="3"/>
  <c r="V1515" i="3"/>
  <c r="V1516" i="3"/>
  <c r="V1517" i="3"/>
  <c r="V1518" i="3"/>
  <c r="V1519" i="3"/>
  <c r="V1520" i="3"/>
  <c r="V1521" i="3"/>
  <c r="V1522" i="3"/>
  <c r="V1523" i="3"/>
  <c r="V1524" i="3"/>
  <c r="V1525" i="3"/>
  <c r="V1526" i="3"/>
  <c r="V1527" i="3"/>
  <c r="V1528" i="3"/>
  <c r="V1529" i="3"/>
  <c r="V1530" i="3"/>
  <c r="V1531" i="3"/>
  <c r="V1532" i="3"/>
  <c r="V1533" i="3"/>
  <c r="V1534" i="3"/>
  <c r="V1535" i="3"/>
  <c r="V1536" i="3"/>
  <c r="V1537" i="3"/>
  <c r="V1538" i="3"/>
  <c r="V1539" i="3"/>
  <c r="V1540" i="3"/>
  <c r="V1541" i="3"/>
  <c r="V1542" i="3"/>
  <c r="V1543" i="3"/>
  <c r="V1544" i="3"/>
  <c r="V1545" i="3"/>
  <c r="V1546" i="3"/>
  <c r="V1547" i="3"/>
  <c r="V1548" i="3"/>
  <c r="V1549" i="3"/>
  <c r="V1550" i="3"/>
  <c r="V1551" i="3"/>
  <c r="V1552" i="3"/>
  <c r="V1553" i="3"/>
  <c r="V1554" i="3"/>
  <c r="V1555" i="3"/>
  <c r="V1556" i="3"/>
  <c r="V1557" i="3"/>
  <c r="V1558" i="3"/>
  <c r="V1559" i="3"/>
  <c r="V1560" i="3"/>
  <c r="V1561" i="3"/>
  <c r="V1562" i="3"/>
  <c r="V1563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450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U1475" i="3"/>
  <c r="U1476" i="3"/>
  <c r="U1477" i="3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511" i="3"/>
  <c r="U1512" i="3"/>
  <c r="U1513" i="3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35" i="3"/>
  <c r="U1536" i="3"/>
  <c r="U1537" i="3"/>
  <c r="U1538" i="3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U1557" i="3"/>
  <c r="U1558" i="3"/>
  <c r="U1559" i="3"/>
  <c r="U1560" i="3"/>
  <c r="U1561" i="3"/>
  <c r="U1562" i="3"/>
  <c r="U1563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O7" i="1"/>
  <c r="D28" i="2"/>
  <c r="D29" i="2" s="1"/>
  <c r="D30" i="2" s="1"/>
  <c r="D31" i="2" s="1"/>
  <c r="N37" i="1"/>
  <c r="M37" i="1"/>
  <c r="D37" i="1"/>
  <c r="C37" i="1"/>
  <c r="N36" i="1"/>
  <c r="M36" i="1"/>
  <c r="D36" i="1"/>
  <c r="C36" i="1"/>
  <c r="O35" i="1"/>
  <c r="I35" i="1"/>
  <c r="J35" i="1" s="1"/>
  <c r="H35" i="1"/>
  <c r="E35" i="1"/>
  <c r="O34" i="1"/>
  <c r="J34" i="1"/>
  <c r="I34" i="1"/>
  <c r="H34" i="1"/>
  <c r="E34" i="1"/>
  <c r="O33" i="1"/>
  <c r="I33" i="1"/>
  <c r="J33" i="1" s="1"/>
  <c r="H33" i="1"/>
  <c r="E33" i="1"/>
  <c r="O32" i="1"/>
  <c r="I32" i="1"/>
  <c r="J32" i="1" s="1"/>
  <c r="H32" i="1"/>
  <c r="E32" i="1"/>
  <c r="O31" i="1"/>
  <c r="I31" i="1"/>
  <c r="J31" i="1" s="1"/>
  <c r="H31" i="1"/>
  <c r="E31" i="1"/>
  <c r="O30" i="1"/>
  <c r="J30" i="1"/>
  <c r="I30" i="1"/>
  <c r="H30" i="1"/>
  <c r="E30" i="1"/>
  <c r="O29" i="1"/>
  <c r="I29" i="1"/>
  <c r="J29" i="1" s="1"/>
  <c r="H29" i="1"/>
  <c r="E29" i="1"/>
  <c r="O28" i="1"/>
  <c r="I28" i="1"/>
  <c r="J28" i="1" s="1"/>
  <c r="H28" i="1"/>
  <c r="E28" i="1"/>
  <c r="O27" i="1"/>
  <c r="I27" i="1"/>
  <c r="J27" i="1" s="1"/>
  <c r="H27" i="1"/>
  <c r="E27" i="1"/>
  <c r="O26" i="1"/>
  <c r="J26" i="1"/>
  <c r="I26" i="1"/>
  <c r="H26" i="1"/>
  <c r="E26" i="1"/>
  <c r="O25" i="1"/>
  <c r="I25" i="1"/>
  <c r="J25" i="1" s="1"/>
  <c r="H25" i="1"/>
  <c r="E25" i="1"/>
  <c r="O24" i="1"/>
  <c r="I24" i="1"/>
  <c r="J24" i="1" s="1"/>
  <c r="H24" i="1"/>
  <c r="E24" i="1"/>
  <c r="S19" i="1"/>
  <c r="R19" i="1"/>
  <c r="I19" i="1"/>
  <c r="H19" i="1"/>
  <c r="D19" i="1"/>
  <c r="C19" i="1"/>
  <c r="S18" i="1"/>
  <c r="X18" i="1" s="1"/>
  <c r="R18" i="1"/>
  <c r="W18" i="1" s="1"/>
  <c r="I18" i="1"/>
  <c r="H18" i="1"/>
  <c r="D18" i="1"/>
  <c r="I36" i="1" s="1"/>
  <c r="C18" i="1"/>
  <c r="H36" i="1" s="1"/>
  <c r="X17" i="1"/>
  <c r="Y17" i="1" s="1"/>
  <c r="W17" i="1"/>
  <c r="T17" i="1"/>
  <c r="O17" i="1"/>
  <c r="J17" i="1"/>
  <c r="E17" i="1"/>
  <c r="X16" i="1"/>
  <c r="Y16" i="1" s="1"/>
  <c r="W16" i="1"/>
  <c r="T16" i="1"/>
  <c r="O16" i="1"/>
  <c r="J16" i="1"/>
  <c r="E16" i="1"/>
  <c r="X15" i="1"/>
  <c r="Y15" i="1" s="1"/>
  <c r="W15" i="1"/>
  <c r="T15" i="1"/>
  <c r="O15" i="1"/>
  <c r="J15" i="1"/>
  <c r="E15" i="1"/>
  <c r="Y14" i="1"/>
  <c r="X14" i="1"/>
  <c r="W14" i="1"/>
  <c r="T14" i="1"/>
  <c r="J14" i="1"/>
  <c r="E14" i="1"/>
  <c r="X13" i="1"/>
  <c r="Y13" i="1" s="1"/>
  <c r="W13" i="1"/>
  <c r="T13" i="1"/>
  <c r="J13" i="1"/>
  <c r="E13" i="1"/>
  <c r="X12" i="1"/>
  <c r="Y12" i="1" s="1"/>
  <c r="W12" i="1"/>
  <c r="T12" i="1"/>
  <c r="O12" i="1"/>
  <c r="J12" i="1"/>
  <c r="E12" i="1"/>
  <c r="X11" i="1"/>
  <c r="Y11" i="1" s="1"/>
  <c r="W11" i="1"/>
  <c r="T11" i="1"/>
  <c r="O11" i="1"/>
  <c r="J11" i="1"/>
  <c r="E11" i="1"/>
  <c r="X10" i="1"/>
  <c r="Y10" i="1" s="1"/>
  <c r="W10" i="1"/>
  <c r="T10" i="1"/>
  <c r="O10" i="1"/>
  <c r="J10" i="1"/>
  <c r="E10" i="1"/>
  <c r="X9" i="1"/>
  <c r="Y9" i="1" s="1"/>
  <c r="W9" i="1"/>
  <c r="T9" i="1"/>
  <c r="O9" i="1"/>
  <c r="J9" i="1"/>
  <c r="E9" i="1"/>
  <c r="X8" i="1"/>
  <c r="Y8" i="1" s="1"/>
  <c r="W8" i="1"/>
  <c r="T8" i="1"/>
  <c r="O8" i="1"/>
  <c r="J8" i="1"/>
  <c r="E8" i="1"/>
  <c r="X7" i="1"/>
  <c r="Y7" i="1" s="1"/>
  <c r="W7" i="1"/>
  <c r="T7" i="1"/>
  <c r="J7" i="1"/>
  <c r="E7" i="1"/>
  <c r="X6" i="1"/>
  <c r="Y6" i="1" s="1"/>
  <c r="W6" i="1"/>
  <c r="T6" i="1"/>
  <c r="O6" i="1"/>
  <c r="J6" i="1"/>
  <c r="E6" i="1"/>
  <c r="N18" i="1" l="1"/>
  <c r="O14" i="1"/>
  <c r="M18" i="1"/>
  <c r="X1562" i="3"/>
  <c r="X1554" i="3"/>
  <c r="X1546" i="3"/>
  <c r="X1538" i="3"/>
  <c r="X1530" i="3"/>
  <c r="X1522" i="3"/>
  <c r="X1514" i="3"/>
  <c r="X1506" i="3"/>
  <c r="X1498" i="3"/>
  <c r="X1490" i="3"/>
  <c r="X1482" i="3"/>
  <c r="X1474" i="3"/>
  <c r="X1466" i="3"/>
  <c r="X1458" i="3"/>
  <c r="X1450" i="3"/>
  <c r="X1442" i="3"/>
  <c r="X1434" i="3"/>
  <c r="X1426" i="3"/>
  <c r="X1418" i="3"/>
  <c r="X1410" i="3"/>
  <c r="X1402" i="3"/>
  <c r="X1394" i="3"/>
  <c r="X1386" i="3"/>
  <c r="X1378" i="3"/>
  <c r="X1370" i="3"/>
  <c r="X1362" i="3"/>
  <c r="X1354" i="3"/>
  <c r="X1346" i="3"/>
  <c r="X1338" i="3"/>
  <c r="X1330" i="3"/>
  <c r="X1322" i="3"/>
  <c r="X1314" i="3"/>
  <c r="X1306" i="3"/>
  <c r="X1298" i="3"/>
  <c r="X1290" i="3"/>
  <c r="X1282" i="3"/>
  <c r="X1274" i="3"/>
  <c r="X1266" i="3"/>
  <c r="X1258" i="3"/>
  <c r="X1250" i="3"/>
  <c r="X1242" i="3"/>
  <c r="X1234" i="3"/>
  <c r="X1226" i="3"/>
  <c r="X1218" i="3"/>
  <c r="X1210" i="3"/>
  <c r="X1202" i="3"/>
  <c r="X1194" i="3"/>
  <c r="X1186" i="3"/>
  <c r="X1178" i="3"/>
  <c r="X1170" i="3"/>
  <c r="X1162" i="3"/>
  <c r="X1154" i="3"/>
  <c r="X1146" i="3"/>
  <c r="X1138" i="3"/>
  <c r="X1130" i="3"/>
  <c r="X1122" i="3"/>
  <c r="X1114" i="3"/>
  <c r="X1106" i="3"/>
  <c r="X1098" i="3"/>
  <c r="X1090" i="3"/>
  <c r="X1082" i="3"/>
  <c r="X1074" i="3"/>
  <c r="X1066" i="3"/>
  <c r="X1058" i="3"/>
  <c r="X1050" i="3"/>
  <c r="X1042" i="3"/>
  <c r="X1034" i="3"/>
  <c r="X1026" i="3"/>
  <c r="X1018" i="3"/>
  <c r="X1010" i="3"/>
  <c r="X1002" i="3"/>
  <c r="X994" i="3"/>
  <c r="X986" i="3"/>
  <c r="X978" i="3"/>
  <c r="X970" i="3"/>
  <c r="X962" i="3"/>
  <c r="X954" i="3"/>
  <c r="X946" i="3"/>
  <c r="X938" i="3"/>
  <c r="X930" i="3"/>
  <c r="X922" i="3"/>
  <c r="X914" i="3"/>
  <c r="X906" i="3"/>
  <c r="X898" i="3"/>
  <c r="X890" i="3"/>
  <c r="X882" i="3"/>
  <c r="X874" i="3"/>
  <c r="X866" i="3"/>
  <c r="X858" i="3"/>
  <c r="X850" i="3"/>
  <c r="X842" i="3"/>
  <c r="X834" i="3"/>
  <c r="X826" i="3"/>
  <c r="X818" i="3"/>
  <c r="X810" i="3"/>
  <c r="X802" i="3"/>
  <c r="X794" i="3"/>
  <c r="X786" i="3"/>
  <c r="X778" i="3"/>
  <c r="X770" i="3"/>
  <c r="X762" i="3"/>
  <c r="X754" i="3"/>
  <c r="X746" i="3"/>
  <c r="X738" i="3"/>
  <c r="X730" i="3"/>
  <c r="X722" i="3"/>
  <c r="X714" i="3"/>
  <c r="X706" i="3"/>
  <c r="X698" i="3"/>
  <c r="X690" i="3"/>
  <c r="X682" i="3"/>
  <c r="X674" i="3"/>
  <c r="X666" i="3"/>
  <c r="X658" i="3"/>
  <c r="X650" i="3"/>
  <c r="X642" i="3"/>
  <c r="X634" i="3"/>
  <c r="X626" i="3"/>
  <c r="X618" i="3"/>
  <c r="X610" i="3"/>
  <c r="X602" i="3"/>
  <c r="X594" i="3"/>
  <c r="X586" i="3"/>
  <c r="X578" i="3"/>
  <c r="X570" i="3"/>
  <c r="X562" i="3"/>
  <c r="X554" i="3"/>
  <c r="X546" i="3"/>
  <c r="X538" i="3"/>
  <c r="X530" i="3"/>
  <c r="X522" i="3"/>
  <c r="X514" i="3"/>
  <c r="X506" i="3"/>
  <c r="X498" i="3"/>
  <c r="X490" i="3"/>
  <c r="X482" i="3"/>
  <c r="X474" i="3"/>
  <c r="X466" i="3"/>
  <c r="X458" i="3"/>
  <c r="X450" i="3"/>
  <c r="X442" i="3"/>
  <c r="X434" i="3"/>
  <c r="X426" i="3"/>
  <c r="X418" i="3"/>
  <c r="X410" i="3"/>
  <c r="X402" i="3"/>
  <c r="X394" i="3"/>
  <c r="X386" i="3"/>
  <c r="X378" i="3"/>
  <c r="X370" i="3"/>
  <c r="X362" i="3"/>
  <c r="X354" i="3"/>
  <c r="X346" i="3"/>
  <c r="X338" i="3"/>
  <c r="X330" i="3"/>
  <c r="X322" i="3"/>
  <c r="X314" i="3"/>
  <c r="X306" i="3"/>
  <c r="X298" i="3"/>
  <c r="X290" i="3"/>
  <c r="X282" i="3"/>
  <c r="X274" i="3"/>
  <c r="X266" i="3"/>
  <c r="X258" i="3"/>
  <c r="X250" i="3"/>
  <c r="X242" i="3"/>
  <c r="X234" i="3"/>
  <c r="X226" i="3"/>
  <c r="X218" i="3"/>
  <c r="X210" i="3"/>
  <c r="X202" i="3"/>
  <c r="X194" i="3"/>
  <c r="X186" i="3"/>
  <c r="X178" i="3"/>
  <c r="X170" i="3"/>
  <c r="X162" i="3"/>
  <c r="X154" i="3"/>
  <c r="X146" i="3"/>
  <c r="X138" i="3"/>
  <c r="X130" i="3"/>
  <c r="X122" i="3"/>
  <c r="X114" i="3"/>
  <c r="X106" i="3"/>
  <c r="X98" i="3"/>
  <c r="X90" i="3"/>
  <c r="X82" i="3"/>
  <c r="X74" i="3"/>
  <c r="X66" i="3"/>
  <c r="X58" i="3"/>
  <c r="X50" i="3"/>
  <c r="X42" i="3"/>
  <c r="X34" i="3"/>
  <c r="X26" i="3"/>
  <c r="X18" i="3"/>
  <c r="X10" i="3"/>
  <c r="X2" i="3"/>
  <c r="X1439" i="3"/>
  <c r="X575" i="3"/>
  <c r="X1503" i="3"/>
  <c r="X1375" i="3"/>
  <c r="X1247" i="3"/>
  <c r="X1361" i="3"/>
  <c r="X1353" i="3"/>
  <c r="X1345" i="3"/>
  <c r="X1337" i="3"/>
  <c r="X1329" i="3"/>
  <c r="X1321" i="3"/>
  <c r="X1313" i="3"/>
  <c r="X1305" i="3"/>
  <c r="X1297" i="3"/>
  <c r="X1289" i="3"/>
  <c r="X1281" i="3"/>
  <c r="X1273" i="3"/>
  <c r="X1265" i="3"/>
  <c r="X1257" i="3"/>
  <c r="X1249" i="3"/>
  <c r="X1241" i="3"/>
  <c r="X1233" i="3"/>
  <c r="X1225" i="3"/>
  <c r="X1217" i="3"/>
  <c r="X1209" i="3"/>
  <c r="X1201" i="3"/>
  <c r="X1193" i="3"/>
  <c r="X1185" i="3"/>
  <c r="X1177" i="3"/>
  <c r="X1169" i="3"/>
  <c r="X1161" i="3"/>
  <c r="X1153" i="3"/>
  <c r="X1145" i="3"/>
  <c r="X1137" i="3"/>
  <c r="X1129" i="3"/>
  <c r="X1121" i="3"/>
  <c r="X1113" i="3"/>
  <c r="X1105" i="3"/>
  <c r="X1097" i="3"/>
  <c r="X1089" i="3"/>
  <c r="X1081" i="3"/>
  <c r="X1073" i="3"/>
  <c r="X1065" i="3"/>
  <c r="X1057" i="3"/>
  <c r="X1049" i="3"/>
  <c r="X1041" i="3"/>
  <c r="X1033" i="3"/>
  <c r="X1025" i="3"/>
  <c r="X1017" i="3"/>
  <c r="X1009" i="3"/>
  <c r="X1001" i="3"/>
  <c r="X993" i="3"/>
  <c r="X985" i="3"/>
  <c r="X977" i="3"/>
  <c r="X969" i="3"/>
  <c r="X961" i="3"/>
  <c r="X953" i="3"/>
  <c r="X945" i="3"/>
  <c r="X937" i="3"/>
  <c r="X929" i="3"/>
  <c r="X921" i="3"/>
  <c r="X913" i="3"/>
  <c r="X905" i="3"/>
  <c r="X897" i="3"/>
  <c r="X889" i="3"/>
  <c r="X881" i="3"/>
  <c r="X873" i="3"/>
  <c r="X865" i="3"/>
  <c r="X857" i="3"/>
  <c r="X849" i="3"/>
  <c r="X841" i="3"/>
  <c r="X833" i="3"/>
  <c r="X825" i="3"/>
  <c r="X817" i="3"/>
  <c r="X809" i="3"/>
  <c r="X801" i="3"/>
  <c r="X793" i="3"/>
  <c r="X785" i="3"/>
  <c r="X777" i="3"/>
  <c r="X769" i="3"/>
  <c r="X761" i="3"/>
  <c r="X753" i="3"/>
  <c r="X745" i="3"/>
  <c r="X737" i="3"/>
  <c r="X729" i="3"/>
  <c r="X721" i="3"/>
  <c r="X713" i="3"/>
  <c r="X705" i="3"/>
  <c r="X697" i="3"/>
  <c r="X689" i="3"/>
  <c r="X1311" i="3"/>
  <c r="X1166" i="3"/>
  <c r="X1038" i="3"/>
  <c r="X910" i="3"/>
  <c r="X681" i="3"/>
  <c r="X673" i="3"/>
  <c r="X665" i="3"/>
  <c r="X657" i="3"/>
  <c r="X649" i="3"/>
  <c r="X641" i="3"/>
  <c r="X633" i="3"/>
  <c r="X625" i="3"/>
  <c r="X617" i="3"/>
  <c r="X609" i="3"/>
  <c r="X601" i="3"/>
  <c r="X593" i="3"/>
  <c r="X585" i="3"/>
  <c r="X577" i="3"/>
  <c r="X569" i="3"/>
  <c r="X561" i="3"/>
  <c r="X553" i="3"/>
  <c r="X545" i="3"/>
  <c r="X537" i="3"/>
  <c r="X529" i="3"/>
  <c r="X521" i="3"/>
  <c r="X513" i="3"/>
  <c r="X505" i="3"/>
  <c r="X497" i="3"/>
  <c r="X489" i="3"/>
  <c r="X481" i="3"/>
  <c r="X473" i="3"/>
  <c r="X465" i="3"/>
  <c r="X457" i="3"/>
  <c r="X449" i="3"/>
  <c r="X441" i="3"/>
  <c r="X433" i="3"/>
  <c r="X425" i="3"/>
  <c r="X417" i="3"/>
  <c r="X409" i="3"/>
  <c r="X401" i="3"/>
  <c r="X393" i="3"/>
  <c r="X385" i="3"/>
  <c r="X377" i="3"/>
  <c r="X369" i="3"/>
  <c r="X361" i="3"/>
  <c r="X353" i="3"/>
  <c r="X345" i="3"/>
  <c r="X337" i="3"/>
  <c r="X329" i="3"/>
  <c r="X321" i="3"/>
  <c r="X313" i="3"/>
  <c r="X305" i="3"/>
  <c r="X297" i="3"/>
  <c r="X289" i="3"/>
  <c r="X281" i="3"/>
  <c r="X273" i="3"/>
  <c r="X265" i="3"/>
  <c r="X257" i="3"/>
  <c r="X249" i="3"/>
  <c r="X241" i="3"/>
  <c r="X233" i="3"/>
  <c r="X225" i="3"/>
  <c r="X217" i="3"/>
  <c r="X209" i="3"/>
  <c r="X201" i="3"/>
  <c r="X193" i="3"/>
  <c r="X185" i="3"/>
  <c r="X177" i="3"/>
  <c r="X169" i="3"/>
  <c r="X161" i="3"/>
  <c r="X153" i="3"/>
  <c r="X145" i="3"/>
  <c r="X137" i="3"/>
  <c r="X129" i="3"/>
  <c r="X121" i="3"/>
  <c r="X113" i="3"/>
  <c r="X105" i="3"/>
  <c r="X97" i="3"/>
  <c r="X89" i="3"/>
  <c r="X81" i="3"/>
  <c r="X73" i="3"/>
  <c r="X65" i="3"/>
  <c r="X57" i="3"/>
  <c r="X49" i="3"/>
  <c r="X41" i="3"/>
  <c r="X33" i="3"/>
  <c r="X25" i="3"/>
  <c r="X17" i="3"/>
  <c r="X9" i="3"/>
  <c r="X782" i="3"/>
  <c r="X1563" i="3"/>
  <c r="X1555" i="3"/>
  <c r="X1547" i="3"/>
  <c r="X1539" i="3"/>
  <c r="X1531" i="3"/>
  <c r="X1523" i="3"/>
  <c r="X1515" i="3"/>
  <c r="X1507" i="3"/>
  <c r="X1499" i="3"/>
  <c r="X1491" i="3"/>
  <c r="X1483" i="3"/>
  <c r="X1475" i="3"/>
  <c r="X1467" i="3"/>
  <c r="X1459" i="3"/>
  <c r="X1451" i="3"/>
  <c r="X1443" i="3"/>
  <c r="X1435" i="3"/>
  <c r="X1427" i="3"/>
  <c r="X1419" i="3"/>
  <c r="X1411" i="3"/>
  <c r="X1403" i="3"/>
  <c r="X1395" i="3"/>
  <c r="X1387" i="3"/>
  <c r="X1379" i="3"/>
  <c r="X1371" i="3"/>
  <c r="X1363" i="3"/>
  <c r="X1355" i="3"/>
  <c r="X1347" i="3"/>
  <c r="X1339" i="3"/>
  <c r="X1331" i="3"/>
  <c r="X1323" i="3"/>
  <c r="X1315" i="3"/>
  <c r="X1307" i="3"/>
  <c r="X1299" i="3"/>
  <c r="X1291" i="3"/>
  <c r="X1283" i="3"/>
  <c r="X1275" i="3"/>
  <c r="X1267" i="3"/>
  <c r="X1259" i="3"/>
  <c r="X1251" i="3"/>
  <c r="X1243" i="3"/>
  <c r="X1235" i="3"/>
  <c r="X1227" i="3"/>
  <c r="X1219" i="3"/>
  <c r="X1211" i="3"/>
  <c r="X1203" i="3"/>
  <c r="X1195" i="3"/>
  <c r="X1187" i="3"/>
  <c r="X1179" i="3"/>
  <c r="X1171" i="3"/>
  <c r="X1163" i="3"/>
  <c r="X1155" i="3"/>
  <c r="X1147" i="3"/>
  <c r="X1139" i="3"/>
  <c r="X1131" i="3"/>
  <c r="X1123" i="3"/>
  <c r="X1115" i="3"/>
  <c r="X1107" i="3"/>
  <c r="X1099" i="3"/>
  <c r="X1091" i="3"/>
  <c r="X1083" i="3"/>
  <c r="X1075" i="3"/>
  <c r="X1067" i="3"/>
  <c r="X1059" i="3"/>
  <c r="X1051" i="3"/>
  <c r="X1043" i="3"/>
  <c r="X1035" i="3"/>
  <c r="X1027" i="3"/>
  <c r="X1019" i="3"/>
  <c r="X1011" i="3"/>
  <c r="X1003" i="3"/>
  <c r="X995" i="3"/>
  <c r="X987" i="3"/>
  <c r="X979" i="3"/>
  <c r="X971" i="3"/>
  <c r="X963" i="3"/>
  <c r="X955" i="3"/>
  <c r="X947" i="3"/>
  <c r="X939" i="3"/>
  <c r="X931" i="3"/>
  <c r="X923" i="3"/>
  <c r="X915" i="3"/>
  <c r="X907" i="3"/>
  <c r="X899" i="3"/>
  <c r="X891" i="3"/>
  <c r="X883" i="3"/>
  <c r="X875" i="3"/>
  <c r="X867" i="3"/>
  <c r="X859" i="3"/>
  <c r="X851" i="3"/>
  <c r="X843" i="3"/>
  <c r="X835" i="3"/>
  <c r="X827" i="3"/>
  <c r="X819" i="3"/>
  <c r="X811" i="3"/>
  <c r="X803" i="3"/>
  <c r="X795" i="3"/>
  <c r="X787" i="3"/>
  <c r="X779" i="3"/>
  <c r="X771" i="3"/>
  <c r="X763" i="3"/>
  <c r="X755" i="3"/>
  <c r="X747" i="3"/>
  <c r="X739" i="3"/>
  <c r="X731" i="3"/>
  <c r="X723" i="3"/>
  <c r="X715" i="3"/>
  <c r="X707" i="3"/>
  <c r="X699" i="3"/>
  <c r="X691" i="3"/>
  <c r="X683" i="3"/>
  <c r="X675" i="3"/>
  <c r="X667" i="3"/>
  <c r="X659" i="3"/>
  <c r="X651" i="3"/>
  <c r="X643" i="3"/>
  <c r="X635" i="3"/>
  <c r="X627" i="3"/>
  <c r="X619" i="3"/>
  <c r="X255" i="3"/>
  <c r="X1553" i="3"/>
  <c r="X1521" i="3"/>
  <c r="X1497" i="3"/>
  <c r="X1449" i="3"/>
  <c r="X1425" i="3"/>
  <c r="X1401" i="3"/>
  <c r="X1369" i="3"/>
  <c r="X1560" i="3"/>
  <c r="X1552" i="3"/>
  <c r="X1544" i="3"/>
  <c r="X1536" i="3"/>
  <c r="X1528" i="3"/>
  <c r="X1520" i="3"/>
  <c r="X1512" i="3"/>
  <c r="X1504" i="3"/>
  <c r="X1496" i="3"/>
  <c r="X1488" i="3"/>
  <c r="X1480" i="3"/>
  <c r="X1472" i="3"/>
  <c r="X1464" i="3"/>
  <c r="X1456" i="3"/>
  <c r="X1448" i="3"/>
  <c r="X1440" i="3"/>
  <c r="X1432" i="3"/>
  <c r="X1424" i="3"/>
  <c r="X1416" i="3"/>
  <c r="X1408" i="3"/>
  <c r="X1400" i="3"/>
  <c r="X1392" i="3"/>
  <c r="X1384" i="3"/>
  <c r="X1376" i="3"/>
  <c r="X1368" i="3"/>
  <c r="X1360" i="3"/>
  <c r="X1352" i="3"/>
  <c r="X1344" i="3"/>
  <c r="X1336" i="3"/>
  <c r="X1328" i="3"/>
  <c r="X1320" i="3"/>
  <c r="X416" i="3"/>
  <c r="X160" i="3"/>
  <c r="X511" i="3"/>
  <c r="X1545" i="3"/>
  <c r="X1513" i="3"/>
  <c r="X1481" i="3"/>
  <c r="X1457" i="3"/>
  <c r="X1433" i="3"/>
  <c r="X1393" i="3"/>
  <c r="X1559" i="3"/>
  <c r="X1551" i="3"/>
  <c r="X1543" i="3"/>
  <c r="X1535" i="3"/>
  <c r="X1527" i="3"/>
  <c r="X1519" i="3"/>
  <c r="X1511" i="3"/>
  <c r="X1495" i="3"/>
  <c r="X1487" i="3"/>
  <c r="X1479" i="3"/>
  <c r="X1471" i="3"/>
  <c r="X1463" i="3"/>
  <c r="X1455" i="3"/>
  <c r="X1447" i="3"/>
  <c r="X1431" i="3"/>
  <c r="X1423" i="3"/>
  <c r="X1415" i="3"/>
  <c r="X1407" i="3"/>
  <c r="X1399" i="3"/>
  <c r="X1391" i="3"/>
  <c r="X1383" i="3"/>
  <c r="X1367" i="3"/>
  <c r="X1359" i="3"/>
  <c r="X1351" i="3"/>
  <c r="X1343" i="3"/>
  <c r="X1335" i="3"/>
  <c r="X1327" i="3"/>
  <c r="X1319" i="3"/>
  <c r="X1303" i="3"/>
  <c r="X1295" i="3"/>
  <c r="X1287" i="3"/>
  <c r="X1279" i="3"/>
  <c r="X1271" i="3"/>
  <c r="X1263" i="3"/>
  <c r="X1255" i="3"/>
  <c r="X1239" i="3"/>
  <c r="X1231" i="3"/>
  <c r="X1223" i="3"/>
  <c r="X1215" i="3"/>
  <c r="X1207" i="3"/>
  <c r="X343" i="3"/>
  <c r="X1561" i="3"/>
  <c r="X1529" i="3"/>
  <c r="X1489" i="3"/>
  <c r="X1465" i="3"/>
  <c r="X1417" i="3"/>
  <c r="X1385" i="3"/>
  <c r="X1558" i="3"/>
  <c r="X1550" i="3"/>
  <c r="X1542" i="3"/>
  <c r="X1534" i="3"/>
  <c r="X1526" i="3"/>
  <c r="X1518" i="3"/>
  <c r="X1510" i="3"/>
  <c r="X1502" i="3"/>
  <c r="X1494" i="3"/>
  <c r="X1486" i="3"/>
  <c r="X1478" i="3"/>
  <c r="X1470" i="3"/>
  <c r="X1462" i="3"/>
  <c r="X1454" i="3"/>
  <c r="X1446" i="3"/>
  <c r="X1438" i="3"/>
  <c r="X1430" i="3"/>
  <c r="X1422" i="3"/>
  <c r="X1414" i="3"/>
  <c r="X1406" i="3"/>
  <c r="X1398" i="3"/>
  <c r="X1390" i="3"/>
  <c r="X1382" i="3"/>
  <c r="X1374" i="3"/>
  <c r="X1366" i="3"/>
  <c r="X1358" i="3"/>
  <c r="X1350" i="3"/>
  <c r="X1342" i="3"/>
  <c r="X1334" i="3"/>
  <c r="X1326" i="3"/>
  <c r="X1318" i="3"/>
  <c r="X1310" i="3"/>
  <c r="X1302" i="3"/>
  <c r="X1294" i="3"/>
  <c r="X1286" i="3"/>
  <c r="X1278" i="3"/>
  <c r="X1270" i="3"/>
  <c r="X1262" i="3"/>
  <c r="X1254" i="3"/>
  <c r="X1246" i="3"/>
  <c r="X1238" i="3"/>
  <c r="X1230" i="3"/>
  <c r="X1222" i="3"/>
  <c r="X1214" i="3"/>
  <c r="X1206" i="3"/>
  <c r="X1198" i="3"/>
  <c r="X1190" i="3"/>
  <c r="X1182" i="3"/>
  <c r="X1174" i="3"/>
  <c r="X1158" i="3"/>
  <c r="X1150" i="3"/>
  <c r="X1142" i="3"/>
  <c r="X1134" i="3"/>
  <c r="X1126" i="3"/>
  <c r="X1118" i="3"/>
  <c r="X1110" i="3"/>
  <c r="X1102" i="3"/>
  <c r="X1094" i="3"/>
  <c r="X1086" i="3"/>
  <c r="X1078" i="3"/>
  <c r="X1070" i="3"/>
  <c r="X1062" i="3"/>
  <c r="X1054" i="3"/>
  <c r="X1046" i="3"/>
  <c r="X1030" i="3"/>
  <c r="X1022" i="3"/>
  <c r="X1014" i="3"/>
  <c r="X1006" i="3"/>
  <c r="X998" i="3"/>
  <c r="X990" i="3"/>
  <c r="X982" i="3"/>
  <c r="X974" i="3"/>
  <c r="X966" i="3"/>
  <c r="X958" i="3"/>
  <c r="X950" i="3"/>
  <c r="X942" i="3"/>
  <c r="X934" i="3"/>
  <c r="X926" i="3"/>
  <c r="X918" i="3"/>
  <c r="X902" i="3"/>
  <c r="X894" i="3"/>
  <c r="X886" i="3"/>
  <c r="X878" i="3"/>
  <c r="X870" i="3"/>
  <c r="X862" i="3"/>
  <c r="X854" i="3"/>
  <c r="X846" i="3"/>
  <c r="X838" i="3"/>
  <c r="X830" i="3"/>
  <c r="X822" i="3"/>
  <c r="X814" i="3"/>
  <c r="X806" i="3"/>
  <c r="X798" i="3"/>
  <c r="X790" i="3"/>
  <c r="X774" i="3"/>
  <c r="X766" i="3"/>
  <c r="X758" i="3"/>
  <c r="X750" i="3"/>
  <c r="X742" i="3"/>
  <c r="X734" i="3"/>
  <c r="X726" i="3"/>
  <c r="X718" i="3"/>
  <c r="X710" i="3"/>
  <c r="X702" i="3"/>
  <c r="X694" i="3"/>
  <c r="X686" i="3"/>
  <c r="X678" i="3"/>
  <c r="X639" i="3"/>
  <c r="X87" i="3"/>
  <c r="X1537" i="3"/>
  <c r="X1505" i="3"/>
  <c r="X1473" i="3"/>
  <c r="X1441" i="3"/>
  <c r="X1409" i="3"/>
  <c r="X1377" i="3"/>
  <c r="X1557" i="3"/>
  <c r="X1549" i="3"/>
  <c r="X1541" i="3"/>
  <c r="X1533" i="3"/>
  <c r="X1525" i="3"/>
  <c r="X1517" i="3"/>
  <c r="X1509" i="3"/>
  <c r="X1501" i="3"/>
  <c r="X1493" i="3"/>
  <c r="X1485" i="3"/>
  <c r="X1477" i="3"/>
  <c r="X1469" i="3"/>
  <c r="X1461" i="3"/>
  <c r="X1453" i="3"/>
  <c r="X1445" i="3"/>
  <c r="X1437" i="3"/>
  <c r="X1429" i="3"/>
  <c r="X1421" i="3"/>
  <c r="X1413" i="3"/>
  <c r="X1405" i="3"/>
  <c r="X1397" i="3"/>
  <c r="X1389" i="3"/>
  <c r="X1381" i="3"/>
  <c r="X1373" i="3"/>
  <c r="X1365" i="3"/>
  <c r="X1357" i="3"/>
  <c r="X1349" i="3"/>
  <c r="X1341" i="3"/>
  <c r="X1333" i="3"/>
  <c r="X1325" i="3"/>
  <c r="X1317" i="3"/>
  <c r="X1309" i="3"/>
  <c r="X1301" i="3"/>
  <c r="X1293" i="3"/>
  <c r="X1285" i="3"/>
  <c r="X1277" i="3"/>
  <c r="X1269" i="3"/>
  <c r="X1261" i="3"/>
  <c r="X1253" i="3"/>
  <c r="X1245" i="3"/>
  <c r="X1237" i="3"/>
  <c r="X1229" i="3"/>
  <c r="X1221" i="3"/>
  <c r="X1213" i="3"/>
  <c r="X1205" i="3"/>
  <c r="X1197" i="3"/>
  <c r="X1189" i="3"/>
  <c r="X1181" i="3"/>
  <c r="X1173" i="3"/>
  <c r="X1165" i="3"/>
  <c r="X1157" i="3"/>
  <c r="X1149" i="3"/>
  <c r="X1141" i="3"/>
  <c r="X1133" i="3"/>
  <c r="X1125" i="3"/>
  <c r="X1117" i="3"/>
  <c r="X1109" i="3"/>
  <c r="X1101" i="3"/>
  <c r="X1093" i="3"/>
  <c r="X1085" i="3"/>
  <c r="X1077" i="3"/>
  <c r="X1069" i="3"/>
  <c r="X1061" i="3"/>
  <c r="X1053" i="3"/>
  <c r="X1045" i="3"/>
  <c r="X1037" i="3"/>
  <c r="X1029" i="3"/>
  <c r="X1021" i="3"/>
  <c r="X1013" i="3"/>
  <c r="X1005" i="3"/>
  <c r="X997" i="3"/>
  <c r="X989" i="3"/>
  <c r="X981" i="3"/>
  <c r="X973" i="3"/>
  <c r="X965" i="3"/>
  <c r="X957" i="3"/>
  <c r="X949" i="3"/>
  <c r="X941" i="3"/>
  <c r="X933" i="3"/>
  <c r="X925" i="3"/>
  <c r="X917" i="3"/>
  <c r="X909" i="3"/>
  <c r="X901" i="3"/>
  <c r="X893" i="3"/>
  <c r="X885" i="3"/>
  <c r="X877" i="3"/>
  <c r="X869" i="3"/>
  <c r="X861" i="3"/>
  <c r="X853" i="3"/>
  <c r="X845" i="3"/>
  <c r="X837" i="3"/>
  <c r="X829" i="3"/>
  <c r="X1556" i="3"/>
  <c r="X1548" i="3"/>
  <c r="X1540" i="3"/>
  <c r="X1532" i="3"/>
  <c r="X1524" i="3"/>
  <c r="X1516" i="3"/>
  <c r="X1508" i="3"/>
  <c r="X1500" i="3"/>
  <c r="X1492" i="3"/>
  <c r="X1484" i="3"/>
  <c r="X1476" i="3"/>
  <c r="X1468" i="3"/>
  <c r="X1460" i="3"/>
  <c r="X1452" i="3"/>
  <c r="X1444" i="3"/>
  <c r="X1436" i="3"/>
  <c r="X1428" i="3"/>
  <c r="X1420" i="3"/>
  <c r="X1412" i="3"/>
  <c r="X1404" i="3"/>
  <c r="X1396" i="3"/>
  <c r="X1388" i="3"/>
  <c r="X1380" i="3"/>
  <c r="X1372" i="3"/>
  <c r="X1364" i="3"/>
  <c r="X1356" i="3"/>
  <c r="X1348" i="3"/>
  <c r="X1340" i="3"/>
  <c r="X1332" i="3"/>
  <c r="X1324" i="3"/>
  <c r="X1316" i="3"/>
  <c r="X1308" i="3"/>
  <c r="X1300" i="3"/>
  <c r="X1292" i="3"/>
  <c r="X1284" i="3"/>
  <c r="X1276" i="3"/>
  <c r="X1268" i="3"/>
  <c r="X1260" i="3"/>
  <c r="X1252" i="3"/>
  <c r="X1244" i="3"/>
  <c r="X1236" i="3"/>
  <c r="X1228" i="3"/>
  <c r="X1220" i="3"/>
  <c r="X1212" i="3"/>
  <c r="X1204" i="3"/>
  <c r="X1196" i="3"/>
  <c r="X1188" i="3"/>
  <c r="X1180" i="3"/>
  <c r="X1172" i="3"/>
  <c r="X1164" i="3"/>
  <c r="X1156" i="3"/>
  <c r="X1148" i="3"/>
  <c r="X1140" i="3"/>
  <c r="X1132" i="3"/>
  <c r="X1124" i="3"/>
  <c r="X1116" i="3"/>
  <c r="X1108" i="3"/>
  <c r="X1100" i="3"/>
  <c r="X1092" i="3"/>
  <c r="X1084" i="3"/>
  <c r="X1076" i="3"/>
  <c r="X1068" i="3"/>
  <c r="X1060" i="3"/>
  <c r="X1052" i="3"/>
  <c r="X1044" i="3"/>
  <c r="X1036" i="3"/>
  <c r="X1028" i="3"/>
  <c r="X1020" i="3"/>
  <c r="X1012" i="3"/>
  <c r="X1004" i="3"/>
  <c r="X996" i="3"/>
  <c r="X988" i="3"/>
  <c r="X980" i="3"/>
  <c r="X972" i="3"/>
  <c r="X964" i="3"/>
  <c r="X956" i="3"/>
  <c r="X948" i="3"/>
  <c r="X940" i="3"/>
  <c r="X932" i="3"/>
  <c r="X924" i="3"/>
  <c r="X916" i="3"/>
  <c r="X908" i="3"/>
  <c r="X900" i="3"/>
  <c r="X892" i="3"/>
  <c r="X884" i="3"/>
  <c r="X876" i="3"/>
  <c r="X868" i="3"/>
  <c r="X860" i="3"/>
  <c r="X852" i="3"/>
  <c r="X844" i="3"/>
  <c r="X836" i="3"/>
  <c r="X828" i="3"/>
  <c r="X820" i="3"/>
  <c r="X812" i="3"/>
  <c r="X804" i="3"/>
  <c r="X796" i="3"/>
  <c r="X788" i="3"/>
  <c r="X780" i="3"/>
  <c r="X772" i="3"/>
  <c r="X764" i="3"/>
  <c r="X756" i="3"/>
  <c r="X748" i="3"/>
  <c r="X740" i="3"/>
  <c r="X732" i="3"/>
  <c r="X724" i="3"/>
  <c r="X716" i="3"/>
  <c r="X708" i="3"/>
  <c r="X700" i="3"/>
  <c r="X692" i="3"/>
  <c r="X684" i="3"/>
  <c r="X676" i="3"/>
  <c r="X668" i="3"/>
  <c r="X660" i="3"/>
  <c r="X652" i="3"/>
  <c r="X644" i="3"/>
  <c r="X636" i="3"/>
  <c r="X628" i="3"/>
  <c r="X620" i="3"/>
  <c r="X612" i="3"/>
  <c r="X604" i="3"/>
  <c r="X596" i="3"/>
  <c r="X588" i="3"/>
  <c r="X580" i="3"/>
  <c r="X572" i="3"/>
  <c r="X564" i="3"/>
  <c r="X556" i="3"/>
  <c r="X548" i="3"/>
  <c r="X540" i="3"/>
  <c r="X532" i="3"/>
  <c r="X524" i="3"/>
  <c r="X516" i="3"/>
  <c r="X508" i="3"/>
  <c r="X500" i="3"/>
  <c r="X492" i="3"/>
  <c r="X484" i="3"/>
  <c r="X476" i="3"/>
  <c r="X468" i="3"/>
  <c r="X460" i="3"/>
  <c r="X452" i="3"/>
  <c r="X444" i="3"/>
  <c r="X436" i="3"/>
  <c r="X428" i="3"/>
  <c r="X420" i="3"/>
  <c r="X412" i="3"/>
  <c r="X404" i="3"/>
  <c r="X396" i="3"/>
  <c r="X388" i="3"/>
  <c r="X380" i="3"/>
  <c r="X372" i="3"/>
  <c r="X364" i="3"/>
  <c r="X356" i="3"/>
  <c r="X348" i="3"/>
  <c r="X340" i="3"/>
  <c r="X332" i="3"/>
  <c r="X324" i="3"/>
  <c r="X316" i="3"/>
  <c r="X308" i="3"/>
  <c r="X300" i="3"/>
  <c r="X292" i="3"/>
  <c r="X284" i="3"/>
  <c r="X276" i="3"/>
  <c r="X268" i="3"/>
  <c r="X260" i="3"/>
  <c r="X252" i="3"/>
  <c r="X244" i="3"/>
  <c r="X236" i="3"/>
  <c r="X228" i="3"/>
  <c r="X220" i="3"/>
  <c r="X212" i="3"/>
  <c r="X204" i="3"/>
  <c r="X196" i="3"/>
  <c r="X188" i="3"/>
  <c r="X180" i="3"/>
  <c r="X172" i="3"/>
  <c r="X164" i="3"/>
  <c r="X156" i="3"/>
  <c r="X148" i="3"/>
  <c r="X140" i="3"/>
  <c r="X132" i="3"/>
  <c r="X124" i="3"/>
  <c r="X116" i="3"/>
  <c r="X108" i="3"/>
  <c r="X100" i="3"/>
  <c r="X92" i="3"/>
  <c r="X84" i="3"/>
  <c r="X76" i="3"/>
  <c r="X68" i="3"/>
  <c r="X60" i="3"/>
  <c r="X52" i="3"/>
  <c r="X44" i="3"/>
  <c r="X36" i="3"/>
  <c r="X28" i="3"/>
  <c r="X20" i="3"/>
  <c r="X12" i="3"/>
  <c r="X4" i="3"/>
  <c r="X1199" i="3"/>
  <c r="X1191" i="3"/>
  <c r="X1183" i="3"/>
  <c r="X1175" i="3"/>
  <c r="X1167" i="3"/>
  <c r="X1159" i="3"/>
  <c r="X1151" i="3"/>
  <c r="X1143" i="3"/>
  <c r="X1135" i="3"/>
  <c r="X1127" i="3"/>
  <c r="X1119" i="3"/>
  <c r="X1111" i="3"/>
  <c r="X1103" i="3"/>
  <c r="X1095" i="3"/>
  <c r="X1087" i="3"/>
  <c r="X1079" i="3"/>
  <c r="X1071" i="3"/>
  <c r="X1063" i="3"/>
  <c r="X1055" i="3"/>
  <c r="X1047" i="3"/>
  <c r="X1039" i="3"/>
  <c r="X1031" i="3"/>
  <c r="X1023" i="3"/>
  <c r="X1015" i="3"/>
  <c r="X1007" i="3"/>
  <c r="X999" i="3"/>
  <c r="X991" i="3"/>
  <c r="X983" i="3"/>
  <c r="X975" i="3"/>
  <c r="X967" i="3"/>
  <c r="X959" i="3"/>
  <c r="X951" i="3"/>
  <c r="X943" i="3"/>
  <c r="X935" i="3"/>
  <c r="X927" i="3"/>
  <c r="X919" i="3"/>
  <c r="X911" i="3"/>
  <c r="X903" i="3"/>
  <c r="X895" i="3"/>
  <c r="X887" i="3"/>
  <c r="X879" i="3"/>
  <c r="X871" i="3"/>
  <c r="X863" i="3"/>
  <c r="X855" i="3"/>
  <c r="X847" i="3"/>
  <c r="X839" i="3"/>
  <c r="X831" i="3"/>
  <c r="X823" i="3"/>
  <c r="X815" i="3"/>
  <c r="X807" i="3"/>
  <c r="X799" i="3"/>
  <c r="X791" i="3"/>
  <c r="X783" i="3"/>
  <c r="X775" i="3"/>
  <c r="X767" i="3"/>
  <c r="X759" i="3"/>
  <c r="X751" i="3"/>
  <c r="X743" i="3"/>
  <c r="X735" i="3"/>
  <c r="X727" i="3"/>
  <c r="X719" i="3"/>
  <c r="X711" i="3"/>
  <c r="X703" i="3"/>
  <c r="X695" i="3"/>
  <c r="X687" i="3"/>
  <c r="X671" i="3"/>
  <c r="X663" i="3"/>
  <c r="X631" i="3"/>
  <c r="X607" i="3"/>
  <c r="X599" i="3"/>
  <c r="X567" i="3"/>
  <c r="X543" i="3"/>
  <c r="X535" i="3"/>
  <c r="X503" i="3"/>
  <c r="X479" i="3"/>
  <c r="X471" i="3"/>
  <c r="X447" i="3"/>
  <c r="X439" i="3"/>
  <c r="X415" i="3"/>
  <c r="X407" i="3"/>
  <c r="X383" i="3"/>
  <c r="X375" i="3"/>
  <c r="X351" i="3"/>
  <c r="X319" i="3"/>
  <c r="X311" i="3"/>
  <c r="X287" i="3"/>
  <c r="X279" i="3"/>
  <c r="X247" i="3"/>
  <c r="X223" i="3"/>
  <c r="X215" i="3"/>
  <c r="X191" i="3"/>
  <c r="X183" i="3"/>
  <c r="X159" i="3"/>
  <c r="X151" i="3"/>
  <c r="X127" i="3"/>
  <c r="X119" i="3"/>
  <c r="X95" i="3"/>
  <c r="X63" i="3"/>
  <c r="X55" i="3"/>
  <c r="X31" i="3"/>
  <c r="X23" i="3"/>
  <c r="X821" i="3"/>
  <c r="X813" i="3"/>
  <c r="X805" i="3"/>
  <c r="X797" i="3"/>
  <c r="X789" i="3"/>
  <c r="X781" i="3"/>
  <c r="X773" i="3"/>
  <c r="X765" i="3"/>
  <c r="X757" i="3"/>
  <c r="X749" i="3"/>
  <c r="X741" i="3"/>
  <c r="X733" i="3"/>
  <c r="X725" i="3"/>
  <c r="X717" i="3"/>
  <c r="X709" i="3"/>
  <c r="X701" i="3"/>
  <c r="X693" i="3"/>
  <c r="X685" i="3"/>
  <c r="X677" i="3"/>
  <c r="X669" i="3"/>
  <c r="X661" i="3"/>
  <c r="X653" i="3"/>
  <c r="X645" i="3"/>
  <c r="X637" i="3"/>
  <c r="X629" i="3"/>
  <c r="X621" i="3"/>
  <c r="X613" i="3"/>
  <c r="X605" i="3"/>
  <c r="X597" i="3"/>
  <c r="X589" i="3"/>
  <c r="X581" i="3"/>
  <c r="X573" i="3"/>
  <c r="X565" i="3"/>
  <c r="X557" i="3"/>
  <c r="X549" i="3"/>
  <c r="X541" i="3"/>
  <c r="X533" i="3"/>
  <c r="X525" i="3"/>
  <c r="X517" i="3"/>
  <c r="X509" i="3"/>
  <c r="X501" i="3"/>
  <c r="X493" i="3"/>
  <c r="X485" i="3"/>
  <c r="X477" i="3"/>
  <c r="X469" i="3"/>
  <c r="X461" i="3"/>
  <c r="X453" i="3"/>
  <c r="X445" i="3"/>
  <c r="X437" i="3"/>
  <c r="X429" i="3"/>
  <c r="X421" i="3"/>
  <c r="X413" i="3"/>
  <c r="X405" i="3"/>
  <c r="X397" i="3"/>
  <c r="X389" i="3"/>
  <c r="X381" i="3"/>
  <c r="X373" i="3"/>
  <c r="X365" i="3"/>
  <c r="X357" i="3"/>
  <c r="X349" i="3"/>
  <c r="X341" i="3"/>
  <c r="X333" i="3"/>
  <c r="X325" i="3"/>
  <c r="X317" i="3"/>
  <c r="X309" i="3"/>
  <c r="X301" i="3"/>
  <c r="X293" i="3"/>
  <c r="X285" i="3"/>
  <c r="X277" i="3"/>
  <c r="X269" i="3"/>
  <c r="X261" i="3"/>
  <c r="X253" i="3"/>
  <c r="X245" i="3"/>
  <c r="X237" i="3"/>
  <c r="X229" i="3"/>
  <c r="X221" i="3"/>
  <c r="X213" i="3"/>
  <c r="X205" i="3"/>
  <c r="X197" i="3"/>
  <c r="X189" i="3"/>
  <c r="X181" i="3"/>
  <c r="X173" i="3"/>
  <c r="X165" i="3"/>
  <c r="X157" i="3"/>
  <c r="X149" i="3"/>
  <c r="X141" i="3"/>
  <c r="X133" i="3"/>
  <c r="X125" i="3"/>
  <c r="X117" i="3"/>
  <c r="X109" i="3"/>
  <c r="X101" i="3"/>
  <c r="X93" i="3"/>
  <c r="X85" i="3"/>
  <c r="X77" i="3"/>
  <c r="X69" i="3"/>
  <c r="X61" i="3"/>
  <c r="X53" i="3"/>
  <c r="X45" i="3"/>
  <c r="X37" i="3"/>
  <c r="X29" i="3"/>
  <c r="X21" i="3"/>
  <c r="X13" i="3"/>
  <c r="X5" i="3"/>
  <c r="X611" i="3"/>
  <c r="X603" i="3"/>
  <c r="X595" i="3"/>
  <c r="X587" i="3"/>
  <c r="X579" i="3"/>
  <c r="X571" i="3"/>
  <c r="X563" i="3"/>
  <c r="X555" i="3"/>
  <c r="X547" i="3"/>
  <c r="X539" i="3"/>
  <c r="X531" i="3"/>
  <c r="X523" i="3"/>
  <c r="X515" i="3"/>
  <c r="X507" i="3"/>
  <c r="X499" i="3"/>
  <c r="X491" i="3"/>
  <c r="X483" i="3"/>
  <c r="X475" i="3"/>
  <c r="X467" i="3"/>
  <c r="X459" i="3"/>
  <c r="X451" i="3"/>
  <c r="X443" i="3"/>
  <c r="X435" i="3"/>
  <c r="X427" i="3"/>
  <c r="X419" i="3"/>
  <c r="X411" i="3"/>
  <c r="X403" i="3"/>
  <c r="X395" i="3"/>
  <c r="X387" i="3"/>
  <c r="X379" i="3"/>
  <c r="X371" i="3"/>
  <c r="X363" i="3"/>
  <c r="X355" i="3"/>
  <c r="X347" i="3"/>
  <c r="X339" i="3"/>
  <c r="X331" i="3"/>
  <c r="X323" i="3"/>
  <c r="X315" i="3"/>
  <c r="X307" i="3"/>
  <c r="X299" i="3"/>
  <c r="X291" i="3"/>
  <c r="X283" i="3"/>
  <c r="X275" i="3"/>
  <c r="X267" i="3"/>
  <c r="X259" i="3"/>
  <c r="X251" i="3"/>
  <c r="X243" i="3"/>
  <c r="X235" i="3"/>
  <c r="X227" i="3"/>
  <c r="X219" i="3"/>
  <c r="X211" i="3"/>
  <c r="X203" i="3"/>
  <c r="X195" i="3"/>
  <c r="X187" i="3"/>
  <c r="X179" i="3"/>
  <c r="X171" i="3"/>
  <c r="X163" i="3"/>
  <c r="X155" i="3"/>
  <c r="X147" i="3"/>
  <c r="X139" i="3"/>
  <c r="X131" i="3"/>
  <c r="X123" i="3"/>
  <c r="X115" i="3"/>
  <c r="X107" i="3"/>
  <c r="X99" i="3"/>
  <c r="X91" i="3"/>
  <c r="X83" i="3"/>
  <c r="X75" i="3"/>
  <c r="X67" i="3"/>
  <c r="X59" i="3"/>
  <c r="X51" i="3"/>
  <c r="X43" i="3"/>
  <c r="X35" i="3"/>
  <c r="X27" i="3"/>
  <c r="X19" i="3"/>
  <c r="X11" i="3"/>
  <c r="X3" i="3"/>
  <c r="X1312" i="3"/>
  <c r="X1304" i="3"/>
  <c r="X1296" i="3"/>
  <c r="X1288" i="3"/>
  <c r="X1280" i="3"/>
  <c r="X1272" i="3"/>
  <c r="X1264" i="3"/>
  <c r="X1256" i="3"/>
  <c r="X1248" i="3"/>
  <c r="X1240" i="3"/>
  <c r="X1232" i="3"/>
  <c r="X1224" i="3"/>
  <c r="X1216" i="3"/>
  <c r="X1208" i="3"/>
  <c r="X1200" i="3"/>
  <c r="X1192" i="3"/>
  <c r="X1184" i="3"/>
  <c r="X1176" i="3"/>
  <c r="X1168" i="3"/>
  <c r="X1160" i="3"/>
  <c r="X1152" i="3"/>
  <c r="X1144" i="3"/>
  <c r="X1136" i="3"/>
  <c r="X1128" i="3"/>
  <c r="X1120" i="3"/>
  <c r="X1112" i="3"/>
  <c r="X1104" i="3"/>
  <c r="X1096" i="3"/>
  <c r="X1088" i="3"/>
  <c r="X1080" i="3"/>
  <c r="X1072" i="3"/>
  <c r="X1064" i="3"/>
  <c r="X1056" i="3"/>
  <c r="X1048" i="3"/>
  <c r="X1040" i="3"/>
  <c r="X1032" i="3"/>
  <c r="X1024" i="3"/>
  <c r="X1016" i="3"/>
  <c r="X1008" i="3"/>
  <c r="X1000" i="3"/>
  <c r="X992" i="3"/>
  <c r="X984" i="3"/>
  <c r="X976" i="3"/>
  <c r="X968" i="3"/>
  <c r="X960" i="3"/>
  <c r="X952" i="3"/>
  <c r="X944" i="3"/>
  <c r="X936" i="3"/>
  <c r="X928" i="3"/>
  <c r="X920" i="3"/>
  <c r="X912" i="3"/>
  <c r="X904" i="3"/>
  <c r="X896" i="3"/>
  <c r="X888" i="3"/>
  <c r="X880" i="3"/>
  <c r="X872" i="3"/>
  <c r="X864" i="3"/>
  <c r="X856" i="3"/>
  <c r="X848" i="3"/>
  <c r="X840" i="3"/>
  <c r="X832" i="3"/>
  <c r="X824" i="3"/>
  <c r="X816" i="3"/>
  <c r="X808" i="3"/>
  <c r="X800" i="3"/>
  <c r="X792" i="3"/>
  <c r="X784" i="3"/>
  <c r="X776" i="3"/>
  <c r="X768" i="3"/>
  <c r="X760" i="3"/>
  <c r="X752" i="3"/>
  <c r="X744" i="3"/>
  <c r="X736" i="3"/>
  <c r="X728" i="3"/>
  <c r="X720" i="3"/>
  <c r="X712" i="3"/>
  <c r="X704" i="3"/>
  <c r="X696" i="3"/>
  <c r="X688" i="3"/>
  <c r="X680" i="3"/>
  <c r="X672" i="3"/>
  <c r="X664" i="3"/>
  <c r="X656" i="3"/>
  <c r="X648" i="3"/>
  <c r="X640" i="3"/>
  <c r="X632" i="3"/>
  <c r="X624" i="3"/>
  <c r="X616" i="3"/>
  <c r="X608" i="3"/>
  <c r="X600" i="3"/>
  <c r="X592" i="3"/>
  <c r="X584" i="3"/>
  <c r="X576" i="3"/>
  <c r="X568" i="3"/>
  <c r="X560" i="3"/>
  <c r="X552" i="3"/>
  <c r="X544" i="3"/>
  <c r="X536" i="3"/>
  <c r="X528" i="3"/>
  <c r="X520" i="3"/>
  <c r="X512" i="3"/>
  <c r="X504" i="3"/>
  <c r="X496" i="3"/>
  <c r="X488" i="3"/>
  <c r="X480" i="3"/>
  <c r="X472" i="3"/>
  <c r="X464" i="3"/>
  <c r="X456" i="3"/>
  <c r="X448" i="3"/>
  <c r="X440" i="3"/>
  <c r="X432" i="3"/>
  <c r="X424" i="3"/>
  <c r="X408" i="3"/>
  <c r="X400" i="3"/>
  <c r="X392" i="3"/>
  <c r="X384" i="3"/>
  <c r="X376" i="3"/>
  <c r="X368" i="3"/>
  <c r="X360" i="3"/>
  <c r="X352" i="3"/>
  <c r="X344" i="3"/>
  <c r="X336" i="3"/>
  <c r="X328" i="3"/>
  <c r="X320" i="3"/>
  <c r="X312" i="3"/>
  <c r="X304" i="3"/>
  <c r="X296" i="3"/>
  <c r="X288" i="3"/>
  <c r="X280" i="3"/>
  <c r="X272" i="3"/>
  <c r="X264" i="3"/>
  <c r="X256" i="3"/>
  <c r="X248" i="3"/>
  <c r="X240" i="3"/>
  <c r="X232" i="3"/>
  <c r="X224" i="3"/>
  <c r="X216" i="3"/>
  <c r="X208" i="3"/>
  <c r="X200" i="3"/>
  <c r="X192" i="3"/>
  <c r="X184" i="3"/>
  <c r="X176" i="3"/>
  <c r="X168" i="3"/>
  <c r="X152" i="3"/>
  <c r="X144" i="3"/>
  <c r="X136" i="3"/>
  <c r="X128" i="3"/>
  <c r="X120" i="3"/>
  <c r="X112" i="3"/>
  <c r="X104" i="3"/>
  <c r="X96" i="3"/>
  <c r="X88" i="3"/>
  <c r="X80" i="3"/>
  <c r="X72" i="3"/>
  <c r="X64" i="3"/>
  <c r="X56" i="3"/>
  <c r="X48" i="3"/>
  <c r="X40" i="3"/>
  <c r="X32" i="3"/>
  <c r="X24" i="3"/>
  <c r="X16" i="3"/>
  <c r="X8" i="3"/>
  <c r="X679" i="3"/>
  <c r="X655" i="3"/>
  <c r="X647" i="3"/>
  <c r="X623" i="3"/>
  <c r="X615" i="3"/>
  <c r="X591" i="3"/>
  <c r="X583" i="3"/>
  <c r="X559" i="3"/>
  <c r="X551" i="3"/>
  <c r="X527" i="3"/>
  <c r="X519" i="3"/>
  <c r="X495" i="3"/>
  <c r="X487" i="3"/>
  <c r="X463" i="3"/>
  <c r="X455" i="3"/>
  <c r="X431" i="3"/>
  <c r="X423" i="3"/>
  <c r="X399" i="3"/>
  <c r="X391" i="3"/>
  <c r="X367" i="3"/>
  <c r="X359" i="3"/>
  <c r="X335" i="3"/>
  <c r="X327" i="3"/>
  <c r="X303" i="3"/>
  <c r="X295" i="3"/>
  <c r="X271" i="3"/>
  <c r="X263" i="3"/>
  <c r="X239" i="3"/>
  <c r="X231" i="3"/>
  <c r="X207" i="3"/>
  <c r="X199" i="3"/>
  <c r="X175" i="3"/>
  <c r="X167" i="3"/>
  <c r="X143" i="3"/>
  <c r="X135" i="3"/>
  <c r="X111" i="3"/>
  <c r="X103" i="3"/>
  <c r="X79" i="3"/>
  <c r="X71" i="3"/>
  <c r="X47" i="3"/>
  <c r="X39" i="3"/>
  <c r="X15" i="3"/>
  <c r="X7" i="3"/>
  <c r="X670" i="3"/>
  <c r="X662" i="3"/>
  <c r="X654" i="3"/>
  <c r="X646" i="3"/>
  <c r="X638" i="3"/>
  <c r="X630" i="3"/>
  <c r="X622" i="3"/>
  <c r="X614" i="3"/>
  <c r="X606" i="3"/>
  <c r="X598" i="3"/>
  <c r="X590" i="3"/>
  <c r="X582" i="3"/>
  <c r="X574" i="3"/>
  <c r="X566" i="3"/>
  <c r="X558" i="3"/>
  <c r="X550" i="3"/>
  <c r="X542" i="3"/>
  <c r="X534" i="3"/>
  <c r="X526" i="3"/>
  <c r="X518" i="3"/>
  <c r="X510" i="3"/>
  <c r="X502" i="3"/>
  <c r="X494" i="3"/>
  <c r="X486" i="3"/>
  <c r="X478" i="3"/>
  <c r="X470" i="3"/>
  <c r="X462" i="3"/>
  <c r="X454" i="3"/>
  <c r="X446" i="3"/>
  <c r="X438" i="3"/>
  <c r="X430" i="3"/>
  <c r="X422" i="3"/>
  <c r="X414" i="3"/>
  <c r="X406" i="3"/>
  <c r="X398" i="3"/>
  <c r="X390" i="3"/>
  <c r="X382" i="3"/>
  <c r="X374" i="3"/>
  <c r="X366" i="3"/>
  <c r="X358" i="3"/>
  <c r="X350" i="3"/>
  <c r="X342" i="3"/>
  <c r="X334" i="3"/>
  <c r="X326" i="3"/>
  <c r="X318" i="3"/>
  <c r="X310" i="3"/>
  <c r="X302" i="3"/>
  <c r="X294" i="3"/>
  <c r="X286" i="3"/>
  <c r="X278" i="3"/>
  <c r="X270" i="3"/>
  <c r="X262" i="3"/>
  <c r="X254" i="3"/>
  <c r="X246" i="3"/>
  <c r="X238" i="3"/>
  <c r="X230" i="3"/>
  <c r="X222" i="3"/>
  <c r="X214" i="3"/>
  <c r="X206" i="3"/>
  <c r="X198" i="3"/>
  <c r="X190" i="3"/>
  <c r="X182" i="3"/>
  <c r="X174" i="3"/>
  <c r="X166" i="3"/>
  <c r="X158" i="3"/>
  <c r="X150" i="3"/>
  <c r="X142" i="3"/>
  <c r="X134" i="3"/>
  <c r="X126" i="3"/>
  <c r="X118" i="3"/>
  <c r="X110" i="3"/>
  <c r="X102" i="3"/>
  <c r="X94" i="3"/>
  <c r="X86" i="3"/>
  <c r="X78" i="3"/>
  <c r="X70" i="3"/>
  <c r="X62" i="3"/>
  <c r="X54" i="3"/>
  <c r="X46" i="3"/>
  <c r="X38" i="3"/>
  <c r="X30" i="3"/>
  <c r="X22" i="3"/>
  <c r="X14" i="3"/>
  <c r="X6" i="3"/>
</calcChain>
</file>

<file path=xl/sharedStrings.xml><?xml version="1.0" encoding="utf-8"?>
<sst xmlns="http://schemas.openxmlformats.org/spreadsheetml/2006/main" count="8157" uniqueCount="320">
  <si>
    <t>Emetteur :</t>
  </si>
  <si>
    <t>TABLEAU DE BORD INDICATEURS TRANSPORT - CUMUL 9  MOIS</t>
  </si>
  <si>
    <t>Date réalisation :</t>
  </si>
  <si>
    <t>1. Nombre ordres de transport (OT)</t>
  </si>
  <si>
    <t>2. Poids transporté (Kg)</t>
  </si>
  <si>
    <t>3. Poids moyen (Kg/OT)</t>
  </si>
  <si>
    <t>4. KM réalisés (km)</t>
  </si>
  <si>
    <t>5. KM moyen (KM/OT)</t>
  </si>
  <si>
    <t>%A/A-1</t>
  </si>
  <si>
    <t>janvier</t>
  </si>
  <si>
    <t>février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</si>
  <si>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</si>
  <si>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</si>
  <si>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</si>
  <si>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</si>
  <si>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</si>
  <si>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</si>
  <si>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</si>
  <si>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</si>
  <si>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</si>
  <si>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</si>
  <si>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Cumul 9 mois</t>
  </si>
  <si>
    <t>moyenne 9 mois</t>
  </si>
  <si>
    <t>total</t>
  </si>
  <si>
    <t>6. Coût total Transport (€)</t>
  </si>
  <si>
    <t>7. Prix moyen transport (€/OT)</t>
  </si>
  <si>
    <t>8. Emission GES  (kg eq CO2 émis )</t>
  </si>
  <si>
    <r>
      <rPr>
        <b/>
        <sz val="16"/>
        <color theme="1"/>
        <rFont val="Arial"/>
        <family val="2"/>
      </rPr>
      <t>Informations sur les modes de calcul des indicateurs 3, 5 et 7</t>
    </r>
    <r>
      <rPr>
        <b/>
        <sz val="14"/>
        <color theme="1"/>
        <rFont val="Arial"/>
        <family val="2"/>
      </rPr>
      <t xml:space="preserve">
</t>
    </r>
    <r>
      <rPr>
        <sz val="14"/>
        <color theme="1"/>
        <rFont val="Arial"/>
        <family val="2"/>
      </rPr>
      <t>-L'indicateur 3 est calculé à partir des indicateurs 1 et 2.
-L'indicateur 5 est calculé à partir des indicateurs 1 et 4.
-L'indicateur 7 est calculé à partir des indicateurs 1 et 6.</t>
    </r>
  </si>
  <si>
    <t>Taux Emissions CO2e par type de véhicule</t>
  </si>
  <si>
    <t>1er segment transport</t>
  </si>
  <si>
    <t>Type TRANSPORT</t>
  </si>
  <si>
    <t>% répartition segment 1</t>
  </si>
  <si>
    <t>taux d'émission de CO2e par unité transportée et par km (kg/TxKM)</t>
  </si>
  <si>
    <t>AFF</t>
  </si>
  <si>
    <t>Articulé - 44 à 60 tonnes - Diesel routier, incorporation 7 % de biodiesel</t>
  </si>
  <si>
    <t>V</t>
  </si>
  <si>
    <t>VUL - &lt; 3,5 tonnes - Essence</t>
  </si>
  <si>
    <t>C</t>
  </si>
  <si>
    <t>Rigide - 3,5 à 7,5 tonnes - Diesel routier, incorporation 7 % de biodiesel</t>
  </si>
  <si>
    <t>GV</t>
  </si>
  <si>
    <t>Rigide - 7,5 à 12 tonnes - Diesel routier, incorporation 7 % de biodiesel</t>
  </si>
  <si>
    <t>NAV</t>
  </si>
  <si>
    <t>PL</t>
  </si>
  <si>
    <t>Rigide - 12 à 20 tonnes - Diesel routier, incorporation 7 % de biodiesel</t>
  </si>
  <si>
    <t>PLR</t>
  </si>
  <si>
    <t>PALEX</t>
  </si>
  <si>
    <t>PAEX</t>
  </si>
  <si>
    <t>POLE</t>
  </si>
  <si>
    <t>POLE DCR</t>
  </si>
  <si>
    <t>2nd segment transport</t>
  </si>
  <si>
    <t>si 0% , l'intégralité du transport est réalisé avec le mode de transport défini en segment 1</t>
  </si>
  <si>
    <t>% répartition segment 2</t>
  </si>
  <si>
    <t>1. numero facture</t>
  </si>
  <si>
    <t>2. date saisie</t>
  </si>
  <si>
    <t>3. numero ot</t>
  </si>
  <si>
    <t>4. poids OT (kg)</t>
  </si>
  <si>
    <t>5. type transport</t>
  </si>
  <si>
    <t>6. Cout  OT (?)</t>
  </si>
  <si>
    <t>7.CP Lieu de depart OT</t>
  </si>
  <si>
    <t>7. ville lieu d‚part OT</t>
  </si>
  <si>
    <t>8 cp lieu arriv‚e ot</t>
  </si>
  <si>
    <t>8 ville lieu arriv‚e ot</t>
  </si>
  <si>
    <t>9. distance en km</t>
  </si>
  <si>
    <t>10 - id</t>
  </si>
  <si>
    <t>année naissance</t>
  </si>
  <si>
    <t>Sexe</t>
  </si>
  <si>
    <t xml:space="preserve"> COURNEUVE/LA</t>
  </si>
  <si>
    <t xml:space="preserve"> LESQUIN</t>
  </si>
  <si>
    <t>ID1</t>
  </si>
  <si>
    <t>homme</t>
  </si>
  <si>
    <t xml:space="preserve"> VILLABE</t>
  </si>
  <si>
    <t>PERPIGNAN</t>
  </si>
  <si>
    <t>ID2</t>
  </si>
  <si>
    <t xml:space="preserve"> STRASBOURG</t>
  </si>
  <si>
    <t>ROUBAIX</t>
  </si>
  <si>
    <t>ID3</t>
  </si>
  <si>
    <t>VILLABE</t>
  </si>
  <si>
    <t>ID4</t>
  </si>
  <si>
    <t>femme</t>
  </si>
  <si>
    <t>STRASBOURG</t>
  </si>
  <si>
    <t>MARSEILLE</t>
  </si>
  <si>
    <t>CHARLEVILLE MEZ</t>
  </si>
  <si>
    <t xml:space="preserve"> ROMANS SUR ISER</t>
  </si>
  <si>
    <t>ID5</t>
  </si>
  <si>
    <t>COURNEUVE/LA</t>
  </si>
  <si>
    <t>ST LAURENT DU VA</t>
  </si>
  <si>
    <t>ROMANS SUR ISER</t>
  </si>
  <si>
    <t xml:space="preserve"> MAROLLES EN BRI</t>
  </si>
  <si>
    <t>ID6</t>
  </si>
  <si>
    <t>CHENOVE</t>
  </si>
  <si>
    <t>TOURCOING</t>
  </si>
  <si>
    <t>BEAUVAIS</t>
  </si>
  <si>
    <t xml:space="preserve"> PEYREHORADE</t>
  </si>
  <si>
    <t>ID7</t>
  </si>
  <si>
    <t xml:space="preserve"> CHENOVE</t>
  </si>
  <si>
    <t>ID8</t>
  </si>
  <si>
    <t>STE MENEHOULD</t>
  </si>
  <si>
    <t>BISCHHEIM</t>
  </si>
  <si>
    <t xml:space="preserve"> ROUBAIX</t>
  </si>
  <si>
    <t>PARIS 01</t>
  </si>
  <si>
    <t>ID9</t>
  </si>
  <si>
    <t>QUAROUBLE</t>
  </si>
  <si>
    <t>CUCQ</t>
  </si>
  <si>
    <t>LAVAU SUR LOIRE</t>
  </si>
  <si>
    <t>LESQUIN</t>
  </si>
  <si>
    <t>LONS LE SAUNIER</t>
  </si>
  <si>
    <t>MOUSSY LE NEUF</t>
  </si>
  <si>
    <t>PEYREHORADE</t>
  </si>
  <si>
    <t>CHARTRES</t>
  </si>
  <si>
    <t xml:space="preserve"> LISSES</t>
  </si>
  <si>
    <t>GENNEVILLIERS</t>
  </si>
  <si>
    <t>ID10</t>
  </si>
  <si>
    <t>ID11</t>
  </si>
  <si>
    <t xml:space="preserve"> CUCQ</t>
  </si>
  <si>
    <t>ID12</t>
  </si>
  <si>
    <t xml:space="preserve"> LONS LE SAUNIER</t>
  </si>
  <si>
    <t>ID13</t>
  </si>
  <si>
    <t xml:space="preserve"> QUAROUBLE</t>
  </si>
  <si>
    <t>ID14</t>
  </si>
  <si>
    <t>LILLE</t>
  </si>
  <si>
    <t>MAROLLES EN BRI</t>
  </si>
  <si>
    <t>HAM</t>
  </si>
  <si>
    <t>OUGES</t>
  </si>
  <si>
    <t>LANGRES</t>
  </si>
  <si>
    <t>ID15</t>
  </si>
  <si>
    <t>PARIS 19</t>
  </si>
  <si>
    <t>THONON LES BAIN</t>
  </si>
  <si>
    <t>RUITZ</t>
  </si>
  <si>
    <t xml:space="preserve"> HAM</t>
  </si>
  <si>
    <t>ID16</t>
  </si>
  <si>
    <t>MARCOUSSIS</t>
  </si>
  <si>
    <t>MANOSQUE</t>
  </si>
  <si>
    <t xml:space="preserve"> HAISNES</t>
  </si>
  <si>
    <t>ID17</t>
  </si>
  <si>
    <t xml:space="preserve"> OUGES</t>
  </si>
  <si>
    <t>ID18</t>
  </si>
  <si>
    <t>PARIS 15</t>
  </si>
  <si>
    <t>JOUX LA VILLE</t>
  </si>
  <si>
    <t xml:space="preserve"> BEAUVAIS</t>
  </si>
  <si>
    <t>ID19</t>
  </si>
  <si>
    <t>BAPAUME</t>
  </si>
  <si>
    <t>HAISNES</t>
  </si>
  <si>
    <t xml:space="preserve"> MONTPELLIER</t>
  </si>
  <si>
    <t>ID20</t>
  </si>
  <si>
    <t>BOBIGNY</t>
  </si>
  <si>
    <t xml:space="preserve"> BOBIGNY</t>
  </si>
  <si>
    <t>ID21</t>
  </si>
  <si>
    <t>ST OUEN L'AUMON</t>
  </si>
  <si>
    <t>CERGY LE HAUT</t>
  </si>
  <si>
    <t>CLAMART</t>
  </si>
  <si>
    <t xml:space="preserve"> BAPAUME</t>
  </si>
  <si>
    <t>ID22</t>
  </si>
  <si>
    <t>HAILLAN/LE</t>
  </si>
  <si>
    <t>HAYES LES ROSES</t>
  </si>
  <si>
    <t>PARIS 18</t>
  </si>
  <si>
    <t>COLOMBES</t>
  </si>
  <si>
    <t>PARIS 14</t>
  </si>
  <si>
    <t>MANTES LA JOLIE</t>
  </si>
  <si>
    <t>VAUJOURS</t>
  </si>
  <si>
    <t>CAMPEL</t>
  </si>
  <si>
    <t>MONTREUIL</t>
  </si>
  <si>
    <t>COLLOMBEY</t>
  </si>
  <si>
    <t xml:space="preserve"> RUITZ</t>
  </si>
  <si>
    <t>ID23</t>
  </si>
  <si>
    <t>MANS/LE</t>
  </si>
  <si>
    <t>ILE BOUCHARD/L''</t>
  </si>
  <si>
    <t>CHILLY MAZARIN</t>
  </si>
  <si>
    <t>ROUVIGNIES</t>
  </si>
  <si>
    <t>BORDEAUX</t>
  </si>
  <si>
    <t xml:space="preserve"> HEM</t>
  </si>
  <si>
    <t>HENIN BEAUMONT</t>
  </si>
  <si>
    <t>ID24</t>
  </si>
  <si>
    <t>Collombey</t>
  </si>
  <si>
    <t>ST QUENTIN FALLA</t>
  </si>
  <si>
    <t>CHAMPAGNE AU M</t>
  </si>
  <si>
    <t>CANNES</t>
  </si>
  <si>
    <t>ID25</t>
  </si>
  <si>
    <t>PARIS 17</t>
  </si>
  <si>
    <t>CLARY</t>
  </si>
  <si>
    <t>AUBERVILLIERS</t>
  </si>
  <si>
    <t>LECHES/LES</t>
  </si>
  <si>
    <t>RAVOIRE/LA</t>
  </si>
  <si>
    <t>NOISY LE SEC</t>
  </si>
  <si>
    <t>PERPEZAC LE NOI</t>
  </si>
  <si>
    <t xml:space="preserve"> MARSEILLE</t>
  </si>
  <si>
    <t>ID26</t>
  </si>
  <si>
    <t>CANTELEU</t>
  </si>
  <si>
    <t>BRUGES</t>
  </si>
  <si>
    <t>ID27</t>
  </si>
  <si>
    <t>CHOLET</t>
  </si>
  <si>
    <t>ANCENIS</t>
  </si>
  <si>
    <t>PONTARLIER</t>
  </si>
  <si>
    <t>FONTENAY LE COM</t>
  </si>
  <si>
    <t>AMIENS</t>
  </si>
  <si>
    <t>ST ETIENNE</t>
  </si>
  <si>
    <t>CARBONNE</t>
  </si>
  <si>
    <t xml:space="preserve"> PERPEZAC LE NOI</t>
  </si>
  <si>
    <t>ID28</t>
  </si>
  <si>
    <t>WAMBRECHIES</t>
  </si>
  <si>
    <t>ST GEOURS DE MA</t>
  </si>
  <si>
    <t>SAUVAGNON</t>
  </si>
  <si>
    <t>PARIS 10</t>
  </si>
  <si>
    <t xml:space="preserve"> WAMBRECHIES</t>
  </si>
  <si>
    <t>ID29</t>
  </si>
  <si>
    <t xml:space="preserve"> RAVOIRE/LA</t>
  </si>
  <si>
    <t>ID30</t>
  </si>
  <si>
    <t>MASSY</t>
  </si>
  <si>
    <t>LIMOGES</t>
  </si>
  <si>
    <t>GORRON</t>
  </si>
  <si>
    <t xml:space="preserve"> SAUVAGNON</t>
  </si>
  <si>
    <t>ID31</t>
  </si>
  <si>
    <t>ST PRIEST</t>
  </si>
  <si>
    <t>GRASSE</t>
  </si>
  <si>
    <t>BREBIERES</t>
  </si>
  <si>
    <t xml:space="preserve"> AMIENS</t>
  </si>
  <si>
    <t>ID32</t>
  </si>
  <si>
    <t xml:space="preserve"> CANTELEU</t>
  </si>
  <si>
    <t>ID33</t>
  </si>
  <si>
    <t xml:space="preserve"> TOURCOING</t>
  </si>
  <si>
    <t>ID34</t>
  </si>
  <si>
    <t>BRIGNOLES</t>
  </si>
  <si>
    <t>BELLEY</t>
  </si>
  <si>
    <t xml:space="preserve"> CARBONNE</t>
  </si>
  <si>
    <t>ID35</t>
  </si>
  <si>
    <t>PIERREFITTE SUR</t>
  </si>
  <si>
    <t>GD CHARMONT</t>
  </si>
  <si>
    <t>AUBEVOYE</t>
  </si>
  <si>
    <t xml:space="preserve"> NOISY LE SEC</t>
  </si>
  <si>
    <t>ID36</t>
  </si>
  <si>
    <t xml:space="preserve"> LIMOGES</t>
  </si>
  <si>
    <t>ID37</t>
  </si>
  <si>
    <t xml:space="preserve"> LUDRES</t>
  </si>
  <si>
    <t>ID38</t>
  </si>
  <si>
    <t xml:space="preserve"> LILLE</t>
  </si>
  <si>
    <t>ID39</t>
  </si>
  <si>
    <t>RIORGES</t>
  </si>
  <si>
    <t xml:space="preserve"> BRUGES</t>
  </si>
  <si>
    <t>ID40</t>
  </si>
  <si>
    <t xml:space="preserve"> RIORGES</t>
  </si>
  <si>
    <t>ID41</t>
  </si>
  <si>
    <t>WOINCOURT</t>
  </si>
  <si>
    <t xml:space="preserve"> PIERREFITTE SUR</t>
  </si>
  <si>
    <t>ID42</t>
  </si>
  <si>
    <t xml:space="preserve"> ILLKIRCH GRAFFEN</t>
  </si>
  <si>
    <t>ID43</t>
  </si>
  <si>
    <t>PARIS 03</t>
  </si>
  <si>
    <t xml:space="preserve"> FONTENAY LE COM</t>
  </si>
  <si>
    <t>ID44</t>
  </si>
  <si>
    <t xml:space="preserve"> GORRON</t>
  </si>
  <si>
    <t>ID45</t>
  </si>
  <si>
    <t xml:space="preserve"> LAVAU SUR LOIRE</t>
  </si>
  <si>
    <t>ID46</t>
  </si>
  <si>
    <t xml:space="preserve"> TOURS</t>
  </si>
  <si>
    <t>ID47</t>
  </si>
  <si>
    <t xml:space="preserve"> ILE BOUCHARD/L''</t>
  </si>
  <si>
    <t>LISSES</t>
  </si>
  <si>
    <t>ID48</t>
  </si>
  <si>
    <t xml:space="preserve"> JOUX LA VILLE</t>
  </si>
  <si>
    <t>ID49</t>
  </si>
  <si>
    <t xml:space="preserve"> PISSOTTE</t>
  </si>
  <si>
    <t>ID50</t>
  </si>
  <si>
    <t>SALON DE PROVEN</t>
  </si>
  <si>
    <t>ANTONY</t>
  </si>
  <si>
    <t xml:space="preserve"> BRIGNOLES</t>
  </si>
  <si>
    <t>ID51</t>
  </si>
  <si>
    <t>RONCQ</t>
  </si>
  <si>
    <t xml:space="preserve"> BORDEAUX</t>
  </si>
  <si>
    <t>ID52</t>
  </si>
  <si>
    <t>RASSE</t>
  </si>
  <si>
    <t>taux emission CO2 1er segment</t>
  </si>
  <si>
    <t>% répartition segment1</t>
  </si>
  <si>
    <t>Taux emission CO2 2eme segment</t>
  </si>
  <si>
    <t>4bis, Poids OT Tonne</t>
  </si>
  <si>
    <t>Bilan CO2e OT</t>
  </si>
  <si>
    <t>Étiquettes de lignes</t>
  </si>
  <si>
    <t>(vide)</t>
  </si>
  <si>
    <t>Total général</t>
  </si>
  <si>
    <t>2.bis date format anneemois</t>
  </si>
  <si>
    <t>2a</t>
  </si>
  <si>
    <t>2b</t>
  </si>
  <si>
    <t>2c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</si>
  <si>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</si>
  <si>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</si>
  <si>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</si>
  <si>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</si>
  <si>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</si>
  <si>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</si>
  <si>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</si>
  <si>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</si>
  <si>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</si>
  <si>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</si>
  <si>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</si>
  <si>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</si>
  <si>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</si>
  <si>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</si>
  <si>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</si>
  <si>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</si>
  <si>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</si>
  <si>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</si>
  <si>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</si>
  <si>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</si>
  <si>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</si>
  <si>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Nombre de 3. numero ot</t>
  </si>
  <si>
    <t>Somme de 4. poids OT (kg)</t>
  </si>
  <si>
    <t>Somme de 9. distance en km</t>
  </si>
  <si>
    <t>Somme de 6. Cout  OT (?)</t>
  </si>
  <si>
    <t>Somme de Bilan CO2e OT</t>
  </si>
  <si>
    <t>Beaussart Grégoire</t>
  </si>
  <si>
    <t>GRAPHIQUES INDICATEURS TRANSPORT - CUMUL 9  MOIS</t>
  </si>
  <si>
    <t>Conclusion</t>
  </si>
  <si>
    <t>l'activité transport des couturiers inclusifs a fortement augmenté entre 2021 et 2022</t>
  </si>
  <si>
    <t>"+"126% d'OT</t>
  </si>
  <si>
    <t>"+"123% de poids transportés</t>
  </si>
  <si>
    <t>"+"149% de kms parcourus</t>
  </si>
  <si>
    <t>"+"179% de coûts de transports</t>
  </si>
  <si>
    <t>le coût de transport a augmenté plus vite que le nombre d'OT ainsi que le poids et les kms parcourus, on aurait pu penser qu'il aurait suivi la même tendance, cet indicateur nous alerte.</t>
  </si>
  <si>
    <t>Le poids moyen a augmenté de 2%, les camions transportent plus de marchandises, le transport est donc mieux optimisée en charge transporté, cet indicateur est satisfaisant</t>
  </si>
  <si>
    <t>Le prix moyen  de transport a augmenté de 24%, il ne permet pas pour le moment de donner des prix plus compététifs.</t>
  </si>
  <si>
    <t>l'empreinte carbonne de la société a également augmenté de 150%</t>
  </si>
  <si>
    <t>le volume de transports a augmenté entre les deux années, les volumes en poids ont été optimisés par contre les transports font de plus de kilometres qu'auparavant ce qui a augmenté les coûts de transports et l'émission de GES, il serait bien de ré-étudier le plan de transport de la société pour optimiser les coûts.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</si>
</sst>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7"/>
      <color theme="1"/>
      <name val="Arial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7"/>
      <color rgb="FFFFFFFF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Montserrat"/>
    </font>
    <font>
      <sz val="10"/>
      <color theme="1"/>
      <name val="Montserrat"/>
    </font>
    <font>
      <b/>
      <sz val="10"/>
      <color theme="1"/>
      <name val="Montserrat"/>
    </font>
    <font>
      <b/>
      <sz val="10"/>
      <color rgb="FFFFFFFF"/>
      <name val="Montserrat"/>
    </font>
    <font>
      <sz val="10"/>
      <color rgb="FF000000"/>
      <name val="Montserrat"/>
    </font>
    <font>
      <strike/>
      <sz val="10"/>
      <color theme="1"/>
      <name val="Montserrat"/>
    </font>
    <font>
      <sz val="10"/>
      <color theme="1"/>
      <name val="Arial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CCCCCC"/>
        <bgColor rgb="FFCCCCCC"/>
      </patternFill>
    </fill>
    <fill>
      <patternFill patternType="solid">
        <fgColor rgb="FF6FA8DC"/>
        <bgColor rgb="FF6FA8DC"/>
      </patternFill>
    </fill>
    <fill>
      <patternFill patternType="solid">
        <fgColor rgb="FF000000"/>
        <bgColor rgb="FF000000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073763"/>
        <bgColor rgb="FF073763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D5A6BD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1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0" borderId="2" xfId="0" applyFont="1" applyBorder="1"/>
    <xf numFmtId="0" fontId="1" fillId="2" borderId="0" xfId="0" applyFont="1" applyFill="1"/>
    <xf numFmtId="0" fontId="6" fillId="2" borderId="0" xfId="0" applyFont="1" applyFill="1" applyAlignment="1">
      <alignment horizontal="center"/>
    </xf>
    <xf numFmtId="0" fontId="1" fillId="2" borderId="3" xfId="0" applyFont="1" applyFill="1" applyBorder="1"/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center"/>
    </xf>
    <xf numFmtId="9" fontId="8" fillId="3" borderId="6" xfId="0" applyNumberFormat="1" applyFont="1" applyFill="1" applyBorder="1" applyAlignment="1">
      <alignment horizontal="center"/>
    </xf>
    <xf numFmtId="3" fontId="7" fillId="2" borderId="6" xfId="0" applyNumberFormat="1" applyFont="1" applyFill="1" applyBorder="1" applyAlignment="1">
      <alignment horizontal="center"/>
    </xf>
    <xf numFmtId="9" fontId="8" fillId="4" borderId="6" xfId="0" applyNumberFormat="1" applyFont="1" applyFill="1" applyBorder="1" applyAlignment="1">
      <alignment horizontal="center"/>
    </xf>
    <xf numFmtId="9" fontId="8" fillId="4" borderId="4" xfId="0" applyNumberFormat="1" applyFont="1" applyFill="1" applyBorder="1" applyAlignment="1">
      <alignment horizontal="center"/>
    </xf>
    <xf numFmtId="9" fontId="8" fillId="5" borderId="6" xfId="0" applyNumberFormat="1" applyFont="1" applyFill="1" applyBorder="1" applyAlignment="1">
      <alignment horizontal="center"/>
    </xf>
    <xf numFmtId="9" fontId="8" fillId="5" borderId="4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right"/>
    </xf>
    <xf numFmtId="0" fontId="1" fillId="2" borderId="5" xfId="0" applyFont="1" applyFill="1" applyBorder="1"/>
    <xf numFmtId="0" fontId="8" fillId="6" borderId="6" xfId="0" applyFont="1" applyFill="1" applyBorder="1" applyAlignment="1">
      <alignment horizontal="center"/>
    </xf>
    <xf numFmtId="9" fontId="9" fillId="7" borderId="6" xfId="0" applyNumberFormat="1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3" fontId="8" fillId="4" borderId="6" xfId="0" applyNumberFormat="1" applyFont="1" applyFill="1" applyBorder="1" applyAlignment="1">
      <alignment horizontal="center"/>
    </xf>
    <xf numFmtId="9" fontId="9" fillId="7" borderId="4" xfId="0" applyNumberFormat="1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3" fontId="8" fillId="5" borderId="6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right"/>
    </xf>
    <xf numFmtId="0" fontId="7" fillId="2" borderId="7" xfId="0" applyFont="1" applyFill="1" applyBorder="1" applyAlignment="1">
      <alignment horizontal="center"/>
    </xf>
    <xf numFmtId="9" fontId="1" fillId="2" borderId="0" xfId="0" applyNumberFormat="1" applyFont="1" applyFill="1"/>
    <xf numFmtId="0" fontId="7" fillId="2" borderId="0" xfId="0" applyFont="1" applyFill="1" applyAlignment="1">
      <alignment horizontal="center"/>
    </xf>
    <xf numFmtId="3" fontId="7" fillId="2" borderId="7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8" xfId="0" applyFont="1" applyFill="1" applyBorder="1"/>
    <xf numFmtId="0" fontId="10" fillId="2" borderId="2" xfId="0" applyFont="1" applyFill="1" applyBorder="1"/>
    <xf numFmtId="0" fontId="1" fillId="0" borderId="8" xfId="0" applyFont="1" applyBorder="1"/>
    <xf numFmtId="0" fontId="6" fillId="2" borderId="0" xfId="0" applyFont="1" applyFill="1"/>
    <xf numFmtId="0" fontId="7" fillId="8" borderId="1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 wrapText="1"/>
    </xf>
    <xf numFmtId="9" fontId="8" fillId="8" borderId="6" xfId="0" applyNumberFormat="1" applyFont="1" applyFill="1" applyBorder="1" applyAlignment="1">
      <alignment horizontal="center"/>
    </xf>
    <xf numFmtId="9" fontId="8" fillId="8" borderId="4" xfId="0" applyNumberFormat="1" applyFont="1" applyFill="1" applyBorder="1" applyAlignment="1">
      <alignment horizontal="center"/>
    </xf>
    <xf numFmtId="9" fontId="8" fillId="9" borderId="6" xfId="0" applyNumberFormat="1" applyFont="1" applyFill="1" applyBorder="1" applyAlignment="1">
      <alignment horizontal="center"/>
    </xf>
    <xf numFmtId="3" fontId="7" fillId="2" borderId="0" xfId="0" applyNumberFormat="1" applyFont="1" applyFill="1" applyAlignment="1">
      <alignment horizontal="center"/>
    </xf>
    <xf numFmtId="9" fontId="8" fillId="2" borderId="0" xfId="0" applyNumberFormat="1" applyFont="1" applyFill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8" fillId="8" borderId="6" xfId="0" applyFont="1" applyFill="1" applyBorder="1" applyAlignment="1">
      <alignment horizontal="center"/>
    </xf>
    <xf numFmtId="3" fontId="8" fillId="8" borderId="6" xfId="0" applyNumberFormat="1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3" fontId="8" fillId="9" borderId="6" xfId="0" applyNumberFormat="1" applyFont="1" applyFill="1" applyBorder="1" applyAlignment="1">
      <alignment horizontal="center"/>
    </xf>
    <xf numFmtId="3" fontId="8" fillId="2" borderId="0" xfId="0" applyNumberFormat="1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9" fillId="7" borderId="0" xfId="0" applyFont="1" applyFill="1" applyAlignment="1">
      <alignment horizontal="center"/>
    </xf>
    <xf numFmtId="3" fontId="9" fillId="7" borderId="0" xfId="0" applyNumberFormat="1" applyFont="1" applyFill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3" fontId="1" fillId="2" borderId="0" xfId="0" applyNumberFormat="1" applyFont="1" applyFill="1"/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right"/>
    </xf>
    <xf numFmtId="0" fontId="13" fillId="0" borderId="1" xfId="0" applyFont="1" applyBorder="1"/>
    <xf numFmtId="0" fontId="15" fillId="10" borderId="17" xfId="0" applyFont="1" applyFill="1" applyBorder="1" applyAlignment="1">
      <alignment horizontal="center" wrapText="1"/>
    </xf>
    <xf numFmtId="0" fontId="15" fillId="10" borderId="6" xfId="0" applyFont="1" applyFill="1" applyBorder="1" applyAlignment="1">
      <alignment horizontal="center" wrapText="1"/>
    </xf>
    <xf numFmtId="0" fontId="13" fillId="0" borderId="7" xfId="0" applyFont="1" applyBorder="1"/>
    <xf numFmtId="9" fontId="13" fillId="0" borderId="18" xfId="0" applyNumberFormat="1" applyFont="1" applyBorder="1" applyAlignment="1">
      <alignment horizontal="center"/>
    </xf>
    <xf numFmtId="0" fontId="13" fillId="0" borderId="18" xfId="0" applyFont="1" applyBorder="1"/>
    <xf numFmtId="0" fontId="16" fillId="11" borderId="7" xfId="0" applyFont="1" applyFill="1" applyBorder="1" applyAlignment="1">
      <alignment horizontal="center"/>
    </xf>
    <xf numFmtId="0" fontId="17" fillId="0" borderId="0" xfId="0" applyFont="1"/>
    <xf numFmtId="0" fontId="13" fillId="0" borderId="17" xfId="0" applyFont="1" applyBorder="1"/>
    <xf numFmtId="9" fontId="13" fillId="0" borderId="6" xfId="0" applyNumberFormat="1" applyFont="1" applyBorder="1" applyAlignment="1">
      <alignment horizontal="center"/>
    </xf>
    <xf numFmtId="0" fontId="13" fillId="0" borderId="6" xfId="0" applyFont="1" applyBorder="1"/>
    <xf numFmtId="9" fontId="13" fillId="12" borderId="6" xfId="0" applyNumberFormat="1" applyFont="1" applyFill="1" applyBorder="1" applyAlignment="1">
      <alignment horizontal="center"/>
    </xf>
    <xf numFmtId="0" fontId="15" fillId="10" borderId="6" xfId="0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4" fillId="13" borderId="6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" fontId="8" fillId="4" borderId="6" xfId="0" applyNumberFormat="1" applyFont="1" applyFill="1" applyBorder="1" applyAlignment="1">
      <alignment horizontal="center"/>
    </xf>
    <xf numFmtId="14" fontId="0" fillId="0" borderId="0" xfId="0" applyNumberFormat="1"/>
    <xf numFmtId="3" fontId="0" fillId="0" borderId="0" xfId="0" applyNumberFormat="1"/>
    <xf numFmtId="11" fontId="0" fillId="0" borderId="0" xfId="0" applyNumberFormat="1"/>
    <xf numFmtId="2" fontId="0" fillId="0" borderId="0" xfId="0" applyNumberFormat="1"/>
    <xf numFmtId="2" fontId="2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14" borderId="0" xfId="0" applyFill="1"/>
    <xf numFmtId="0" fontId="22" fillId="14" borderId="0" xfId="0" applyFont="1" applyFill="1"/>
    <xf numFmtId="3" fontId="1" fillId="2" borderId="2" xfId="0" applyNumberFormat="1" applyFont="1" applyFill="1" applyBorder="1"/>
    <xf numFmtId="14" fontId="2" fillId="0" borderId="1" xfId="0" applyNumberFormat="1" applyFont="1" applyBorder="1"/>
    <xf numFmtId="0" fontId="1" fillId="15" borderId="0" xfId="0" applyFont="1" applyFill="1"/>
    <xf numFmtId="0" fontId="2" fillId="15" borderId="0" xfId="0" applyFont="1" applyFill="1" applyAlignment="1">
      <alignment horizontal="right"/>
    </xf>
    <xf numFmtId="0" fontId="2" fillId="15" borderId="0" xfId="0" applyFont="1" applyFill="1"/>
    <xf numFmtId="0" fontId="3" fillId="15" borderId="0" xfId="0" applyFont="1" applyFill="1" applyAlignment="1">
      <alignment horizontal="right"/>
    </xf>
    <xf numFmtId="0" fontId="3" fillId="15" borderId="0" xfId="0" applyFont="1" applyFill="1"/>
    <xf numFmtId="0" fontId="1" fillId="15" borderId="1" xfId="0" applyFont="1" applyFill="1" applyBorder="1"/>
    <xf numFmtId="0" fontId="4" fillId="15" borderId="1" xfId="0" applyFont="1" applyFill="1" applyBorder="1"/>
    <xf numFmtId="0" fontId="2" fillId="15" borderId="1" xfId="0" applyFont="1" applyFill="1" applyBorder="1"/>
    <xf numFmtId="14" fontId="2" fillId="15" borderId="1" xfId="0" applyNumberFormat="1" applyFont="1" applyFill="1" applyBorder="1"/>
    <xf numFmtId="0" fontId="4" fillId="15" borderId="0" xfId="0" applyFont="1" applyFill="1"/>
    <xf numFmtId="14" fontId="2" fillId="15" borderId="0" xfId="0" applyNumberFormat="1" applyFont="1" applyFill="1"/>
    <xf numFmtId="0" fontId="0" fillId="15" borderId="0" xfId="0" applyFill="1"/>
    <xf numFmtId="0" fontId="23" fillId="15" borderId="0" xfId="0" applyFont="1" applyFill="1"/>
    <xf numFmtId="9" fontId="8" fillId="16" borderId="6" xfId="0" applyNumberFormat="1" applyFont="1" applyFill="1" applyBorder="1" applyAlignment="1">
      <alignment horizontal="center"/>
    </xf>
    <xf numFmtId="0" fontId="24" fillId="17" borderId="19" xfId="0" applyFont="1" applyFill="1" applyBorder="1"/>
    <xf numFmtId="0" fontId="1" fillId="17" borderId="20" xfId="0" applyFont="1" applyFill="1" applyBorder="1"/>
    <xf numFmtId="0" fontId="3" fillId="17" borderId="20" xfId="0" applyFont="1" applyFill="1" applyBorder="1"/>
    <xf numFmtId="0" fontId="5" fillId="17" borderId="20" xfId="0" applyFont="1" applyFill="1" applyBorder="1"/>
    <xf numFmtId="0" fontId="0" fillId="17" borderId="20" xfId="0" applyFill="1" applyBorder="1"/>
    <xf numFmtId="0" fontId="0" fillId="17" borderId="21" xfId="0" applyFill="1" applyBorder="1"/>
    <xf numFmtId="0" fontId="22" fillId="17" borderId="22" xfId="0" applyFont="1" applyFill="1" applyBorder="1"/>
    <xf numFmtId="0" fontId="0" fillId="17" borderId="0" xfId="0" applyFill="1"/>
    <xf numFmtId="0" fontId="0" fillId="17" borderId="23" xfId="0" applyFill="1" applyBorder="1"/>
    <xf numFmtId="0" fontId="0" fillId="17" borderId="22" xfId="0" applyFill="1" applyBorder="1"/>
    <xf numFmtId="0" fontId="0" fillId="17" borderId="24" xfId="0" applyFill="1" applyBorder="1"/>
    <xf numFmtId="0" fontId="0" fillId="17" borderId="25" xfId="0" applyFill="1" applyBorder="1"/>
    <xf numFmtId="0" fontId="0" fillId="17" borderId="26" xfId="0" applyFill="1" applyBorder="1"/>
    <xf numFmtId="0" fontId="3" fillId="0" borderId="0" xfId="0" applyFont="1"/>
    <xf numFmtId="0" fontId="5" fillId="0" borderId="1" xfId="0" applyFont="1" applyBorder="1"/>
    <xf numFmtId="0" fontId="1" fillId="0" borderId="9" xfId="0" applyFont="1" applyBorder="1" applyAlignment="1">
      <alignment vertical="center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0" xfId="0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3" fillId="15" borderId="0" xfId="0" applyFont="1" applyFill="1"/>
    <xf numFmtId="0" fontId="5" fillId="15" borderId="0" xfId="0" applyFont="1" applyFill="1"/>
  </cellXfs>
  <cellStyles count="1">
    <cellStyle name="Normal" xfId="0" builtinId="0"/>
  </cellStyles>
  <dxfs count="1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6"/>
        </patternFill>
      </fill>
    </dxf>
    <dxf>
      <numFmt numFmtId="3" formatCode="#,##0"/>
    </dxf>
    <dxf>
      <numFmt numFmtId="0" formatCode="General"/>
      <fill>
        <patternFill patternType="solid">
          <fgColor indexed="64"/>
          <bgColor theme="6"/>
        </patternFill>
      </fill>
    </dxf>
    <dxf>
      <numFmt numFmtId="0" formatCode="General"/>
      <fill>
        <patternFill patternType="solid">
          <fgColor indexed="64"/>
          <bgColor theme="6"/>
        </patternFill>
      </fill>
    </dxf>
    <dxf>
      <numFmt numFmtId="0" formatCode="General"/>
      <fill>
        <patternFill patternType="solid">
          <fgColor indexed="64"/>
          <bgColor theme="6"/>
        </patternFill>
      </fill>
    </dxf>
    <dxf>
      <numFmt numFmtId="0" formatCode="General"/>
      <fill>
        <patternFill patternType="solid">
          <fgColor indexed="64"/>
          <bgColor theme="6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Nombre OT 2021VS2022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'Indicateurs transport'!$C$5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'Indicateurs transport'!$B$6:$B$14</c:f>
              <c:strCache>
                <c:ptCount val="9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</c:strCache>
            </c:strRef>
          </c:cat>
          <c:val>
            <c:numRef>
              <c:f>'Indicateurs transport'!$C$6:$C$14</c:f>
              <c:numCache>
                <c:formatCode>General</c:formatCode>
                <c:ptCount val="9"/>
                <c:pt idx="0">
                  <c:v>30</c:v>
                </c:pt>
                <c:pt idx="1">
                  <c:v>42</c:v>
                </c:pt>
                <c:pt idx="2">
                  <c:v>63</c:v>
                </c:pt>
                <c:pt idx="3">
                  <c:v>52</c:v>
                </c:pt>
                <c:pt idx="4">
                  <c:v>54</c:v>
                </c:pt>
                <c:pt idx="5">
                  <c:v>59</c:v>
                </c:pt>
                <c:pt idx="6">
                  <c:v>50</c:v>
                </c:pt>
                <c:pt idx="7">
                  <c:v>56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E-40F0-85D2-AD69872E8786}"/>
            </c:ext>
          </c:extLst>
        </c:ser>
        <c:ser>
          <c:idx val="1"/>
          <c:order val="1"/>
          <c:tx>
            <c:strRef>
              <c:f>'Indicateurs transport'!$D$5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'Indicateurs transport'!$B$6:$B$14</c:f>
              <c:strCache>
                <c:ptCount val="9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</c:strCache>
            </c:strRef>
          </c:cat>
          <c:val>
            <c:numRef>
              <c:f>'Indicateurs transport'!$D$6:$D$14</c:f>
              <c:numCache>
                <c:formatCode>General</c:formatCode>
                <c:ptCount val="9"/>
                <c:pt idx="0">
                  <c:v>32</c:v>
                </c:pt>
                <c:pt idx="1">
                  <c:v>69</c:v>
                </c:pt>
                <c:pt idx="2">
                  <c:v>141</c:v>
                </c:pt>
                <c:pt idx="3">
                  <c:v>128</c:v>
                </c:pt>
                <c:pt idx="4">
                  <c:v>145</c:v>
                </c:pt>
                <c:pt idx="5">
                  <c:v>168</c:v>
                </c:pt>
                <c:pt idx="6">
                  <c:v>118</c:v>
                </c:pt>
                <c:pt idx="7">
                  <c:v>120</c:v>
                </c:pt>
                <c:pt idx="8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E-40F0-85D2-AD69872E8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938992"/>
        <c:axId val="1427490288"/>
      </c:lineChart>
      <c:catAx>
        <c:axId val="14289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7490288"/>
        <c:crosses val="autoZero"/>
        <c:auto val="1"/>
        <c:lblAlgn val="ctr"/>
        <c:lblOffset val="100"/>
        <c:noMultiLvlLbl val="0"/>
      </c:catAx>
      <c:valAx>
        <c:axId val="14274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89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Poids transportés 2021VS2022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'Indicateurs transport'!$H$5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'Indicateurs transport'!$G$6:$G$14</c:f>
              <c:strCache>
                <c:ptCount val="9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</c:strCache>
            </c:strRef>
          </c:cat>
          <c:val>
            <c:numRef>
              <c:f>'Indicateurs transport'!$H$6:$H$14</c:f>
              <c:numCache>
                <c:formatCode>#,##0</c:formatCode>
                <c:ptCount val="9"/>
                <c:pt idx="0">
                  <c:v>17753</c:v>
                </c:pt>
                <c:pt idx="1">
                  <c:v>12198</c:v>
                </c:pt>
                <c:pt idx="2">
                  <c:v>17550</c:v>
                </c:pt>
                <c:pt idx="3">
                  <c:v>14855</c:v>
                </c:pt>
                <c:pt idx="4">
                  <c:v>15055</c:v>
                </c:pt>
                <c:pt idx="5">
                  <c:v>19180</c:v>
                </c:pt>
                <c:pt idx="6">
                  <c:v>14840</c:v>
                </c:pt>
                <c:pt idx="7">
                  <c:v>20325</c:v>
                </c:pt>
                <c:pt idx="8">
                  <c:v>18325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3-4EDE-9EED-53E3631072CF}"/>
            </c:ext>
          </c:extLst>
        </c:ser>
        <c:ser>
          <c:idx val="1"/>
          <c:order val="1"/>
          <c:tx>
            <c:strRef>
              <c:f>'Indicateurs transport'!$I$5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'Indicateurs transport'!$G$6:$G$14</c:f>
              <c:strCache>
                <c:ptCount val="9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</c:strCache>
            </c:strRef>
          </c:cat>
          <c:val>
            <c:numRef>
              <c:f>'Indicateurs transport'!$I$6:$I$14</c:f>
              <c:numCache>
                <c:formatCode>#,##0</c:formatCode>
                <c:ptCount val="9"/>
                <c:pt idx="0">
                  <c:v>10517</c:v>
                </c:pt>
                <c:pt idx="1">
                  <c:v>17805</c:v>
                </c:pt>
                <c:pt idx="2">
                  <c:v>39619</c:v>
                </c:pt>
                <c:pt idx="3">
                  <c:v>45889</c:v>
                </c:pt>
                <c:pt idx="4">
                  <c:v>47442</c:v>
                </c:pt>
                <c:pt idx="5">
                  <c:v>55249</c:v>
                </c:pt>
                <c:pt idx="6">
                  <c:v>34775</c:v>
                </c:pt>
                <c:pt idx="7">
                  <c:v>43452</c:v>
                </c:pt>
                <c:pt idx="8">
                  <c:v>39204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3-4EDE-9EED-53E363107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484864"/>
        <c:axId val="1463870272"/>
      </c:lineChart>
      <c:catAx>
        <c:axId val="14234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3870272"/>
        <c:crosses val="autoZero"/>
        <c:auto val="1"/>
        <c:lblAlgn val="ctr"/>
        <c:lblOffset val="100"/>
        <c:noMultiLvlLbl val="0"/>
      </c:catAx>
      <c:valAx>
        <c:axId val="14638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34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Kms réalisés 2021VS2022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'Indicateurs transport'!$R$5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'Indicateurs transport'!$Q$6:$Q$14</c:f>
              <c:strCache>
                <c:ptCount val="9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</c:strCache>
            </c:strRef>
          </c:cat>
          <c:val>
            <c:numRef>
              <c:f>'Indicateurs transport'!$R$6:$R$14</c:f>
              <c:numCache>
                <c:formatCode>#,##0</c:formatCode>
                <c:ptCount val="9"/>
                <c:pt idx="0">
                  <c:v>12549.01</c:v>
                </c:pt>
                <c:pt idx="1">
                  <c:v>16191.559999999998</c:v>
                </c:pt>
                <c:pt idx="2">
                  <c:v>20002.16</c:v>
                </c:pt>
                <c:pt idx="3">
                  <c:v>17638.55</c:v>
                </c:pt>
                <c:pt idx="4">
                  <c:v>16365.600000000002</c:v>
                </c:pt>
                <c:pt idx="5">
                  <c:v>17451.22</c:v>
                </c:pt>
                <c:pt idx="6">
                  <c:v>17036.370000000003</c:v>
                </c:pt>
                <c:pt idx="7">
                  <c:v>18865.020000000004</c:v>
                </c:pt>
                <c:pt idx="8">
                  <c:v>14579.280000000002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C-4EEA-8A44-11EB994C15A1}"/>
            </c:ext>
          </c:extLst>
        </c:ser>
        <c:ser>
          <c:idx val="1"/>
          <c:order val="1"/>
          <c:tx>
            <c:strRef>
              <c:f>'Indicateurs transport'!$S$5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'Indicateurs transport'!$Q$6:$Q$14</c:f>
              <c:strCache>
                <c:ptCount val="9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</c:strCache>
            </c:strRef>
          </c:cat>
          <c:val>
            <c:numRef>
              <c:f>'Indicateurs transport'!$S$6:$S$14</c:f>
              <c:numCache>
                <c:formatCode>#,##0</c:formatCode>
                <c:ptCount val="9"/>
                <c:pt idx="0">
                  <c:v>11522.2</c:v>
                </c:pt>
                <c:pt idx="1">
                  <c:v>25546.439999999991</c:v>
                </c:pt>
                <c:pt idx="2">
                  <c:v>51155.179999999993</c:v>
                </c:pt>
                <c:pt idx="3">
                  <c:v>43743.699999999975</c:v>
                </c:pt>
                <c:pt idx="4">
                  <c:v>50423.429999999993</c:v>
                </c:pt>
                <c:pt idx="5">
                  <c:v>61765.569999999978</c:v>
                </c:pt>
                <c:pt idx="6">
                  <c:v>45173.700000000026</c:v>
                </c:pt>
                <c:pt idx="7">
                  <c:v>45922.969999999994</c:v>
                </c:pt>
                <c:pt idx="8">
                  <c:v>39258.089999999997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C-4EEA-8A44-11EB994C1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535776"/>
        <c:axId val="1295754624"/>
      </c:lineChart>
      <c:catAx>
        <c:axId val="14655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5754624"/>
        <c:crosses val="autoZero"/>
        <c:auto val="1"/>
        <c:lblAlgn val="ctr"/>
        <c:lblOffset val="100"/>
        <c:noMultiLvlLbl val="0"/>
      </c:catAx>
      <c:valAx>
        <c:axId val="12957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55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Poids Moyen OT 2021VS2022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'Indicateurs transport'!$M$5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'Indicateurs transport'!$L$6:$L$18</c15:sqref>
                  </c15:fullRef>
                </c:ext>
              </c:extLst>
              <c:f>'Indicateurs transport'!$L$18</c:f>
              <c:strCache>
                <c:ptCount val="1"/>
                <c:pt idx="0">
                  <c:v>moyenne 9 mois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'Indicateurs transport'!$M$6:$M$18</c15:sqref>
                  </c15:fullRef>
                </c:ext>
              </c:extLst>
              <c:f>'Indicateurs transport'!$M$18</c:f>
              <c:numCache>
                <c:formatCode>#,##0</c:formatCode>
                <c:ptCount val="1"/>
                <c:pt idx="0" formatCode="0">
                  <c:v>481.50160858111155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C-400C-A3DD-1E386AA209DC}"/>
            </c:ext>
          </c:extLst>
        </c:ser>
        <c:ser>
          <c:idx val="1"/>
          <c:order val="1"/>
          <c:tx>
            <c:strRef>
              <c:f>'Indicateurs transport'!$N$5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'Indicateurs transport'!$L$6:$L$18</c15:sqref>
                  </c15:fullRef>
                </c:ext>
              </c:extLst>
              <c:f>'Indicateurs transport'!$L$18</c:f>
              <c:strCache>
                <c:ptCount val="1"/>
                <c:pt idx="0">
                  <c:v>moyenne 9 mois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'Indicateurs transport'!$N$6:$N$18</c15:sqref>
                  </c15:fullRef>
                </c:ext>
              </c:extLst>
              <c:f>'Indicateurs transport'!$N$18</c:f>
              <c:numCache>
                <c:formatCode>#,##0</c:formatCode>
                <c:ptCount val="1"/>
                <c:pt idx="0" formatCode="0">
                  <c:v>493.0895104932635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C-400C-A3DD-1E386AA209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0170208"/>
        <c:axId val="1463865312"/>
      </c:barChart>
      <c:catAx>
        <c:axId val="15701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3865312"/>
        <c:crosses val="autoZero"/>
        <c:auto val="1"/>
        <c:lblAlgn val="ctr"/>
        <c:lblOffset val="100"/>
        <c:noMultiLvlLbl val="0"/>
      </c:catAx>
      <c:valAx>
        <c:axId val="14638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01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Coûts total OT 2021VS2022</a:t>
            </a:r>
          </a:p>
        </c:rich>
      </c:tx>
      <c:layout>
        <c:manualLayout>
          <c:xMode val="edge"/>
          <c:yMode val="edge"/>
          <c:x val="0.334597112860892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'Indicateurs transport'!$C$23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'Indicateurs transport'!$B$24:$B$32</c:f>
              <c:strCache>
                <c:ptCount val="9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</c:strCache>
            </c:strRef>
          </c:cat>
          <c:val>
            <c:numRef>
              <c:f>'Indicateurs transport'!$C$24:$C$32</c:f>
              <c:numCache>
                <c:formatCode>#,##0</c:formatCode>
                <c:ptCount val="9"/>
                <c:pt idx="0">
                  <c:v>6657</c:v>
                </c:pt>
                <c:pt idx="1">
                  <c:v>6418.5</c:v>
                </c:pt>
                <c:pt idx="2">
                  <c:v>9392.2099999999991</c:v>
                </c:pt>
                <c:pt idx="3">
                  <c:v>8219.5400000000009</c:v>
                </c:pt>
                <c:pt idx="4">
                  <c:v>8741.369999999999</c:v>
                </c:pt>
                <c:pt idx="5">
                  <c:v>10039.619999999999</c:v>
                </c:pt>
                <c:pt idx="6">
                  <c:v>7900</c:v>
                </c:pt>
                <c:pt idx="7">
                  <c:v>8739.7200000000012</c:v>
                </c:pt>
                <c:pt idx="8">
                  <c:v>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0-4E1E-B299-F9A14DA58DDC}"/>
            </c:ext>
          </c:extLst>
        </c:ser>
        <c:ser>
          <c:idx val="1"/>
          <c:order val="1"/>
          <c:tx>
            <c:strRef>
              <c:f>'Indicateurs transport'!$D$23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'Indicateurs transport'!$B$24:$B$32</c:f>
              <c:strCache>
                <c:ptCount val="9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</c:strCache>
            </c:strRef>
          </c:cat>
          <c:val>
            <c:numRef>
              <c:f>'Indicateurs transport'!$D$24:$D$32</c:f>
              <c:numCache>
                <c:formatCode>#,##0</c:formatCode>
                <c:ptCount val="9"/>
                <c:pt idx="0">
                  <c:v>5047</c:v>
                </c:pt>
                <c:pt idx="1">
                  <c:v>11257</c:v>
                </c:pt>
                <c:pt idx="2">
                  <c:v>25338.699999999997</c:v>
                </c:pt>
                <c:pt idx="3">
                  <c:v>23985.599999999999</c:v>
                </c:pt>
                <c:pt idx="4">
                  <c:v>28300.6</c:v>
                </c:pt>
                <c:pt idx="5">
                  <c:v>37178.6</c:v>
                </c:pt>
                <c:pt idx="6">
                  <c:v>26666.899999999998</c:v>
                </c:pt>
                <c:pt idx="7">
                  <c:v>25942</c:v>
                </c:pt>
                <c:pt idx="8">
                  <c:v>22470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0-4E1E-B299-F9A14DA5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159168"/>
        <c:axId val="1433408240"/>
      </c:lineChart>
      <c:catAx>
        <c:axId val="15701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3408240"/>
        <c:crosses val="autoZero"/>
        <c:auto val="1"/>
        <c:lblAlgn val="ctr"/>
        <c:lblOffset val="100"/>
        <c:noMultiLvlLbl val="0"/>
      </c:catAx>
      <c:valAx>
        <c:axId val="14334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01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Prix</a:t>
            </a:r>
            <a:r>
              <a:rPr lang="fr-FR" b="1" baseline="0"/>
              <a:t> moyen OT (€) 2021VS2022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'Indicateurs transport'!$H$23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'Indicateurs transport'!$G$24:$G$36</c15:sqref>
                  </c15:fullRef>
                </c:ext>
              </c:extLst>
              <c:f>'Indicateurs transport'!$G$36</c:f>
              <c:strCache>
                <c:ptCount val="1"/>
                <c:pt idx="0">
                  <c:v>Cumul 9 mois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'Indicateurs transport'!$H$24:$H$36</c15:sqref>
                  </c15:fullRef>
                </c:ext>
              </c:extLst>
              <c:f>'Indicateurs transport'!$H$36</c:f>
              <c:numCache>
                <c:formatCode>#,##0</c:formatCode>
                <c:ptCount val="1"/>
                <c:pt idx="0">
                  <c:v>162.55057268722464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C-4686-9AD7-C207E2127508}"/>
            </c:ext>
          </c:extLst>
        </c:ser>
        <c:ser>
          <c:idx val="1"/>
          <c:order val="1"/>
          <c:tx>
            <c:strRef>
              <c:f>'Indicateurs transport'!$I$23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'Indicateurs transport'!$G$24:$G$36</c15:sqref>
                  </c15:fullRef>
                </c:ext>
              </c:extLst>
              <c:f>'Indicateurs transport'!$G$36</c:f>
              <c:strCache>
                <c:ptCount val="1"/>
                <c:pt idx="0">
                  <c:v>Cumul 9 mois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'Indicateurs transport'!$I$24:$I$36</c15:sqref>
                  </c15:fullRef>
                </c:ext>
              </c:extLst>
              <c:f>'Indicateurs transport'!$I$36</c:f>
              <c:numCache>
                <c:formatCode>#,##0</c:formatCode>
                <c:ptCount val="1"/>
                <c:pt idx="0">
                  <c:v>200.76572541382669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C-4686-9AD7-C207E21275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0155328"/>
        <c:axId val="1463868784"/>
      </c:barChart>
      <c:catAx>
        <c:axId val="15701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3868784"/>
        <c:crosses val="autoZero"/>
        <c:auto val="1"/>
        <c:lblAlgn val="ctr"/>
        <c:lblOffset val="100"/>
        <c:noMultiLvlLbl val="0"/>
      </c:catAx>
      <c:valAx>
        <c:axId val="14638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015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Emission GES ((kg eq CO2 émis ) 2021VS2022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'Indicateurs transport'!$M$23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'Indicateurs transport'!$L$24:$L$32</c:f>
              <c:strCache>
                <c:ptCount val="9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</c:strCache>
            </c:strRef>
          </c:cat>
          <c:val>
            <c:numRef>
              <c:f>'Indicateurs transport'!$M$24:$M$32</c:f>
              <c:numCache>
                <c:formatCode>#,##0</c:formatCode>
                <c:ptCount val="9"/>
                <c:pt idx="0">
                  <c:v>596.96</c:v>
                </c:pt>
                <c:pt idx="1">
                  <c:v>528.45000000000016</c:v>
                </c:pt>
                <c:pt idx="2">
                  <c:v>598.25999999999988</c:v>
                </c:pt>
                <c:pt idx="3">
                  <c:v>422.53999999999996</c:v>
                </c:pt>
                <c:pt idx="4">
                  <c:v>410.66999999999996</c:v>
                </c:pt>
                <c:pt idx="5">
                  <c:v>533.06000000000006</c:v>
                </c:pt>
                <c:pt idx="6">
                  <c:v>491.70000000000005</c:v>
                </c:pt>
                <c:pt idx="7">
                  <c:v>653.13000000000022</c:v>
                </c:pt>
                <c:pt idx="8">
                  <c:v>511.88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F-4B43-AFF0-0388169BBE17}"/>
            </c:ext>
          </c:extLst>
        </c:ser>
        <c:ser>
          <c:idx val="1"/>
          <c:order val="1"/>
          <c:tx>
            <c:strRef>
              <c:f>'Indicateurs transport'!$N$23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'Indicateurs transport'!$L$24:$L$32</c:f>
              <c:strCache>
                <c:ptCount val="9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</c:strCache>
            </c:strRef>
          </c:cat>
          <c:val>
            <c:numRef>
              <c:f>'Indicateurs transport'!$N$24:$N$32</c:f>
              <c:numCache>
                <c:formatCode>#,##0</c:formatCode>
                <c:ptCount val="9"/>
                <c:pt idx="0">
                  <c:v>354.97000000000008</c:v>
                </c:pt>
                <c:pt idx="1">
                  <c:v>609.11000000000013</c:v>
                </c:pt>
                <c:pt idx="2">
                  <c:v>1281.3800000000003</c:v>
                </c:pt>
                <c:pt idx="3">
                  <c:v>1479.120000000001</c:v>
                </c:pt>
                <c:pt idx="4">
                  <c:v>1432.5500000000002</c:v>
                </c:pt>
                <c:pt idx="5">
                  <c:v>2093.1099999999997</c:v>
                </c:pt>
                <c:pt idx="6">
                  <c:v>1444.6599999999994</c:v>
                </c:pt>
                <c:pt idx="7">
                  <c:v>1690.31</c:v>
                </c:pt>
                <c:pt idx="8">
                  <c:v>1473.1399999999999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F-4B43-AFF0-0388169B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171648"/>
        <c:axId val="1433405264"/>
      </c:lineChart>
      <c:catAx>
        <c:axId val="15701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3405264"/>
        <c:crosses val="autoZero"/>
        <c:auto val="1"/>
        <c:lblAlgn val="ctr"/>
        <c:lblOffset val="100"/>
        <c:noMultiLvlLbl val="0"/>
      </c:catAx>
      <c:valAx>
        <c:axId val="1433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01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KMS moyen OT 2021VS2022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'Indicateurs transport'!$W$5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'Indicateurs transport'!$V$6:$V$18</c15:sqref>
                  </c15:fullRef>
                </c:ext>
              </c:extLst>
              <c:f>'Indicateurs transport'!$V$18</c:f>
              <c:strCache>
                <c:ptCount val="1"/>
                <c:pt idx="0">
                  <c:v>Cumul 9 mois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'Indicateurs transport'!$W$6:$W$18</c15:sqref>
                  </c15:fullRef>
                </c:ext>
              </c:extLst>
              <c:f>'Indicateurs transport'!$W$18</c:f>
              <c:numCache>
                <c:formatCode>#,##0</c:formatCode>
                <c:ptCount val="1"/>
                <c:pt idx="0">
                  <c:v>331.89156387665196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7-47B1-8D09-A442D4928664}"/>
            </c:ext>
          </c:extLst>
        </c:ser>
        <c:ser>
          <c:idx val="1"/>
          <c:order val="1"/>
          <c:tx>
            <c:strRef>
              <c:f>'Indicateurs transport'!$X$5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'Indicateurs transport'!$V$6:$V$18</c15:sqref>
                  </c15:fullRef>
                </c:ext>
              </c:extLst>
              <c:f>'Indicateurs transport'!$V$18</c:f>
              <c:strCache>
                <c:ptCount val="1"/>
                <c:pt idx="0">
                  <c:v>Cumul 9 mois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'Indicateurs transport'!$X$6:$X$18</c15:sqref>
                  </c15:fullRef>
                </c:ext>
              </c:extLst>
              <c:f>'Indicateurs transport'!$X$18</c:f>
              <c:numCache>
                <c:formatCode>#,##0</c:formatCode>
                <c:ptCount val="1"/>
                <c:pt idx="0">
                  <c:v>364.66531645569614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7-47B1-8D09-A442D4928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166368"/>
        <c:axId val="1463864816"/>
      </c:barChart>
      <c:catAx>
        <c:axId val="15701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3864816"/>
        <c:crosses val="autoZero"/>
        <c:auto val="1"/>
        <c:lblAlgn val="ctr"/>
        <c:lblOffset val="100"/>
        <c:noMultiLvlLbl val="0"/>
      </c:catAx>
      <c:valAx>
        <c:axId val="14638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01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466725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609600</xdr:colOff>
      <xdr:row>19</xdr:row>
      <xdr:rowOff>60960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8F3A72-8CBF-490A-A823-676376FCD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11</xdr:col>
      <xdr:colOff>609600</xdr:colOff>
      <xdr:row>19</xdr:row>
      <xdr:rowOff>60960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D8129EE-FA2A-4354-AF7B-005AAC205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32657</xdr:colOff>
      <xdr:row>21</xdr:row>
      <xdr:rowOff>54429</xdr:rowOff>
    </xdr:from>
    <xdr:to>
      <xdr:col>5</xdr:col>
      <xdr:colOff>651782</xdr:colOff>
      <xdr:row>37</xdr:row>
      <xdr:rowOff>54430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4EB7964-40F0-4CCE-A0A5-53E093689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22</xdr:col>
      <xdr:colOff>0</xdr:colOff>
      <xdr:row>0</xdr:row>
      <xdr:rowOff>0</xdr:rowOff>
    </xdr:from>
    <xdr:ext cx="466725" cy="200025"/>
    <xdr:pic>
      <xdr:nvPicPr>
        <xdr:cNvPr id="7" name="image1.png">
          <a:extLst>
            <a:ext uri="{FF2B5EF4-FFF2-40B4-BE49-F238E27FC236}">
              <a16:creationId xmlns:a16="http://schemas.microsoft.com/office/drawing/2014/main" id="{857DA781-A3D9-4BA7-A1AF-D7BE154C0E41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707100" y="0"/>
          <a:ext cx="466725" cy="200025"/>
        </a:xfrm>
        <a:prstGeom prst="rect">
          <a:avLst/>
        </a:prstGeom>
        <a:noFill/>
      </xdr:spPr>
    </xdr:pic>
    <xdr:clientData fLocksWithSheet="0"/>
  </xdr:oneCellAnchor>
  <xdr:twoCellAnchor>
    <xdr:from>
      <xdr:col>12</xdr:col>
      <xdr:colOff>0</xdr:colOff>
      <xdr:row>3</xdr:row>
      <xdr:rowOff>0</xdr:rowOff>
    </xdr:from>
    <xdr:to>
      <xdr:col>17</xdr:col>
      <xdr:colOff>609600</xdr:colOff>
      <xdr:row>19</xdr:row>
      <xdr:rowOff>60960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69D9CCF-5AEC-43DE-BF85-0819D1470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39</xdr:row>
      <xdr:rowOff>97972</xdr:rowOff>
    </xdr:from>
    <xdr:to>
      <xdr:col>5</xdr:col>
      <xdr:colOff>609600</xdr:colOff>
      <xdr:row>55</xdr:row>
      <xdr:rowOff>158932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7BAD1C4-CCD8-46DC-84A2-65453B96D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65316</xdr:colOff>
      <xdr:row>39</xdr:row>
      <xdr:rowOff>108856</xdr:rowOff>
    </xdr:from>
    <xdr:to>
      <xdr:col>11</xdr:col>
      <xdr:colOff>674915</xdr:colOff>
      <xdr:row>56</xdr:row>
      <xdr:rowOff>6531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944B166-DC6F-45A1-AC7C-9B54E2181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163286</xdr:colOff>
      <xdr:row>39</xdr:row>
      <xdr:rowOff>119743</xdr:rowOff>
    </xdr:from>
    <xdr:to>
      <xdr:col>17</xdr:col>
      <xdr:colOff>772887</xdr:colOff>
      <xdr:row>56</xdr:row>
      <xdr:rowOff>17417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35C37477-8551-46DD-9CCD-2205AC818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54429</xdr:colOff>
      <xdr:row>21</xdr:row>
      <xdr:rowOff>54429</xdr:rowOff>
    </xdr:from>
    <xdr:to>
      <xdr:col>11</xdr:col>
      <xdr:colOff>653143</xdr:colOff>
      <xdr:row>37</xdr:row>
      <xdr:rowOff>65314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91C3FC4E-8788-4093-B9F3-876817037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ire beaussart" refreshedDate="45358.38976701389" createdVersion="8" refreshedVersion="8" minRefreshableVersion="3" recordCount="1563" xr:uid="{4B133637-A023-417E-999E-6C753368AF5E}">
  <cacheSource type="worksheet">
    <worksheetSource ref="A1:X1048576" sheet="jeuxdedonnees"/>
  </cacheSource>
  <cacheFields count="24">
    <cacheField name="1. numero facture" numFmtId="0">
      <sharedItems containsString="0" containsBlank="1" containsNumber="1" containsInteger="1" minValue="2022050075" maxValue="202000000000"/>
    </cacheField>
    <cacheField name="2. date saisie" numFmtId="0">
      <sharedItems containsNonDate="0" containsDate="1" containsString="0" containsBlank="1" minDate="2020-12-21T00:00:00" maxDate="2022-10-01T00:00:00"/>
    </cacheField>
    <cacheField name="2a" numFmtId="0">
      <sharedItems containsString="0" containsBlank="1" containsNumber="1" containsInteger="1" minValue="2020" maxValue="2022"/>
    </cacheField>
    <cacheField name="2b" numFmtId="0">
      <sharedItems containsString="0" containsBlank="1" containsNumber="1" containsInteger="1" minValue="1" maxValue="12"/>
    </cacheField>
    <cacheField name="2c" numFmtId="0">
      <sharedItems containsBlank="1" containsMixedTypes="1" containsNumber="1" containsInteger="1" minValue="10" maxValue="12"/>
    </cacheField>
    <cacheField name="2.bis date format anneemois" numFmtId="0">
      <sharedItems containsBlank="1" count="23">
        <s v="202012"/>
        <s v="202101"/>
        <s v="202102"/>
        <s v="202103"/>
        <s v="202104"/>
        <s v="202105"/>
        <s v="202106"/>
        <s v="202107"/>
        <s v="202108"/>
        <s v="202109"/>
        <s v="202110"/>
        <s v="202111"/>
        <s v="202112"/>
        <s v="202201"/>
        <s v="202202"/>
        <s v="202203"/>
        <s v="202204"/>
        <s v="202205"/>
        <s v="202206"/>
        <s v="202207"/>
        <s v="202208"/>
        <s v="202209"/>
        <m/>
      </sharedItems>
    </cacheField>
    <cacheField name="3. numero ot" numFmtId="0">
      <sharedItems containsString="0" containsBlank="1" containsNumber="1" containsInteger="1" minValue="1306266" maxValue="1561186"/>
    </cacheField>
    <cacheField name="4. poids OT (kg)" numFmtId="0">
      <sharedItems containsString="0" containsBlank="1" containsNumber="1" containsInteger="1" minValue="20" maxValue="5000"/>
    </cacheField>
    <cacheField name="4bis, Poids OT Tonne" numFmtId="0">
      <sharedItems containsString="0" containsBlank="1" containsNumber="1" minValue="0.02" maxValue="5"/>
    </cacheField>
    <cacheField name="5. type transport" numFmtId="0">
      <sharedItems containsBlank="1"/>
    </cacheField>
    <cacheField name="6. Cout  OT (?)" numFmtId="0">
      <sharedItems containsString="0" containsBlank="1" containsNumber="1" minValue="30" maxValue="800"/>
    </cacheField>
    <cacheField name="7.CP Lieu de depart OT" numFmtId="0">
      <sharedItems containsString="0" containsBlank="1" containsNumber="1" containsInteger="1" minValue="6150" maxValue="94440"/>
    </cacheField>
    <cacheField name="7. ville lieu d‚part OT" numFmtId="0">
      <sharedItems containsBlank="1"/>
    </cacheField>
    <cacheField name="8 cp lieu arriv‚e ot" numFmtId="0">
      <sharedItems containsString="0" containsBlank="1" containsNumber="1" containsInteger="1" minValue="1300" maxValue="95800"/>
    </cacheField>
    <cacheField name="8 ville lieu arriv‚e ot" numFmtId="0">
      <sharedItems containsBlank="1"/>
    </cacheField>
    <cacheField name="9. distance en km" numFmtId="0">
      <sharedItems containsString="0" containsBlank="1" containsNumber="1" minValue="9.0009999999999994" maxValue="1138.194"/>
    </cacheField>
    <cacheField name="10 - id" numFmtId="0">
      <sharedItems containsBlank="1"/>
    </cacheField>
    <cacheField name="année naissance" numFmtId="0">
      <sharedItems containsString="0" containsBlank="1" containsNumber="1" containsInteger="1" minValue="1964" maxValue="1999"/>
    </cacheField>
    <cacheField name="Sexe" numFmtId="0">
      <sharedItems containsBlank="1"/>
    </cacheField>
    <cacheField name="taux emission CO2 1er segment" numFmtId="0">
      <sharedItems containsString="0" containsBlank="1" containsNumber="1" minValue="6.7400000000000002E-2" maxValue="1.1599999999999999"/>
    </cacheField>
    <cacheField name="% répartition segment1" numFmtId="0">
      <sharedItems containsString="0" containsBlank="1" containsNumber="1" minValue="0.3" maxValue="1"/>
    </cacheField>
    <cacheField name="Taux emission CO2 2eme segment" numFmtId="0">
      <sharedItems containsString="0" containsBlank="1" containsNumber="1" minValue="0" maxValue="6.7400000000000002E-2"/>
    </cacheField>
    <cacheField name="% répartition segment 2" numFmtId="0">
      <sharedItems containsString="0" containsBlank="1" containsNumber="1" minValue="0" maxValue="0.7"/>
    </cacheField>
    <cacheField name="Bilan CO2e OT" numFmtId="2">
      <sharedItems containsString="0" containsBlank="1" containsNumber="1" minValue="0.12072098192" maxValue="198.0328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ire beaussart" refreshedDate="45358.39059722222" createdVersion="8" refreshedVersion="8" minRefreshableVersion="3" recordCount="1562" xr:uid="{E6C57673-C5A7-4B55-B1C3-D29CFFF62D0A}">
  <cacheSource type="worksheet">
    <worksheetSource name="Tableau2"/>
  </cacheSource>
  <cacheFields count="24">
    <cacheField name="1. numero facture" numFmtId="0">
      <sharedItems containsSemiMixedTypes="0" containsString="0" containsNumber="1" containsInteger="1" minValue="2022050075" maxValue="202000000000"/>
    </cacheField>
    <cacheField name="2. date saisie" numFmtId="14">
      <sharedItems containsSemiMixedTypes="0" containsNonDate="0" containsDate="1" containsString="0" minDate="2020-12-21T00:00:00" maxDate="2022-10-01T00:00:00"/>
    </cacheField>
    <cacheField name="2a" numFmtId="0">
      <sharedItems containsSemiMixedTypes="0" containsString="0" containsNumber="1" containsInteger="1" minValue="2020" maxValue="2022"/>
    </cacheField>
    <cacheField name="2b" numFmtId="0">
      <sharedItems containsSemiMixedTypes="0" containsString="0" containsNumber="1" containsInteger="1" minValue="1" maxValue="12"/>
    </cacheField>
    <cacheField name="2c" numFmtId="0">
      <sharedItems containsMixedTypes="1" containsNumber="1" containsInteger="1" minValue="10" maxValue="12"/>
    </cacheField>
    <cacheField name="2.bis date format anneemois" numFmtId="0">
      <sharedItems count="22">
        <s v="202012"/>
        <s v="202101"/>
        <s v="202102"/>
        <s v="202103"/>
        <s v="202104"/>
        <s v="202105"/>
        <s v="202106"/>
        <s v="202107"/>
        <s v="202108"/>
        <s v="202109"/>
        <s v="202110"/>
        <s v="202111"/>
        <s v="202112"/>
        <s v="202201"/>
        <s v="202202"/>
        <s v="202203"/>
        <s v="202204"/>
        <s v="202205"/>
        <s v="202206"/>
        <s v="202207"/>
        <s v="202208"/>
        <s v="202209"/>
      </sharedItems>
    </cacheField>
    <cacheField name="3. numero ot" numFmtId="3">
      <sharedItems containsSemiMixedTypes="0" containsString="0" containsNumber="1" containsInteger="1" minValue="1306266" maxValue="1561186"/>
    </cacheField>
    <cacheField name="4. poids OT (kg)" numFmtId="0">
      <sharedItems containsSemiMixedTypes="0" containsString="0" containsNumber="1" containsInteger="1" minValue="20" maxValue="5000"/>
    </cacheField>
    <cacheField name="4bis, Poids OT Tonne" numFmtId="0">
      <sharedItems containsSemiMixedTypes="0" containsString="0" containsNumber="1" minValue="0.02" maxValue="5"/>
    </cacheField>
    <cacheField name="5. type transport" numFmtId="0">
      <sharedItems/>
    </cacheField>
    <cacheField name="6. Cout  OT (?)" numFmtId="0">
      <sharedItems containsSemiMixedTypes="0" containsString="0" containsNumber="1" minValue="30" maxValue="800"/>
    </cacheField>
    <cacheField name="7.CP Lieu de depart OT" numFmtId="0">
      <sharedItems containsSemiMixedTypes="0" containsString="0" containsNumber="1" containsInteger="1" minValue="6150" maxValue="94440"/>
    </cacheField>
    <cacheField name="7. ville lieu d‚part OT" numFmtId="0">
      <sharedItems/>
    </cacheField>
    <cacheField name="8 cp lieu arriv‚e ot" numFmtId="0">
      <sharedItems containsSemiMixedTypes="0" containsString="0" containsNumber="1" containsInteger="1" minValue="1300" maxValue="95800"/>
    </cacheField>
    <cacheField name="8 ville lieu arriv‚e ot" numFmtId="0">
      <sharedItems/>
    </cacheField>
    <cacheField name="9. distance en km" numFmtId="0">
      <sharedItems containsSemiMixedTypes="0" containsString="0" containsNumber="1" minValue="9.0009999999999994" maxValue="1138.194"/>
    </cacheField>
    <cacheField name="10 - id" numFmtId="0">
      <sharedItems/>
    </cacheField>
    <cacheField name="année naissance" numFmtId="0">
      <sharedItems containsSemiMixedTypes="0" containsString="0" containsNumber="1" containsInteger="1" minValue="1964" maxValue="1999"/>
    </cacheField>
    <cacheField name="Sexe" numFmtId="0">
      <sharedItems/>
    </cacheField>
    <cacheField name="taux emission CO2 1er segment" numFmtId="0">
      <sharedItems containsSemiMixedTypes="0" containsString="0" containsNumber="1" minValue="6.7400000000000002E-2" maxValue="1.1599999999999999"/>
    </cacheField>
    <cacheField name="% répartition segment1" numFmtId="0">
      <sharedItems containsSemiMixedTypes="0" containsString="0" containsNumber="1" minValue="0.3" maxValue="1"/>
    </cacheField>
    <cacheField name="Taux emission CO2 2eme segment" numFmtId="0">
      <sharedItems containsSemiMixedTypes="0" containsString="0" containsNumber="1" minValue="0" maxValue="6.7400000000000002E-2"/>
    </cacheField>
    <cacheField name="% répartition segment 2" numFmtId="0">
      <sharedItems containsSemiMixedTypes="0" containsString="0" containsNumber="1" minValue="0" maxValue="0.7"/>
    </cacheField>
    <cacheField name="Bilan CO2e OT" numFmtId="2">
      <sharedItems containsSemiMixedTypes="0" containsString="0" containsNumber="1" minValue="0.12072098192" maxValue="198.0328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3">
  <r>
    <n v="20210100041"/>
    <d v="2020-12-21T00:00:00"/>
    <n v="2020"/>
    <n v="12"/>
    <n v="12"/>
    <x v="0"/>
    <n v="1306266"/>
    <n v="250"/>
    <n v="0.25"/>
    <s v="PAEX"/>
    <n v="92"/>
    <n v="93120"/>
    <s v=" COURNEUVE/LA"/>
    <n v="59815"/>
    <s v=" LESQUIN"/>
    <n v="203.691"/>
    <s v="ID1"/>
    <n v="1972"/>
    <s v="homme"/>
    <n v="0.16"/>
    <n v="0.3"/>
    <n v="6.7400000000000002E-2"/>
    <n v="0.7"/>
    <n v="4.8468273449999995"/>
  </r>
  <r>
    <n v="20210100041"/>
    <d v="2020-12-28T00:00:00"/>
    <n v="2020"/>
    <n v="12"/>
    <n v="12"/>
    <x v="0"/>
    <n v="1307754"/>
    <n v="150"/>
    <n v="0.15"/>
    <s v="POLE"/>
    <n v="210"/>
    <n v="91100"/>
    <s v=" VILLABE"/>
    <n v="66000"/>
    <s v="PERPIGNAN"/>
    <n v="837.41300000000001"/>
    <s v="ID2"/>
    <n v="1969"/>
    <s v="homme"/>
    <n v="0.16"/>
    <n v="0.3"/>
    <n v="6.7400000000000002E-2"/>
    <n v="0.7"/>
    <n v="11.955745401"/>
  </r>
  <r>
    <n v="20210100041"/>
    <d v="2021-01-04T00:00:00"/>
    <n v="2021"/>
    <n v="1"/>
    <s v="01"/>
    <x v="1"/>
    <n v="1308270"/>
    <n v="185"/>
    <n v="0.185"/>
    <s v="AFF"/>
    <n v="165"/>
    <n v="67100"/>
    <s v=" STRASBOURG"/>
    <n v="59100"/>
    <s v="ROUBAIX"/>
    <n v="540.18499999999995"/>
    <s v="ID3"/>
    <n v="1987"/>
    <s v="homme"/>
    <n v="6.7400000000000002E-2"/>
    <n v="1"/>
    <n v="0"/>
    <n v="0"/>
    <n v="6.7355667649999997"/>
  </r>
  <r>
    <n v="20210100041"/>
    <d v="2021-01-04T00:00:00"/>
    <n v="2021"/>
    <n v="1"/>
    <s v="01"/>
    <x v="1"/>
    <n v="1308264"/>
    <n v="452"/>
    <n v="0.45200000000000001"/>
    <s v="PAEX"/>
    <n v="220"/>
    <n v="67000"/>
    <s v=" STRASBOURG"/>
    <n v="91100"/>
    <s v="VILLABE"/>
    <n v="508.178"/>
    <s v="ID4"/>
    <n v="1982"/>
    <s v="femme"/>
    <n v="0.16"/>
    <n v="0.3"/>
    <n v="6.7400000000000002E-2"/>
    <n v="0.7"/>
    <n v="21.862508682079998"/>
  </r>
  <r>
    <n v="20210100041"/>
    <d v="2021-01-05T00:00:00"/>
    <n v="2021"/>
    <n v="1"/>
    <s v="01"/>
    <x v="1"/>
    <n v="1308432"/>
    <n v="249"/>
    <n v="0.249"/>
    <s v="PAEX"/>
    <n v="220"/>
    <n v="93120"/>
    <s v=" COURNEUVE/LA"/>
    <n v="67100"/>
    <s v="STRASBOURG"/>
    <n v="501.91300000000001"/>
    <s v="ID1"/>
    <n v="1972"/>
    <s v="homme"/>
    <n v="0.16"/>
    <n v="0.3"/>
    <n v="6.7400000000000002E-2"/>
    <n v="0.7"/>
    <n v="11.89524775566"/>
  </r>
  <r>
    <n v="20210100041"/>
    <d v="2021-01-05T00:00:00"/>
    <n v="2021"/>
    <n v="1"/>
    <s v="01"/>
    <x v="1"/>
    <n v="1309250"/>
    <n v="500"/>
    <n v="0.5"/>
    <s v="PAEX"/>
    <n v="345"/>
    <n v="91100"/>
    <s v=" VILLABE"/>
    <n v="13000"/>
    <s v="MARSEILLE"/>
    <n v="740.44500000000005"/>
    <s v="ID2"/>
    <n v="1969"/>
    <s v="homme"/>
    <n v="0.16"/>
    <n v="0.3"/>
    <n v="6.7400000000000002E-2"/>
    <n v="0.7"/>
    <n v="35.237777550000004"/>
  </r>
  <r>
    <n v="20210100041"/>
    <d v="2021-01-07T00:00:00"/>
    <n v="2021"/>
    <n v="1"/>
    <s v="01"/>
    <x v="1"/>
    <n v="1309627"/>
    <n v="500"/>
    <n v="0.5"/>
    <s v="AFF"/>
    <n v="152"/>
    <n v="93120"/>
    <s v=" COURNEUVE/LA"/>
    <n v="91100"/>
    <s v="VILLABE"/>
    <n v="54.761000000000003"/>
    <s v="ID1"/>
    <n v="1972"/>
    <s v="homme"/>
    <n v="6.7400000000000002E-2"/>
    <n v="1"/>
    <n v="0"/>
    <n v="0"/>
    <n v="1.8454457000000002"/>
  </r>
  <r>
    <n v="20210100041"/>
    <d v="2021-01-07T00:00:00"/>
    <n v="2021"/>
    <n v="1"/>
    <s v="01"/>
    <x v="1"/>
    <n v="1309609"/>
    <n v="1250"/>
    <n v="1.25"/>
    <s v="AFF"/>
    <n v="238"/>
    <n v="93120"/>
    <s v=" COURNEUVE/LA"/>
    <n v="59100"/>
    <s v="ROUBAIX"/>
    <n v="221.06"/>
    <s v="ID1"/>
    <n v="1972"/>
    <s v="homme"/>
    <n v="6.7400000000000002E-2"/>
    <n v="1"/>
    <n v="0"/>
    <n v="0"/>
    <n v="18.624305"/>
  </r>
  <r>
    <n v="20210100041"/>
    <d v="2021-01-08T00:00:00"/>
    <n v="2021"/>
    <n v="1"/>
    <s v="01"/>
    <x v="1"/>
    <n v="1310495"/>
    <n v="80"/>
    <n v="0.08"/>
    <s v="POLE"/>
    <n v="110"/>
    <n v="91100"/>
    <s v=" VILLABE"/>
    <n v="8090"/>
    <s v="CHARLEVILLE MEZ"/>
    <n v="256.911"/>
    <s v="ID2"/>
    <n v="1969"/>
    <s v="homme"/>
    <n v="0.16"/>
    <n v="0.3"/>
    <n v="6.7400000000000002E-2"/>
    <n v="0.7"/>
    <n v="1.9562231184000001"/>
  </r>
  <r>
    <n v="20210100041"/>
    <d v="2021-01-08T00:00:00"/>
    <n v="2021"/>
    <n v="1"/>
    <s v="01"/>
    <x v="1"/>
    <n v="1310502"/>
    <n v="40"/>
    <n v="0.04"/>
    <s v="POLE"/>
    <n v="140"/>
    <n v="91100"/>
    <s v=" VILLABE"/>
    <n v="67100"/>
    <s v="STRASBOURG"/>
    <n v="515.798"/>
    <s v="ID2"/>
    <n v="1969"/>
    <s v="homme"/>
    <n v="0.16"/>
    <n v="0.3"/>
    <n v="6.7400000000000002E-2"/>
    <n v="0.7"/>
    <n v="1.9637461456"/>
  </r>
  <r>
    <n v="20210100041"/>
    <d v="2021-01-08T00:00:00"/>
    <n v="2021"/>
    <n v="1"/>
    <s v="01"/>
    <x v="1"/>
    <n v="1310160"/>
    <n v="1000"/>
    <n v="1"/>
    <s v="POLE"/>
    <n v="385"/>
    <n v="93120"/>
    <s v=" COURNEUVE/LA"/>
    <n v="66000"/>
    <s v="PERPIGNAN"/>
    <n v="859.38800000000003"/>
    <s v="ID1"/>
    <n v="1972"/>
    <s v="homme"/>
    <n v="0.16"/>
    <n v="0.3"/>
    <n v="6.7400000000000002E-2"/>
    <n v="0.7"/>
    <n v="81.796549840000011"/>
  </r>
  <r>
    <n v="20210100041"/>
    <d v="2021-01-12T00:00:00"/>
    <n v="2021"/>
    <n v="1"/>
    <s v="01"/>
    <x v="1"/>
    <n v="1310601"/>
    <n v="675"/>
    <n v="0.67500000000000004"/>
    <s v="POLE"/>
    <n v="340"/>
    <n v="26750"/>
    <s v=" ROMANS SUR ISER"/>
    <n v="59100"/>
    <s v="ROUBAIX"/>
    <n v="814.52200000000005"/>
    <s v="ID5"/>
    <n v="1998"/>
    <s v="femme"/>
    <n v="0.16"/>
    <n v="0.3"/>
    <n v="6.7400000000000002E-2"/>
    <n v="0.7"/>
    <n v="52.330187673000012"/>
  </r>
  <r>
    <n v="20210100041"/>
    <d v="2021-01-13T00:00:00"/>
    <n v="2021"/>
    <n v="1"/>
    <s v="01"/>
    <x v="1"/>
    <n v="1311894"/>
    <n v="250"/>
    <n v="0.25"/>
    <s v="GV"/>
    <n v="98"/>
    <n v="91100"/>
    <s v=" VILLABE"/>
    <n v="93120"/>
    <s v="COURNEUVE/LA"/>
    <n v="53.975999999999999"/>
    <s v="ID2"/>
    <n v="1969"/>
    <s v="homme"/>
    <n v="0.24099999999999999"/>
    <n v="1"/>
    <n v="0"/>
    <n v="0"/>
    <n v="3.2520539999999998"/>
  </r>
  <r>
    <n v="20210100041"/>
    <d v="2021-01-13T00:00:00"/>
    <n v="2021"/>
    <n v="1"/>
    <s v="01"/>
    <x v="1"/>
    <n v="1312188"/>
    <n v="47"/>
    <n v="4.7E-2"/>
    <s v="POLE"/>
    <n v="153"/>
    <n v="91100"/>
    <s v=" VILLABE"/>
    <n v="6700"/>
    <s v="ST LAURENT DU VA"/>
    <n v="889.42899999999997"/>
    <s v="ID2"/>
    <n v="1969"/>
    <s v="homme"/>
    <n v="0.16"/>
    <n v="0.3"/>
    <n v="6.7400000000000002E-2"/>
    <n v="0.7"/>
    <n v="3.9788250543399997"/>
  </r>
  <r>
    <n v="20210100041"/>
    <d v="2021-01-15T00:00:00"/>
    <n v="2021"/>
    <n v="1"/>
    <s v="01"/>
    <x v="1"/>
    <n v="1312635"/>
    <n v="500"/>
    <n v="0.5"/>
    <s v="PAEX"/>
    <n v="269"/>
    <n v="93120"/>
    <s v=" COURNEUVE/LA"/>
    <n v="26750"/>
    <s v="ROMANS SUR ISER"/>
    <n v="592.01400000000001"/>
    <s v="ID1"/>
    <n v="1972"/>
    <s v="homme"/>
    <n v="0.16"/>
    <n v="0.3"/>
    <n v="6.7400000000000002E-2"/>
    <n v="0.7"/>
    <n v="28.173946260000001"/>
  </r>
  <r>
    <n v="20210100041"/>
    <d v="2021-01-18T00:00:00"/>
    <n v="2021"/>
    <n v="1"/>
    <s v="01"/>
    <x v="1"/>
    <n v="1311973"/>
    <n v="300"/>
    <n v="0.3"/>
    <s v="PAEX"/>
    <n v="140"/>
    <n v="94440"/>
    <s v=" MAROLLES EN BRI"/>
    <n v="59100"/>
    <s v="ROUBAIX"/>
    <n v="250.898"/>
    <s v="ID6"/>
    <n v="1976"/>
    <s v="homme"/>
    <n v="0.16"/>
    <n v="0.3"/>
    <n v="6.7400000000000002E-2"/>
    <n v="0.7"/>
    <n v="7.1641414919999997"/>
  </r>
  <r>
    <n v="20210100041"/>
    <d v="2021-01-18T00:00:00"/>
    <n v="2021"/>
    <n v="1"/>
    <s v="01"/>
    <x v="1"/>
    <n v="1312078"/>
    <n v="200"/>
    <n v="0.2"/>
    <s v="PAEX"/>
    <n v="175"/>
    <n v="67000"/>
    <s v=" STRASBOURG"/>
    <n v="91100"/>
    <s v="VILLABE"/>
    <n v="508.178"/>
    <s v="ID4"/>
    <n v="1982"/>
    <s v="femme"/>
    <n v="0.16"/>
    <n v="0.3"/>
    <n v="6.7400000000000002E-2"/>
    <n v="0.7"/>
    <n v="9.6736764080000004"/>
  </r>
  <r>
    <n v="20210100041"/>
    <d v="2021-01-18T00:00:00"/>
    <n v="2021"/>
    <n v="1"/>
    <s v="01"/>
    <x v="1"/>
    <n v="1312950"/>
    <n v="300"/>
    <n v="0.3"/>
    <s v="PAEX"/>
    <n v="182"/>
    <n v="93120"/>
    <s v=" COURNEUVE/LA"/>
    <n v="21300"/>
    <s v="CHENOVE"/>
    <n v="330.63299999999998"/>
    <s v="ID1"/>
    <n v="1972"/>
    <s v="homme"/>
    <n v="0.16"/>
    <n v="0.3"/>
    <n v="6.7400000000000002E-2"/>
    <n v="0.7"/>
    <n v="9.4408946819999997"/>
  </r>
  <r>
    <n v="20210100041"/>
    <d v="2021-01-22T00:00:00"/>
    <n v="2021"/>
    <n v="1"/>
    <s v="01"/>
    <x v="1"/>
    <n v="1315534"/>
    <n v="200"/>
    <n v="0.2"/>
    <s v="PAEX"/>
    <n v="92"/>
    <n v="91100"/>
    <s v=" VILLABE"/>
    <n v="59100"/>
    <s v="ROUBAIX"/>
    <n v="266.166"/>
    <s v="ID2"/>
    <n v="1969"/>
    <s v="homme"/>
    <n v="0.16"/>
    <n v="0.3"/>
    <n v="6.7400000000000002E-2"/>
    <n v="0.7"/>
    <n v="5.0667359760000004"/>
  </r>
  <r>
    <n v="20210100041"/>
    <d v="2021-01-22T00:00:00"/>
    <n v="2021"/>
    <n v="1"/>
    <s v="01"/>
    <x v="1"/>
    <n v="1315539"/>
    <n v="200"/>
    <n v="0.2"/>
    <s v="PAEX"/>
    <n v="92"/>
    <n v="91100"/>
    <s v=" VILLABE"/>
    <n v="59200"/>
    <s v="TOURCOING"/>
    <n v="265.54500000000002"/>
    <s v="ID2"/>
    <n v="1969"/>
    <s v="homme"/>
    <n v="0.16"/>
    <n v="0.3"/>
    <n v="6.7400000000000002E-2"/>
    <n v="0.7"/>
    <n v="5.0549146199999999"/>
  </r>
  <r>
    <n v="20210100041"/>
    <d v="2021-01-22T00:00:00"/>
    <n v="2021"/>
    <n v="1"/>
    <s v="01"/>
    <x v="1"/>
    <n v="1314972"/>
    <n v="250"/>
    <n v="0.25"/>
    <s v="PAEX"/>
    <n v="100"/>
    <n v="93120"/>
    <s v=" COURNEUVE/LA"/>
    <n v="60000"/>
    <s v="BEAUVAIS"/>
    <n v="83.322000000000003"/>
    <s v="ID1"/>
    <n v="1972"/>
    <s v="homme"/>
    <n v="0.16"/>
    <n v="0.3"/>
    <n v="6.7400000000000002E-2"/>
    <n v="0.7"/>
    <n v="1.9826469900000001"/>
  </r>
  <r>
    <n v="20210100041"/>
    <d v="2021-01-22T00:00:00"/>
    <n v="2021"/>
    <n v="1"/>
    <s v="01"/>
    <x v="1"/>
    <n v="1315161"/>
    <n v="250"/>
    <n v="0.25"/>
    <s v="PAEX"/>
    <n v="220"/>
    <n v="93120"/>
    <s v=" COURNEUVE/LA"/>
    <n v="67100"/>
    <s v="STRASBOURG"/>
    <n v="501.91300000000001"/>
    <s v="ID1"/>
    <n v="1972"/>
    <s v="homme"/>
    <n v="0.16"/>
    <n v="0.3"/>
    <n v="6.7400000000000002E-2"/>
    <n v="0.7"/>
    <n v="11.943019835000001"/>
  </r>
  <r>
    <n v="20210100041"/>
    <d v="2021-01-22T00:00:00"/>
    <n v="2021"/>
    <n v="1"/>
    <s v="01"/>
    <x v="1"/>
    <n v="1314879"/>
    <n v="200"/>
    <n v="0.2"/>
    <s v="AFF"/>
    <n v="600"/>
    <n v="91100"/>
    <s v=" VILLABE"/>
    <n v="59100"/>
    <s v="ROUBAIX"/>
    <n v="266.166"/>
    <s v="ID2"/>
    <n v="1969"/>
    <s v="homme"/>
    <n v="6.7400000000000002E-2"/>
    <n v="1"/>
    <n v="0"/>
    <n v="0"/>
    <n v="3.5879176800000003"/>
  </r>
  <r>
    <n v="20210100041"/>
    <d v="2021-01-26T00:00:00"/>
    <n v="2021"/>
    <n v="1"/>
    <s v="01"/>
    <x v="1"/>
    <n v="1315693"/>
    <n v="500"/>
    <n v="0.5"/>
    <s v="GV"/>
    <n v="123"/>
    <n v="93120"/>
    <s v=" COURNEUVE/LA"/>
    <n v="91100"/>
    <s v="VILLABE"/>
    <n v="54.761000000000003"/>
    <s v="ID1"/>
    <n v="1972"/>
    <s v="homme"/>
    <n v="0.24099999999999999"/>
    <n v="1"/>
    <n v="0"/>
    <n v="0"/>
    <n v="6.5987005000000005"/>
  </r>
  <r>
    <n v="20210100041"/>
    <d v="2021-01-26T00:00:00"/>
    <n v="2021"/>
    <n v="1"/>
    <s v="01"/>
    <x v="1"/>
    <n v="1315964"/>
    <n v="1000"/>
    <n v="1"/>
    <s v="POLE"/>
    <n v="269"/>
    <n v="93120"/>
    <s v=" COURNEUVE/LA"/>
    <n v="26750"/>
    <s v="ROMANS SUR ISER"/>
    <n v="592.01400000000001"/>
    <s v="ID1"/>
    <n v="1972"/>
    <s v="homme"/>
    <n v="0.16"/>
    <n v="0.3"/>
    <n v="6.7400000000000002E-2"/>
    <n v="0.7"/>
    <n v="56.347892520000002"/>
  </r>
  <r>
    <n v="20210200044"/>
    <d v="2021-01-27T00:00:00"/>
    <n v="2021"/>
    <n v="1"/>
    <s v="01"/>
    <x v="1"/>
    <n v="1316628"/>
    <n v="225"/>
    <n v="0.22500000000000001"/>
    <s v="PAEX"/>
    <n v="175"/>
    <n v="40300"/>
    <s v=" PEYREHORADE"/>
    <n v="59100"/>
    <s v="ROUBAIX"/>
    <n v="986.75599999999997"/>
    <s v="ID7"/>
    <n v="1973"/>
    <s v="femme"/>
    <n v="0.16"/>
    <n v="0.3"/>
    <n v="6.7400000000000002E-2"/>
    <n v="0.7"/>
    <n v="21.131873118000001"/>
  </r>
  <r>
    <n v="20210100041"/>
    <d v="2021-01-27T00:00:00"/>
    <n v="2021"/>
    <n v="1"/>
    <s v="01"/>
    <x v="1"/>
    <n v="1316391"/>
    <n v="450"/>
    <n v="0.45"/>
    <s v="POLE"/>
    <n v="288"/>
    <n v="26750"/>
    <s v=" ROMANS SUR ISER"/>
    <n v="59100"/>
    <s v="ROUBAIX"/>
    <n v="814.52200000000005"/>
    <s v="ID5"/>
    <n v="1998"/>
    <s v="femme"/>
    <n v="0.16"/>
    <n v="0.3"/>
    <n v="6.7400000000000002E-2"/>
    <n v="0.7"/>
    <n v="34.886791782000003"/>
  </r>
  <r>
    <n v="20210100041"/>
    <d v="2021-01-27T00:00:00"/>
    <n v="2021"/>
    <n v="1"/>
    <s v="01"/>
    <x v="1"/>
    <n v="1315511"/>
    <n v="1950"/>
    <n v="1.95"/>
    <s v="AFF"/>
    <n v="350"/>
    <n v="91100"/>
    <s v=" VILLABE"/>
    <n v="60000"/>
    <s v="BEAUVAIS"/>
    <n v="133.48500000000001"/>
    <s v="ID2"/>
    <n v="1969"/>
    <s v="homme"/>
    <n v="6.7400000000000002E-2"/>
    <n v="1"/>
    <n v="0"/>
    <n v="0"/>
    <n v="17.543933550000002"/>
  </r>
  <r>
    <n v="20210100041"/>
    <d v="2021-01-27T00:00:00"/>
    <n v="2021"/>
    <n v="1"/>
    <s v="01"/>
    <x v="1"/>
    <n v="1315510"/>
    <n v="4950"/>
    <n v="4.95"/>
    <s v="PLR"/>
    <n v="518"/>
    <n v="91100"/>
    <s v=" VILLABE"/>
    <n v="60000"/>
    <s v="BEAUVAIS"/>
    <n v="133.48500000000001"/>
    <s v="ID2"/>
    <n v="1969"/>
    <s v="homme"/>
    <n v="0.16"/>
    <n v="1"/>
    <n v="0"/>
    <n v="0"/>
    <n v="105.72012000000002"/>
  </r>
  <r>
    <n v="20210100041"/>
    <d v="2021-01-28T00:00:00"/>
    <n v="2021"/>
    <n v="1"/>
    <s v="01"/>
    <x v="1"/>
    <n v="1317054"/>
    <n v="250"/>
    <n v="0.25"/>
    <s v="GV"/>
    <n v="98"/>
    <n v="91100"/>
    <s v=" VILLABE"/>
    <n v="93120"/>
    <s v="COURNEUVE/LA"/>
    <n v="53.975999999999999"/>
    <s v="ID2"/>
    <n v="1969"/>
    <s v="homme"/>
    <n v="0.24099999999999999"/>
    <n v="1"/>
    <n v="0"/>
    <n v="0"/>
    <n v="3.2520539999999998"/>
  </r>
  <r>
    <n v="20210200044"/>
    <d v="2021-01-28T00:00:00"/>
    <n v="2021"/>
    <n v="1"/>
    <s v="01"/>
    <x v="1"/>
    <n v="1316891"/>
    <n v="450"/>
    <n v="0.45"/>
    <s v="PAEX"/>
    <n v="170"/>
    <n v="21300"/>
    <s v=" CHENOVE"/>
    <n v="59100"/>
    <s v="ROUBAIX"/>
    <n v="520.61199999999997"/>
    <s v="ID8"/>
    <n v="1995"/>
    <s v="femme"/>
    <n v="0.16"/>
    <n v="0.3"/>
    <n v="6.7400000000000002E-2"/>
    <n v="0.7"/>
    <n v="22.298332572"/>
  </r>
  <r>
    <n v="20210100041"/>
    <d v="2021-01-28T00:00:00"/>
    <n v="2021"/>
    <n v="1"/>
    <s v="01"/>
    <x v="1"/>
    <n v="1316253"/>
    <n v="350"/>
    <n v="0.35"/>
    <s v="AFF"/>
    <n v="230"/>
    <n v="91100"/>
    <s v=" VILLABE"/>
    <n v="51800"/>
    <s v="STE MENEHOULD"/>
    <n v="237.97300000000001"/>
    <s v="ID2"/>
    <n v="1969"/>
    <s v="homme"/>
    <n v="6.7400000000000002E-2"/>
    <n v="1"/>
    <n v="0"/>
    <n v="0"/>
    <n v="5.6137830700000002"/>
  </r>
  <r>
    <n v="20210200044"/>
    <d v="2021-02-01T00:00:00"/>
    <n v="2021"/>
    <n v="2"/>
    <s v="02"/>
    <x v="2"/>
    <n v="1318392"/>
    <n v="100"/>
    <n v="0.1"/>
    <s v="POLE"/>
    <n v="140"/>
    <n v="91100"/>
    <s v=" VILLABE"/>
    <n v="67800"/>
    <s v="BISCHHEIM"/>
    <n v="503.44299999999998"/>
    <s v="ID2"/>
    <n v="1969"/>
    <s v="homme"/>
    <n v="0.16"/>
    <n v="0.3"/>
    <n v="6.7400000000000002E-2"/>
    <n v="0.7"/>
    <n v="4.7917704739999998"/>
  </r>
  <r>
    <n v="20210200044"/>
    <d v="2021-02-03T00:00:00"/>
    <n v="2021"/>
    <n v="2"/>
    <s v="02"/>
    <x v="2"/>
    <n v="1319314"/>
    <n v="130"/>
    <n v="0.13"/>
    <s v="PAEX"/>
    <n v="92"/>
    <n v="91100"/>
    <s v=" VILLABE"/>
    <n v="59100"/>
    <s v="ROUBAIX"/>
    <n v="266.166"/>
    <s v="ID2"/>
    <n v="1969"/>
    <s v="homme"/>
    <n v="0.16"/>
    <n v="0.3"/>
    <n v="6.7400000000000002E-2"/>
    <n v="0.7"/>
    <n v="3.2933783844"/>
  </r>
  <r>
    <n v="20210200044"/>
    <d v="2021-02-03T00:00:00"/>
    <n v="2021"/>
    <n v="2"/>
    <s v="02"/>
    <x v="2"/>
    <n v="1319315"/>
    <n v="60"/>
    <n v="0.06"/>
    <s v="POLE"/>
    <n v="110"/>
    <n v="91100"/>
    <s v=" VILLABE"/>
    <n v="8090"/>
    <s v="CHARLEVILLE MEZ"/>
    <n v="256.911"/>
    <s v="ID2"/>
    <n v="1969"/>
    <s v="homme"/>
    <n v="0.16"/>
    <n v="0.3"/>
    <n v="6.7400000000000002E-2"/>
    <n v="0.7"/>
    <n v="1.4671673387999999"/>
  </r>
  <r>
    <n v="20210200044"/>
    <d v="2021-02-03T00:00:00"/>
    <n v="2021"/>
    <n v="2"/>
    <s v="02"/>
    <x v="2"/>
    <n v="1318700"/>
    <n v="120"/>
    <n v="0.12"/>
    <s v="POLE"/>
    <n v="130"/>
    <n v="59100"/>
    <s v=" ROUBAIX"/>
    <n v="75001"/>
    <s v="PARIS 01"/>
    <n v="233.41300000000001"/>
    <s v="ID9"/>
    <n v="1987"/>
    <s v="homme"/>
    <n v="0.16"/>
    <n v="0.3"/>
    <n v="6.7400000000000002E-2"/>
    <n v="0.7"/>
    <n v="2.6659499208000002"/>
  </r>
  <r>
    <n v="20210200044"/>
    <d v="2021-02-08T00:00:00"/>
    <n v="2021"/>
    <n v="2"/>
    <s v="02"/>
    <x v="2"/>
    <n v="1320298"/>
    <n v="420"/>
    <n v="0.42"/>
    <s v="PAEX"/>
    <n v="92"/>
    <n v="91100"/>
    <s v=" VILLABE"/>
    <n v="59243"/>
    <s v="QUAROUBLE"/>
    <n v="250.57900000000001"/>
    <s v="ID2"/>
    <n v="1969"/>
    <s v="homme"/>
    <n v="0.16"/>
    <n v="0.3"/>
    <n v="6.7400000000000002E-2"/>
    <n v="0.7"/>
    <n v="10.017045872400001"/>
  </r>
  <r>
    <n v="20210200044"/>
    <d v="2021-02-08T00:00:00"/>
    <n v="2021"/>
    <n v="2"/>
    <s v="02"/>
    <x v="2"/>
    <n v="1320301"/>
    <n v="420"/>
    <n v="0.42"/>
    <s v="PAEX"/>
    <n v="100"/>
    <n v="91100"/>
    <s v=" VILLABE"/>
    <n v="62780"/>
    <s v="CUCQ"/>
    <n v="280.69799999999998"/>
    <s v="ID2"/>
    <n v="1969"/>
    <s v="homme"/>
    <n v="0.16"/>
    <n v="0.3"/>
    <n v="6.7400000000000002E-2"/>
    <n v="0.7"/>
    <n v="11.221070968799999"/>
  </r>
  <r>
    <n v="20210200044"/>
    <d v="2021-02-08T00:00:00"/>
    <n v="2021"/>
    <n v="2"/>
    <s v="02"/>
    <x v="2"/>
    <n v="1320812"/>
    <n v="50"/>
    <n v="0.05"/>
    <s v="PAEX"/>
    <n v="102"/>
    <n v="91100"/>
    <s v=" VILLABE"/>
    <n v="44260"/>
    <s v="LAVAU SUR LOIRE"/>
    <n v="413.68799999999999"/>
    <s v="ID2"/>
    <n v="1969"/>
    <s v="homme"/>
    <n v="0.16"/>
    <n v="0.3"/>
    <n v="6.7400000000000002E-2"/>
    <n v="0.7"/>
    <n v="1.968741192"/>
  </r>
  <r>
    <n v="20210200044"/>
    <d v="2021-02-08T00:00:00"/>
    <n v="2021"/>
    <n v="2"/>
    <s v="02"/>
    <x v="2"/>
    <n v="1320276"/>
    <n v="200"/>
    <n v="0.2"/>
    <s v="PAEX"/>
    <n v="105"/>
    <n v="91100"/>
    <s v=" VILLABE"/>
    <n v="21300"/>
    <s v="CHENOVE"/>
    <n v="279.79899999999998"/>
    <s v="ID2"/>
    <n v="1969"/>
    <s v="homme"/>
    <n v="0.16"/>
    <n v="0.3"/>
    <n v="6.7400000000000002E-2"/>
    <n v="0.7"/>
    <n v="5.3262537640000005"/>
  </r>
  <r>
    <n v="20210200044"/>
    <d v="2021-02-08T00:00:00"/>
    <n v="2021"/>
    <n v="2"/>
    <s v="02"/>
    <x v="2"/>
    <n v="1320285"/>
    <n v="130"/>
    <n v="0.13"/>
    <s v="PAEX"/>
    <n v="110"/>
    <n v="91100"/>
    <s v=" VILLABE"/>
    <n v="8090"/>
    <s v="CHARLEVILLE MEZ"/>
    <n v="256.911"/>
    <s v="ID2"/>
    <n v="1969"/>
    <s v="homme"/>
    <n v="0.16"/>
    <n v="0.3"/>
    <n v="6.7400000000000002E-2"/>
    <n v="0.7"/>
    <n v="3.1788625674000004"/>
  </r>
  <r>
    <n v="20210200044"/>
    <d v="2021-02-08T00:00:00"/>
    <n v="2021"/>
    <n v="2"/>
    <s v="02"/>
    <x v="2"/>
    <n v="1320287"/>
    <n v="330"/>
    <n v="0.33"/>
    <s v="PAEX"/>
    <n v="120"/>
    <n v="91100"/>
    <s v=" VILLABE"/>
    <n v="59810"/>
    <s v="LESQUIN"/>
    <n v="248.797"/>
    <s v="ID2"/>
    <n v="1969"/>
    <s v="homme"/>
    <n v="0.16"/>
    <n v="0.3"/>
    <n v="6.7400000000000002E-2"/>
    <n v="0.7"/>
    <n v="7.8145644918000006"/>
  </r>
  <r>
    <n v="20210200044"/>
    <d v="2021-02-08T00:00:00"/>
    <n v="2021"/>
    <n v="2"/>
    <s v="02"/>
    <x v="2"/>
    <n v="1320292"/>
    <n v="380"/>
    <n v="0.38"/>
    <s v="PAEX"/>
    <n v="121"/>
    <n v="91100"/>
    <s v=" VILLABE"/>
    <n v="39570"/>
    <s v="LONS LE SAUNIER"/>
    <n v="380.45499999999998"/>
    <s v="ID2"/>
    <n v="1969"/>
    <s v="homme"/>
    <n v="0.16"/>
    <n v="0.3"/>
    <n v="6.7400000000000002E-2"/>
    <n v="0.7"/>
    <n v="13.760448621999998"/>
  </r>
  <r>
    <n v="20210200044"/>
    <d v="2021-02-08T00:00:00"/>
    <n v="2021"/>
    <n v="2"/>
    <s v="02"/>
    <x v="2"/>
    <n v="1320290"/>
    <n v="370"/>
    <n v="0.37"/>
    <s v="POLE"/>
    <n v="123"/>
    <n v="91100"/>
    <s v=" VILLABE"/>
    <n v="26750"/>
    <s v="ROMANS SUR ISER"/>
    <n v="541.17999999999995"/>
    <s v="ID2"/>
    <n v="1969"/>
    <s v="homme"/>
    <n v="0.16"/>
    <n v="0.3"/>
    <n v="6.7400000000000002E-2"/>
    <n v="0.7"/>
    <n v="19.058519587999999"/>
  </r>
  <r>
    <n v="20210200044"/>
    <d v="2021-02-08T00:00:00"/>
    <n v="2021"/>
    <n v="2"/>
    <s v="02"/>
    <x v="2"/>
    <n v="1320281"/>
    <n v="420"/>
    <n v="0.42"/>
    <s v="POLE"/>
    <n v="140"/>
    <n v="91100"/>
    <s v=" VILLABE"/>
    <n v="67100"/>
    <s v="STRASBOURG"/>
    <n v="515.798"/>
    <s v="ID2"/>
    <n v="1969"/>
    <s v="homme"/>
    <n v="0.16"/>
    <n v="0.3"/>
    <n v="6.7400000000000002E-2"/>
    <n v="0.7"/>
    <n v="20.6193345288"/>
  </r>
  <r>
    <n v="20210200044"/>
    <d v="2021-02-08T00:00:00"/>
    <n v="2021"/>
    <n v="2"/>
    <s v="02"/>
    <x v="2"/>
    <n v="1320294"/>
    <n v="420"/>
    <n v="0.42"/>
    <s v="POLE"/>
    <n v="147"/>
    <n v="91100"/>
    <s v=" VILLABE"/>
    <n v="66000"/>
    <s v="PERPIGNAN"/>
    <n v="837.41300000000001"/>
    <s v="ID2"/>
    <n v="1969"/>
    <s v="homme"/>
    <n v="0.16"/>
    <n v="0.3"/>
    <n v="6.7400000000000002E-2"/>
    <n v="0.7"/>
    <n v="33.476087122800003"/>
  </r>
  <r>
    <n v="20210200044"/>
    <d v="2021-02-08T00:00:00"/>
    <n v="2021"/>
    <n v="2"/>
    <s v="02"/>
    <x v="2"/>
    <n v="1320347"/>
    <n v="60"/>
    <n v="0.06"/>
    <s v="AFF"/>
    <n v="154"/>
    <n v="91100"/>
    <s v=" VILLABE"/>
    <n v="77230"/>
    <s v="MOUSSY LE NEUF"/>
    <n v="74.748999999999995"/>
    <s v="ID2"/>
    <n v="1969"/>
    <s v="homme"/>
    <n v="6.7400000000000002E-2"/>
    <n v="1"/>
    <n v="0"/>
    <n v="0"/>
    <n v="0.30228495599999999"/>
  </r>
  <r>
    <n v="20210200044"/>
    <d v="2021-02-08T00:00:00"/>
    <n v="2021"/>
    <n v="2"/>
    <s v="02"/>
    <x v="2"/>
    <n v="1320762"/>
    <n v="250"/>
    <n v="0.25"/>
    <s v="PAEX"/>
    <n v="293"/>
    <n v="93120"/>
    <s v=" COURNEUVE/LA"/>
    <n v="40300"/>
    <s v="PEYREHORADE"/>
    <n v="774.31200000000001"/>
    <s v="ID1"/>
    <n v="1972"/>
    <s v="homme"/>
    <n v="0.16"/>
    <n v="0.3"/>
    <n v="6.7400000000000002E-2"/>
    <n v="0.7"/>
    <n v="18.42475404"/>
  </r>
  <r>
    <n v="20210200044"/>
    <d v="2021-02-09T00:00:00"/>
    <n v="2021"/>
    <n v="2"/>
    <s v="02"/>
    <x v="2"/>
    <n v="1320752"/>
    <n v="250"/>
    <n v="0.25"/>
    <s v="PAEX"/>
    <n v="182"/>
    <n v="93120"/>
    <s v=" COURNEUVE/LA"/>
    <n v="21300"/>
    <s v="CHENOVE"/>
    <n v="330.63299999999998"/>
    <s v="ID1"/>
    <n v="1972"/>
    <s v="homme"/>
    <n v="0.16"/>
    <n v="0.3"/>
    <n v="6.7400000000000002E-2"/>
    <n v="0.7"/>
    <n v="7.8674122349999998"/>
  </r>
  <r>
    <n v="20210200044"/>
    <d v="2021-02-11T00:00:00"/>
    <n v="2021"/>
    <n v="2"/>
    <s v="02"/>
    <x v="2"/>
    <n v="1322249"/>
    <n v="40"/>
    <n v="0.04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1.9637461456"/>
  </r>
  <r>
    <n v="20210200044"/>
    <d v="2021-02-11T00:00:00"/>
    <n v="2021"/>
    <n v="2"/>
    <s v="02"/>
    <x v="2"/>
    <n v="1322227"/>
    <n v="50"/>
    <n v="0.05"/>
    <s v="POLE"/>
    <n v="147"/>
    <n v="91100"/>
    <s v=" VILLABE"/>
    <n v="66000"/>
    <s v="PERPIGNAN"/>
    <n v="837.41300000000001"/>
    <s v="ID2"/>
    <n v="1969"/>
    <s v="homme"/>
    <n v="0.16"/>
    <n v="0.3"/>
    <n v="6.7400000000000002E-2"/>
    <n v="0.7"/>
    <n v="3.9852484670000003"/>
  </r>
  <r>
    <n v="20210200044"/>
    <d v="2021-02-15T00:00:00"/>
    <n v="2021"/>
    <n v="2"/>
    <s v="02"/>
    <x v="2"/>
    <n v="1323371"/>
    <n v="40"/>
    <n v="0.04"/>
    <s v="PAEX"/>
    <n v="140"/>
    <n v="91100"/>
    <s v=" VILLABE"/>
    <n v="67800"/>
    <s v="BISCHHEIM"/>
    <n v="503.44299999999998"/>
    <s v="ID2"/>
    <n v="1969"/>
    <s v="homme"/>
    <n v="0.16"/>
    <n v="0.3"/>
    <n v="6.7400000000000002E-2"/>
    <n v="0.7"/>
    <n v="1.9167081896"/>
  </r>
  <r>
    <n v="20210200044"/>
    <d v="2021-02-16T00:00:00"/>
    <n v="2021"/>
    <n v="2"/>
    <s v="02"/>
    <x v="2"/>
    <n v="1323675"/>
    <n v="450"/>
    <n v="0.45"/>
    <s v="POLE"/>
    <n v="340"/>
    <n v="26750"/>
    <s v=" ROMANS SUR ISER"/>
    <n v="59100"/>
    <s v="ROUBAIX"/>
    <n v="814.52200000000005"/>
    <s v="ID5"/>
    <n v="1998"/>
    <s v="femme"/>
    <n v="0.16"/>
    <n v="0.3"/>
    <n v="6.7400000000000002E-2"/>
    <n v="0.7"/>
    <n v="34.886791782000003"/>
  </r>
  <r>
    <n v="20210200044"/>
    <d v="2021-02-17T00:00:00"/>
    <n v="2021"/>
    <n v="2"/>
    <s v="02"/>
    <x v="2"/>
    <n v="1325259"/>
    <n v="250"/>
    <n v="0.25"/>
    <s v="GV"/>
    <n v="98"/>
    <n v="91100"/>
    <s v=" VILLABE"/>
    <n v="93120"/>
    <s v="COURNEUVE/LA"/>
    <n v="53.975999999999999"/>
    <s v="ID2"/>
    <n v="1969"/>
    <s v="homme"/>
    <n v="0.24099999999999999"/>
    <n v="1"/>
    <n v="0"/>
    <n v="0"/>
    <n v="3.2520539999999998"/>
  </r>
  <r>
    <n v="20210200044"/>
    <d v="2021-02-17T00:00:00"/>
    <n v="2021"/>
    <n v="2"/>
    <s v="02"/>
    <x v="2"/>
    <n v="1325060"/>
    <n v="500"/>
    <n v="0.5"/>
    <s v="GV"/>
    <n v="123"/>
    <n v="93120"/>
    <s v=" COURNEUVE/LA"/>
    <n v="91100"/>
    <s v="VILLABE"/>
    <n v="54.761000000000003"/>
    <s v="ID1"/>
    <n v="1972"/>
    <s v="homme"/>
    <n v="0.24099999999999999"/>
    <n v="1"/>
    <n v="0"/>
    <n v="0"/>
    <n v="6.5987005000000005"/>
  </r>
  <r>
    <n v="20210200044"/>
    <d v="2021-02-17T00:00:00"/>
    <n v="2021"/>
    <n v="2"/>
    <s v="02"/>
    <x v="2"/>
    <n v="1325048"/>
    <n v="1250"/>
    <n v="1.25"/>
    <s v="POLE"/>
    <n v="308"/>
    <n v="93120"/>
    <s v=" COURNEUVE/LA"/>
    <n v="26750"/>
    <s v="ROMANS SUR ISER"/>
    <n v="592.01400000000001"/>
    <s v="ID1"/>
    <n v="1972"/>
    <s v="homme"/>
    <n v="0.16"/>
    <n v="0.3"/>
    <n v="6.7400000000000002E-2"/>
    <n v="0.7"/>
    <n v="70.434865650000006"/>
  </r>
  <r>
    <n v="20210200044"/>
    <d v="2021-02-18T00:00:00"/>
    <n v="2021"/>
    <n v="2"/>
    <s v="02"/>
    <x v="2"/>
    <n v="1326061"/>
    <n v="150"/>
    <n v="0.15"/>
    <s v="C"/>
    <n v="237.5"/>
    <n v="91100"/>
    <s v=" VILLABE"/>
    <n v="28630"/>
    <s v="CHARTRES"/>
    <n v="88.063999999999993"/>
    <s v="ID2"/>
    <n v="1969"/>
    <s v="homme"/>
    <n v="0.378"/>
    <n v="1"/>
    <n v="0"/>
    <n v="0"/>
    <n v="4.9932287999999998"/>
  </r>
  <r>
    <n v="20210200073"/>
    <d v="2021-02-19T00:00:00"/>
    <n v="2021"/>
    <n v="2"/>
    <s v="02"/>
    <x v="2"/>
    <n v="1325782"/>
    <n v="868"/>
    <n v="0.86799999999999999"/>
    <s v="AFF"/>
    <n v="358"/>
    <n v="67100"/>
    <s v=" STRASBOURG"/>
    <n v="59100"/>
    <s v="ROUBAIX"/>
    <n v="540.18499999999995"/>
    <s v="ID3"/>
    <n v="1987"/>
    <s v="homme"/>
    <n v="6.7400000000000002E-2"/>
    <n v="1"/>
    <n v="0"/>
    <n v="0"/>
    <n v="31.602551091999995"/>
  </r>
  <r>
    <n v="20210200044"/>
    <d v="2021-02-22T00:00:00"/>
    <n v="2021"/>
    <n v="2"/>
    <s v="02"/>
    <x v="2"/>
    <n v="1326889"/>
    <n v="180"/>
    <n v="0.18"/>
    <s v="PAEX"/>
    <n v="92"/>
    <n v="91100"/>
    <s v=" VILLABE"/>
    <n v="59243"/>
    <s v="QUAROUBLE"/>
    <n v="250.57900000000001"/>
    <s v="ID2"/>
    <n v="1969"/>
    <s v="homme"/>
    <n v="0.16"/>
    <n v="0.3"/>
    <n v="6.7400000000000002E-2"/>
    <n v="0.7"/>
    <n v="4.2930196596000005"/>
  </r>
  <r>
    <n v="20210200044"/>
    <d v="2021-02-22T00:00:00"/>
    <n v="2021"/>
    <n v="2"/>
    <s v="02"/>
    <x v="2"/>
    <n v="1326899"/>
    <n v="200"/>
    <n v="0.2"/>
    <s v="PAEX"/>
    <n v="92"/>
    <n v="91100"/>
    <s v=" VILLABE"/>
    <n v="59810"/>
    <s v="LESQUIN"/>
    <n v="248.797"/>
    <s v="ID2"/>
    <n v="1969"/>
    <s v="homme"/>
    <n v="0.16"/>
    <n v="0.3"/>
    <n v="6.7400000000000002E-2"/>
    <n v="0.7"/>
    <n v="4.7360996919999998"/>
  </r>
  <r>
    <n v="20210200044"/>
    <d v="2021-02-22T00:00:00"/>
    <n v="2021"/>
    <n v="2"/>
    <s v="02"/>
    <x v="2"/>
    <n v="1326926"/>
    <n v="180"/>
    <n v="0.18"/>
    <s v="PAEX"/>
    <n v="100"/>
    <n v="91100"/>
    <s v=" VILLABE"/>
    <n v="62780"/>
    <s v="CUCQ"/>
    <n v="280.69799999999998"/>
    <s v="ID2"/>
    <n v="1969"/>
    <s v="homme"/>
    <n v="0.16"/>
    <n v="0.3"/>
    <n v="6.7400000000000002E-2"/>
    <n v="0.7"/>
    <n v="4.8090304151999996"/>
  </r>
  <r>
    <n v="20210200044"/>
    <d v="2021-02-22T00:00:00"/>
    <n v="2021"/>
    <n v="2"/>
    <s v="02"/>
    <x v="2"/>
    <n v="1326895"/>
    <n v="140"/>
    <n v="0.14000000000000001"/>
    <s v="PAEX"/>
    <n v="123"/>
    <n v="91100"/>
    <s v=" VILLABE"/>
    <n v="39570"/>
    <s v="LONS LE SAUNIER"/>
    <n v="380.45499999999998"/>
    <s v="ID2"/>
    <n v="1969"/>
    <s v="homme"/>
    <n v="0.16"/>
    <n v="0.3"/>
    <n v="6.7400000000000002E-2"/>
    <n v="0.7"/>
    <n v="5.0696389660000012"/>
  </r>
  <r>
    <n v="20210200044"/>
    <d v="2021-02-22T00:00:00"/>
    <n v="2021"/>
    <n v="2"/>
    <s v="02"/>
    <x v="2"/>
    <n v="1326918"/>
    <n v="140"/>
    <n v="0.14000000000000001"/>
    <s v="POLE"/>
    <n v="123"/>
    <n v="91100"/>
    <s v=" VILLABE"/>
    <n v="26750"/>
    <s v="ROMANS SUR ISER"/>
    <n v="541.17999999999995"/>
    <s v="ID2"/>
    <n v="1969"/>
    <s v="homme"/>
    <n v="0.16"/>
    <n v="0.3"/>
    <n v="6.7400000000000002E-2"/>
    <n v="0.7"/>
    <n v="7.211331736"/>
  </r>
  <r>
    <n v="20210200044"/>
    <d v="2021-02-22T00:00:00"/>
    <n v="2021"/>
    <n v="2"/>
    <s v="02"/>
    <x v="2"/>
    <n v="1326972"/>
    <n v="1000"/>
    <n v="1"/>
    <s v="NAV"/>
    <n v="123"/>
    <n v="91090"/>
    <s v=" LISSES"/>
    <n v="92230"/>
    <s v="GENNEVILLIERS"/>
    <n v="58.527999999999999"/>
    <s v="ID10"/>
    <n v="1969"/>
    <s v="homme"/>
    <n v="1.1599999999999999"/>
    <n v="1"/>
    <n v="0"/>
    <n v="0"/>
    <n v="67.892479999999992"/>
  </r>
  <r>
    <n v="20210200044"/>
    <d v="2021-02-22T00:00:00"/>
    <n v="2021"/>
    <n v="2"/>
    <s v="02"/>
    <x v="2"/>
    <n v="1326652"/>
    <n v="50"/>
    <n v="0.05"/>
    <s v="PAEX"/>
    <n v="140"/>
    <n v="91100"/>
    <s v=" VILLABE"/>
    <n v="67800"/>
    <s v="BISCHHEIM"/>
    <n v="503.44299999999998"/>
    <s v="ID2"/>
    <n v="1969"/>
    <s v="homme"/>
    <n v="0.16"/>
    <n v="0.3"/>
    <n v="6.7400000000000002E-2"/>
    <n v="0.7"/>
    <n v="2.3958852369999999"/>
  </r>
  <r>
    <n v="20210200044"/>
    <d v="2021-02-22T00:00:00"/>
    <n v="2021"/>
    <n v="2"/>
    <s v="02"/>
    <x v="2"/>
    <n v="1326892"/>
    <n v="180"/>
    <n v="0.18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8.8368576551999993"/>
  </r>
  <r>
    <n v="20210200044"/>
    <d v="2021-02-22T00:00:00"/>
    <n v="2021"/>
    <n v="2"/>
    <s v="02"/>
    <x v="2"/>
    <n v="1326923"/>
    <n v="180"/>
    <n v="0.18"/>
    <s v="POLE"/>
    <n v="210"/>
    <n v="91100"/>
    <s v=" VILLABE"/>
    <n v="66000"/>
    <s v="PERPIGNAN"/>
    <n v="837.41300000000001"/>
    <s v="ID2"/>
    <n v="1969"/>
    <s v="homme"/>
    <n v="0.16"/>
    <n v="0.3"/>
    <n v="6.7400000000000002E-2"/>
    <n v="0.7"/>
    <n v="14.3468944812"/>
  </r>
  <r>
    <n v="20210200044"/>
    <d v="2021-02-22T00:00:00"/>
    <n v="2021"/>
    <n v="2"/>
    <s v="02"/>
    <x v="2"/>
    <n v="1326518"/>
    <n v="250"/>
    <n v="0.25"/>
    <s v="PAEX"/>
    <n v="332"/>
    <n v="93120"/>
    <s v=" COURNEUVE/LA"/>
    <n v="67100"/>
    <s v="STRASBOURG"/>
    <n v="501.91300000000001"/>
    <s v="ID1"/>
    <n v="1972"/>
    <s v="homme"/>
    <n v="0.16"/>
    <n v="0.3"/>
    <n v="6.7400000000000002E-2"/>
    <n v="0.7"/>
    <n v="11.943019835000001"/>
  </r>
  <r>
    <n v="20210200044"/>
    <d v="2021-02-23T00:00:00"/>
    <n v="2021"/>
    <n v="2"/>
    <s v="02"/>
    <x v="2"/>
    <n v="1326081"/>
    <n v="440"/>
    <n v="0.44"/>
    <s v="PAEX"/>
    <n v="140"/>
    <n v="94440"/>
    <s v=" MAROLLES EN BRI"/>
    <n v="59100"/>
    <s v="ROUBAIX"/>
    <n v="250.898"/>
    <s v="ID6"/>
    <n v="1976"/>
    <s v="homme"/>
    <n v="0.16"/>
    <n v="0.3"/>
    <n v="6.7400000000000002E-2"/>
    <n v="0.7"/>
    <n v="10.507407521600001"/>
  </r>
  <r>
    <n v="20210200044"/>
    <d v="2021-02-25T00:00:00"/>
    <n v="2021"/>
    <n v="2"/>
    <s v="02"/>
    <x v="2"/>
    <n v="1331245"/>
    <n v="70"/>
    <n v="7.0000000000000007E-2"/>
    <s v="AFF"/>
    <n v="154"/>
    <n v="91100"/>
    <s v=" VILLABE"/>
    <n v="77230"/>
    <s v="MOUSSY LE NEUF"/>
    <n v="74.748999999999995"/>
    <s v="ID2"/>
    <n v="1969"/>
    <s v="homme"/>
    <n v="6.7400000000000002E-2"/>
    <n v="1"/>
    <n v="0"/>
    <n v="0"/>
    <n v="0.35266578200000004"/>
  </r>
  <r>
    <n v="20210200044"/>
    <d v="2021-02-26T00:00:00"/>
    <n v="2021"/>
    <n v="2"/>
    <s v="02"/>
    <x v="2"/>
    <n v="1331948"/>
    <n v="160"/>
    <n v="0.16"/>
    <s v="PAEX"/>
    <n v="92"/>
    <n v="91100"/>
    <s v=" VILLABE"/>
    <n v="59810"/>
    <s v="LESQUIN"/>
    <n v="248.797"/>
    <s v="ID2"/>
    <n v="1969"/>
    <s v="homme"/>
    <n v="0.16"/>
    <n v="0.3"/>
    <n v="6.7400000000000002E-2"/>
    <n v="0.7"/>
    <n v="3.7888797535999998"/>
  </r>
  <r>
    <n v="20210200044"/>
    <d v="2021-02-26T00:00:00"/>
    <n v="2021"/>
    <n v="2"/>
    <s v="02"/>
    <x v="2"/>
    <n v="1331950"/>
    <n v="180"/>
    <n v="0.18"/>
    <s v="PAEX"/>
    <n v="105"/>
    <n v="91100"/>
    <s v=" VILLABE"/>
    <n v="21300"/>
    <s v="CHENOVE"/>
    <n v="279.79899999999998"/>
    <s v="ID2"/>
    <n v="1969"/>
    <s v="homme"/>
    <n v="0.16"/>
    <n v="0.3"/>
    <n v="6.7400000000000002E-2"/>
    <n v="0.7"/>
    <n v="4.7936283876000001"/>
  </r>
  <r>
    <n v="20210200044"/>
    <d v="2021-02-26T00:00:00"/>
    <n v="2021"/>
    <n v="2"/>
    <s v="02"/>
    <x v="2"/>
    <n v="1331949"/>
    <n v="140"/>
    <n v="0.14000000000000001"/>
    <s v="PAEX"/>
    <n v="110"/>
    <n v="91100"/>
    <s v=" VILLABE"/>
    <n v="8090"/>
    <s v="CHARLEVILLE MEZ"/>
    <n v="256.911"/>
    <s v="ID2"/>
    <n v="1969"/>
    <s v="homme"/>
    <n v="0.16"/>
    <n v="0.3"/>
    <n v="6.7400000000000002E-2"/>
    <n v="0.7"/>
    <n v="3.4233904572000005"/>
  </r>
  <r>
    <n v="20210300043"/>
    <d v="2021-02-26T00:00:00"/>
    <n v="2021"/>
    <n v="2"/>
    <s v="02"/>
    <x v="2"/>
    <n v="1327119"/>
    <n v="1000"/>
    <n v="1"/>
    <s v="PAEX"/>
    <n v="190"/>
    <n v="67100"/>
    <s v=" STRASBOURG"/>
    <n v="91100"/>
    <s v="VILLABE"/>
    <n v="516.47400000000005"/>
    <s v="ID3"/>
    <n v="1987"/>
    <s v="homme"/>
    <n v="0.16"/>
    <n v="0.3"/>
    <n v="6.7400000000000002E-2"/>
    <n v="0.7"/>
    <n v="49.157995320000005"/>
  </r>
  <r>
    <n v="20210300043"/>
    <d v="2021-03-02T00:00:00"/>
    <n v="2021"/>
    <n v="3"/>
    <s v="03"/>
    <x v="3"/>
    <n v="1331227"/>
    <n v="250"/>
    <n v="0.25"/>
    <s v="POLE"/>
    <n v="135.77000000000001"/>
    <n v="59810"/>
    <s v=" LESQUIN"/>
    <n v="91100"/>
    <s v="VILLABE"/>
    <n v="250.27799999999999"/>
    <s v="ID11"/>
    <n v="1998"/>
    <s v="homme"/>
    <n v="0.16"/>
    <n v="0.3"/>
    <n v="6.7400000000000002E-2"/>
    <n v="0.7"/>
    <n v="5.9553650099999995"/>
  </r>
  <r>
    <n v="20210300043"/>
    <d v="2021-03-02T00:00:00"/>
    <n v="2021"/>
    <n v="3"/>
    <s v="03"/>
    <x v="3"/>
    <n v="1332477"/>
    <n v="1000"/>
    <n v="1"/>
    <s v="GV"/>
    <n v="637.20000000000005"/>
    <n v="59100"/>
    <s v=" ROUBAIX"/>
    <n v="91100"/>
    <s v="VILLABE"/>
    <n v="266.35300000000001"/>
    <s v="ID9"/>
    <n v="1987"/>
    <s v="homme"/>
    <n v="0.24099999999999999"/>
    <n v="1"/>
    <n v="0"/>
    <n v="0"/>
    <n v="64.191073000000003"/>
  </r>
  <r>
    <n v="20210300043"/>
    <d v="2021-03-03T00:00:00"/>
    <n v="2021"/>
    <n v="3"/>
    <s v="03"/>
    <x v="3"/>
    <n v="1327958"/>
    <n v="250"/>
    <n v="0.25"/>
    <s v="POLE"/>
    <n v="90"/>
    <n v="21300"/>
    <s v=" CHENOVE"/>
    <n v="91100"/>
    <s v="VILLABE"/>
    <n v="278.14499999999998"/>
    <s v="ID8"/>
    <n v="1995"/>
    <s v="femme"/>
    <n v="0.16"/>
    <n v="0.3"/>
    <n v="6.7400000000000002E-2"/>
    <n v="0.7"/>
    <n v="6.6184602749999994"/>
  </r>
  <r>
    <n v="20210300043"/>
    <d v="2021-03-03T00:00:00"/>
    <n v="2021"/>
    <n v="3"/>
    <s v="03"/>
    <x v="3"/>
    <n v="1333227"/>
    <n v="200"/>
    <n v="0.2"/>
    <s v="POLE"/>
    <n v="120"/>
    <n v="91100"/>
    <s v=" VILLABE"/>
    <n v="59810"/>
    <s v="LESQUIN"/>
    <n v="248.797"/>
    <s v="ID2"/>
    <n v="1969"/>
    <s v="homme"/>
    <n v="0.16"/>
    <n v="0.3"/>
    <n v="6.7400000000000002E-2"/>
    <n v="0.7"/>
    <n v="4.7360996919999998"/>
  </r>
  <r>
    <n v="20210300043"/>
    <d v="2021-03-04T00:00:00"/>
    <n v="2021"/>
    <n v="3"/>
    <s v="03"/>
    <x v="3"/>
    <n v="1333235"/>
    <n v="200"/>
    <n v="0.2"/>
    <s v="POLE"/>
    <n v="115"/>
    <n v="59810"/>
    <s v=" LESQUIN"/>
    <n v="91100"/>
    <s v="VILLABE"/>
    <n v="250.27799999999999"/>
    <s v="ID11"/>
    <n v="1998"/>
    <s v="homme"/>
    <n v="0.16"/>
    <n v="0.3"/>
    <n v="6.7400000000000002E-2"/>
    <n v="0.7"/>
    <n v="4.764292008"/>
  </r>
  <r>
    <n v="20210300043"/>
    <d v="2021-03-04T00:00:00"/>
    <n v="2021"/>
    <n v="3"/>
    <s v="03"/>
    <x v="3"/>
    <n v="1331212"/>
    <n v="250"/>
    <n v="0.25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6.6268361150000006"/>
  </r>
  <r>
    <n v="20210300043"/>
    <d v="2021-03-05T00:00:00"/>
    <n v="2021"/>
    <n v="3"/>
    <s v="03"/>
    <x v="3"/>
    <n v="1334249"/>
    <n v="250"/>
    <n v="0.25"/>
    <s v="GV"/>
    <n v="98"/>
    <n v="91100"/>
    <s v=" VILLABE"/>
    <n v="93120"/>
    <s v="COURNEUVE/LA"/>
    <n v="53.975999999999999"/>
    <s v="ID2"/>
    <n v="1969"/>
    <s v="homme"/>
    <n v="0.24099999999999999"/>
    <n v="1"/>
    <n v="0"/>
    <n v="0"/>
    <n v="3.2520539999999998"/>
  </r>
  <r>
    <n v="20210300043"/>
    <d v="2021-03-05T00:00:00"/>
    <n v="2021"/>
    <n v="3"/>
    <s v="03"/>
    <x v="3"/>
    <n v="1334029"/>
    <n v="200"/>
    <n v="0.2"/>
    <s v="POLE"/>
    <n v="110.58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10300043"/>
    <d v="2021-03-05T00:00:00"/>
    <n v="2021"/>
    <n v="3"/>
    <s v="03"/>
    <x v="3"/>
    <n v="1333334"/>
    <n v="200"/>
    <n v="0.2"/>
    <s v="PAEX"/>
    <n v="190"/>
    <n v="67100"/>
    <s v=" STRASBOURG"/>
    <n v="91100"/>
    <s v="VILLABE"/>
    <n v="516.47400000000005"/>
    <s v="ID3"/>
    <n v="1987"/>
    <s v="homme"/>
    <n v="0.16"/>
    <n v="0.3"/>
    <n v="6.7400000000000002E-2"/>
    <n v="0.7"/>
    <n v="9.8315990640000024"/>
  </r>
  <r>
    <n v="20210300043"/>
    <d v="2021-03-08T00:00:00"/>
    <n v="2021"/>
    <n v="3"/>
    <s v="03"/>
    <x v="3"/>
    <n v="1334486"/>
    <n v="120"/>
    <n v="0.12"/>
    <s v="POLE"/>
    <n v="115"/>
    <n v="26750"/>
    <s v=" ROMANS SUR ISER"/>
    <n v="91100"/>
    <s v="VILLABE"/>
    <n v="541.52599999999995"/>
    <s v="ID5"/>
    <n v="1998"/>
    <s v="femme"/>
    <n v="0.16"/>
    <n v="0.3"/>
    <n v="6.7400000000000002E-2"/>
    <n v="0.7"/>
    <n v="6.185093361599999"/>
  </r>
  <r>
    <n v="20210300043"/>
    <d v="2021-03-08T00:00:00"/>
    <n v="2021"/>
    <n v="3"/>
    <s v="03"/>
    <x v="3"/>
    <n v="1334247"/>
    <n v="400"/>
    <n v="0.4"/>
    <s v="GV"/>
    <n v="637.20000000000005"/>
    <n v="59100"/>
    <s v=" ROUBAIX"/>
    <n v="91100"/>
    <s v="VILLABE"/>
    <n v="266.35300000000001"/>
    <s v="ID9"/>
    <n v="1987"/>
    <s v="homme"/>
    <n v="0.24099999999999999"/>
    <n v="1"/>
    <n v="0"/>
    <n v="0"/>
    <n v="25.676429200000001"/>
  </r>
  <r>
    <n v="20210300043"/>
    <d v="2021-03-09T00:00:00"/>
    <n v="2021"/>
    <n v="3"/>
    <s v="03"/>
    <x v="3"/>
    <n v="1334990"/>
    <n v="120"/>
    <n v="0.12"/>
    <s v="POLE"/>
    <n v="115"/>
    <n v="59243"/>
    <s v=" QUAROUBLE"/>
    <n v="91100"/>
    <s v="VILLABE"/>
    <n v="251.91900000000001"/>
    <s v="ID14"/>
    <n v="1978"/>
    <s v="femme"/>
    <n v="0.16"/>
    <n v="0.3"/>
    <n v="6.7400000000000002E-2"/>
    <n v="0.7"/>
    <n v="2.8773180503999995"/>
  </r>
  <r>
    <n v="20210300043"/>
    <d v="2021-03-09T00:00:00"/>
    <n v="2021"/>
    <n v="3"/>
    <s v="03"/>
    <x v="3"/>
    <n v="1334956"/>
    <n v="500"/>
    <n v="0.5"/>
    <s v="GV"/>
    <n v="123"/>
    <n v="93120"/>
    <s v=" COURNEUVE/LA"/>
    <n v="91100"/>
    <s v="VILLABE"/>
    <n v="54.761000000000003"/>
    <s v="ID1"/>
    <n v="1972"/>
    <s v="homme"/>
    <n v="0.24099999999999999"/>
    <n v="1"/>
    <n v="0"/>
    <n v="0"/>
    <n v="6.5987005000000005"/>
  </r>
  <r>
    <n v="20210300043"/>
    <d v="2021-03-09T00:00:00"/>
    <n v="2021"/>
    <n v="3"/>
    <s v="03"/>
    <x v="3"/>
    <n v="1334314"/>
    <n v="200"/>
    <n v="0.2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5.3014688920000008"/>
  </r>
  <r>
    <n v="20210300043"/>
    <d v="2021-03-10T00:00:00"/>
    <n v="2021"/>
    <n v="3"/>
    <s v="03"/>
    <x v="3"/>
    <n v="1335981"/>
    <n v="160"/>
    <n v="0.16"/>
    <s v="PAEX"/>
    <n v="92"/>
    <n v="91100"/>
    <s v=" VILLABE"/>
    <n v="59243"/>
    <s v="QUAROUBLE"/>
    <n v="250.57900000000001"/>
    <s v="ID2"/>
    <n v="1969"/>
    <s v="homme"/>
    <n v="0.16"/>
    <n v="0.3"/>
    <n v="6.7400000000000002E-2"/>
    <n v="0.7"/>
    <n v="3.8160174752000002"/>
  </r>
  <r>
    <n v="20210300043"/>
    <d v="2021-03-10T00:00:00"/>
    <n v="2021"/>
    <n v="3"/>
    <s v="03"/>
    <x v="3"/>
    <n v="1335995"/>
    <n v="160"/>
    <n v="0.16"/>
    <s v="PAEX"/>
    <n v="105"/>
    <n v="91100"/>
    <s v=" VILLABE"/>
    <n v="21300"/>
    <s v="CHENOVE"/>
    <n v="279.79899999999998"/>
    <s v="ID2"/>
    <n v="1969"/>
    <s v="homme"/>
    <n v="0.16"/>
    <n v="0.3"/>
    <n v="6.7400000000000002E-2"/>
    <n v="0.7"/>
    <n v="4.2610030111999997"/>
  </r>
  <r>
    <n v="20210300043"/>
    <d v="2021-03-10T00:00:00"/>
    <n v="2021"/>
    <n v="3"/>
    <s v="03"/>
    <x v="3"/>
    <n v="1335998"/>
    <n v="120"/>
    <n v="0.12"/>
    <s v="PAEX"/>
    <n v="110"/>
    <n v="91100"/>
    <s v=" VILLABE"/>
    <n v="8090"/>
    <s v="CHARLEVILLE MEZ"/>
    <n v="256.911"/>
    <s v="ID2"/>
    <n v="1969"/>
    <s v="homme"/>
    <n v="0.16"/>
    <n v="0.3"/>
    <n v="6.7400000000000002E-2"/>
    <n v="0.7"/>
    <n v="2.9343346775999999"/>
  </r>
  <r>
    <n v="20210300043"/>
    <d v="2021-03-10T00:00:00"/>
    <n v="2021"/>
    <n v="3"/>
    <s v="03"/>
    <x v="3"/>
    <n v="1335127"/>
    <n v="200"/>
    <n v="0.2"/>
    <s v="POLE"/>
    <n v="115"/>
    <n v="59810"/>
    <s v=" LESQUIN"/>
    <n v="91100"/>
    <s v="VILLABE"/>
    <n v="250.27799999999999"/>
    <s v="ID11"/>
    <n v="1998"/>
    <s v="homme"/>
    <n v="0.16"/>
    <n v="0.3"/>
    <n v="6.7400000000000002E-2"/>
    <n v="0.7"/>
    <n v="4.764292008"/>
  </r>
  <r>
    <n v="20210300043"/>
    <d v="2021-03-10T00:00:00"/>
    <n v="2021"/>
    <n v="3"/>
    <s v="03"/>
    <x v="3"/>
    <n v="1335514"/>
    <n v="250"/>
    <n v="0.25"/>
    <s v="PAEX"/>
    <n v="120"/>
    <n v="93120"/>
    <s v=" COURNEUVE/LA"/>
    <n v="59800"/>
    <s v="LILLE"/>
    <n v="209.06899999999999"/>
    <s v="ID1"/>
    <n v="1972"/>
    <s v="homme"/>
    <n v="0.16"/>
    <n v="0.3"/>
    <n v="6.7400000000000002E-2"/>
    <n v="0.7"/>
    <n v="4.9747968549999992"/>
  </r>
  <r>
    <n v="20210300043"/>
    <d v="2021-03-10T00:00:00"/>
    <n v="2021"/>
    <n v="3"/>
    <s v="03"/>
    <x v="3"/>
    <n v="1335991"/>
    <n v="140"/>
    <n v="0.14000000000000001"/>
    <s v="POLE"/>
    <n v="123"/>
    <n v="91100"/>
    <s v=" VILLABE"/>
    <n v="26750"/>
    <s v="ROMANS SUR ISER"/>
    <n v="541.17999999999995"/>
    <s v="ID2"/>
    <n v="1969"/>
    <s v="homme"/>
    <n v="0.16"/>
    <n v="0.3"/>
    <n v="6.7400000000000002E-2"/>
    <n v="0.7"/>
    <n v="7.211331736"/>
  </r>
  <r>
    <n v="20210300043"/>
    <d v="2021-03-11T00:00:00"/>
    <n v="2021"/>
    <n v="3"/>
    <s v="03"/>
    <x v="3"/>
    <n v="1335689"/>
    <n v="400"/>
    <n v="0.4"/>
    <s v="PAEX"/>
    <n v="190"/>
    <n v="67100"/>
    <s v=" STRASBOURG"/>
    <n v="91100"/>
    <s v="VILLABE"/>
    <n v="516.47400000000005"/>
    <s v="ID3"/>
    <n v="1987"/>
    <s v="homme"/>
    <n v="0.16"/>
    <n v="0.3"/>
    <n v="6.7400000000000002E-2"/>
    <n v="0.7"/>
    <n v="19.663198128000005"/>
  </r>
  <r>
    <n v="20210300043"/>
    <d v="2021-03-12T00:00:00"/>
    <n v="2021"/>
    <n v="3"/>
    <s v="03"/>
    <x v="3"/>
    <n v="1336645"/>
    <n v="200"/>
    <n v="0.2"/>
    <s v="POLE"/>
    <n v="90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10300043"/>
    <d v="2021-03-12T00:00:00"/>
    <n v="2021"/>
    <n v="3"/>
    <s v="03"/>
    <x v="3"/>
    <n v="1336709"/>
    <n v="250"/>
    <n v="0.25"/>
    <s v="AFF"/>
    <n v="98"/>
    <n v="93120"/>
    <s v=" COURNEUVE/LA"/>
    <n v="94440"/>
    <s v="MAROLLES EN BRI"/>
    <n v="38.395000000000003"/>
    <s v="ID1"/>
    <n v="1972"/>
    <s v="homme"/>
    <n v="6.7400000000000002E-2"/>
    <n v="1"/>
    <n v="0"/>
    <n v="0"/>
    <n v="0.64695575000000005"/>
  </r>
  <r>
    <n v="20210300043"/>
    <d v="2021-03-12T00:00:00"/>
    <n v="2021"/>
    <n v="3"/>
    <s v="03"/>
    <x v="3"/>
    <n v="1336568"/>
    <n v="250"/>
    <n v="0.25"/>
    <s v="POLE"/>
    <n v="115"/>
    <n v="26750"/>
    <s v=" ROMANS SUR ISER"/>
    <n v="91100"/>
    <s v="VILLABE"/>
    <n v="541.52599999999995"/>
    <s v="ID5"/>
    <n v="1998"/>
    <s v="femme"/>
    <n v="0.16"/>
    <n v="0.3"/>
    <n v="6.7400000000000002E-2"/>
    <n v="0.7"/>
    <n v="12.885611169999999"/>
  </r>
  <r>
    <n v="20210300043"/>
    <d v="2021-03-15T00:00:00"/>
    <n v="2021"/>
    <n v="3"/>
    <s v="03"/>
    <x v="3"/>
    <n v="1337321"/>
    <n v="90"/>
    <n v="0.09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4.4184288275999997"/>
  </r>
  <r>
    <n v="20210300043"/>
    <d v="2021-03-16T00:00:00"/>
    <n v="2021"/>
    <n v="3"/>
    <s v="03"/>
    <x v="3"/>
    <n v="1337756"/>
    <n v="120"/>
    <n v="0.12"/>
    <s v="PAEX"/>
    <n v="92"/>
    <n v="91100"/>
    <s v=" VILLABE"/>
    <n v="59243"/>
    <s v="QUAROUBLE"/>
    <n v="250.57900000000001"/>
    <s v="ID2"/>
    <n v="1969"/>
    <s v="homme"/>
    <n v="0.16"/>
    <n v="0.3"/>
    <n v="6.7400000000000002E-2"/>
    <n v="0.7"/>
    <n v="2.8620131064000001"/>
  </r>
  <r>
    <n v="20210300043"/>
    <d v="2021-03-16T00:00:00"/>
    <n v="2021"/>
    <n v="3"/>
    <s v="03"/>
    <x v="3"/>
    <n v="1337765"/>
    <n v="100"/>
    <n v="0.1"/>
    <s v="PAEX"/>
    <n v="95"/>
    <n v="91100"/>
    <s v=" VILLABE"/>
    <n v="59800"/>
    <s v="LILLE"/>
    <n v="254.17500000000001"/>
    <s v="ID2"/>
    <n v="1969"/>
    <s v="homme"/>
    <n v="0.16"/>
    <n v="0.3"/>
    <n v="6.7400000000000002E-2"/>
    <n v="0.7"/>
    <n v="2.4192376500000004"/>
  </r>
  <r>
    <n v="20210300043"/>
    <d v="2021-03-16T00:00:00"/>
    <n v="2021"/>
    <n v="3"/>
    <s v="03"/>
    <x v="3"/>
    <n v="1337958"/>
    <n v="250"/>
    <n v="0.25"/>
    <s v="GV"/>
    <n v="98"/>
    <n v="91100"/>
    <s v=" VILLABE"/>
    <n v="93120"/>
    <s v="COURNEUVE/LA"/>
    <n v="53.975999999999999"/>
    <s v="ID2"/>
    <n v="1969"/>
    <s v="homme"/>
    <n v="0.24099999999999999"/>
    <n v="1"/>
    <n v="0"/>
    <n v="0"/>
    <n v="3.2520539999999998"/>
  </r>
  <r>
    <n v="20210300043"/>
    <d v="2021-03-16T00:00:00"/>
    <n v="2021"/>
    <n v="3"/>
    <s v="03"/>
    <x v="3"/>
    <n v="1338078"/>
    <n v="160"/>
    <n v="0.16"/>
    <s v="PAEX"/>
    <n v="100"/>
    <n v="91100"/>
    <s v=" VILLABE"/>
    <n v="62780"/>
    <s v="CUCQ"/>
    <n v="280.69799999999998"/>
    <s v="ID2"/>
    <n v="1969"/>
    <s v="homme"/>
    <n v="0.16"/>
    <n v="0.3"/>
    <n v="6.7400000000000002E-2"/>
    <n v="0.7"/>
    <n v="4.2746937024000005"/>
  </r>
  <r>
    <n v="20210300043"/>
    <d v="2021-03-16T00:00:00"/>
    <n v="2021"/>
    <n v="3"/>
    <s v="03"/>
    <x v="3"/>
    <n v="1337761"/>
    <n v="100"/>
    <n v="0.1"/>
    <s v="PAEX"/>
    <n v="110"/>
    <n v="91100"/>
    <s v=" VILLABE"/>
    <n v="8090"/>
    <s v="CHARLEVILLE MEZ"/>
    <n v="256.911"/>
    <s v="ID2"/>
    <n v="1969"/>
    <s v="homme"/>
    <n v="0.16"/>
    <n v="0.3"/>
    <n v="6.7400000000000002E-2"/>
    <n v="0.7"/>
    <n v="2.4452788980000002"/>
  </r>
  <r>
    <n v="20210300043"/>
    <d v="2021-03-16T00:00:00"/>
    <n v="2021"/>
    <n v="3"/>
    <s v="03"/>
    <x v="3"/>
    <n v="1337179"/>
    <n v="200"/>
    <n v="0.2"/>
    <s v="POLE"/>
    <n v="115"/>
    <n v="59810"/>
    <s v=" LESQUIN"/>
    <n v="91100"/>
    <s v="VILLABE"/>
    <n v="250.27799999999999"/>
    <s v="ID11"/>
    <n v="1998"/>
    <s v="homme"/>
    <n v="0.16"/>
    <n v="0.3"/>
    <n v="6.7400000000000002E-2"/>
    <n v="0.7"/>
    <n v="4.764292008"/>
  </r>
  <r>
    <n v="20210300043"/>
    <d v="2021-03-17T00:00:00"/>
    <n v="2021"/>
    <n v="3"/>
    <s v="03"/>
    <x v="3"/>
    <n v="1337601"/>
    <n v="200"/>
    <n v="0.2"/>
    <s v="POLE"/>
    <n v="115"/>
    <n v="59243"/>
    <s v=" QUAROUBLE"/>
    <n v="91100"/>
    <s v="VILLABE"/>
    <n v="251.91900000000001"/>
    <s v="ID14"/>
    <n v="1978"/>
    <s v="femme"/>
    <n v="0.16"/>
    <n v="0.3"/>
    <n v="6.7400000000000002E-2"/>
    <n v="0.7"/>
    <n v="4.7955300840000001"/>
  </r>
  <r>
    <n v="20210300043"/>
    <d v="2021-03-18T00:00:00"/>
    <n v="2021"/>
    <n v="3"/>
    <s v="03"/>
    <x v="3"/>
    <n v="1338946"/>
    <n v="200"/>
    <n v="0.2"/>
    <s v="PAEX"/>
    <n v="92"/>
    <n v="91100"/>
    <s v=" VILLABE"/>
    <n v="59100"/>
    <s v="ROUBAIX"/>
    <n v="266.166"/>
    <s v="ID2"/>
    <n v="1969"/>
    <s v="homme"/>
    <n v="0.16"/>
    <n v="0.3"/>
    <n v="6.7400000000000002E-2"/>
    <n v="0.7"/>
    <n v="5.0667359760000004"/>
  </r>
  <r>
    <n v="20210300043"/>
    <d v="2021-03-18T00:00:00"/>
    <n v="2021"/>
    <n v="3"/>
    <s v="03"/>
    <x v="3"/>
    <n v="1338752"/>
    <n v="400"/>
    <n v="0.4"/>
    <s v="PAEX"/>
    <n v="190"/>
    <n v="67100"/>
    <s v=" STRASBOURG"/>
    <n v="91100"/>
    <s v="VILLABE"/>
    <n v="516.47400000000005"/>
    <s v="ID3"/>
    <n v="1987"/>
    <s v="homme"/>
    <n v="0.16"/>
    <n v="0.3"/>
    <n v="6.7400000000000002E-2"/>
    <n v="0.7"/>
    <n v="19.663198128000005"/>
  </r>
  <r>
    <n v="20210300043"/>
    <d v="2021-03-18T00:00:00"/>
    <n v="2021"/>
    <n v="3"/>
    <s v="03"/>
    <x v="3"/>
    <n v="1338764"/>
    <n v="1600"/>
    <n v="1.6"/>
    <s v="AFF"/>
    <n v="205"/>
    <n v="59100"/>
    <s v=" ROUBAIX"/>
    <n v="91100"/>
    <s v="VILLABE"/>
    <n v="266.35300000000001"/>
    <s v="ID9"/>
    <n v="1987"/>
    <s v="homme"/>
    <n v="6.7400000000000002E-2"/>
    <n v="1"/>
    <n v="0"/>
    <n v="0"/>
    <n v="28.723507520000002"/>
  </r>
  <r>
    <n v="20210300043"/>
    <d v="2021-03-19T00:00:00"/>
    <n v="2021"/>
    <n v="3"/>
    <s v="03"/>
    <x v="3"/>
    <n v="1339191"/>
    <n v="200"/>
    <n v="0.2"/>
    <s v="POLE"/>
    <n v="110.58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10300043"/>
    <d v="2021-03-19T00:00:00"/>
    <n v="2021"/>
    <n v="3"/>
    <s v="03"/>
    <x v="3"/>
    <n v="1339235"/>
    <n v="500"/>
    <n v="0.5"/>
    <s v="GV"/>
    <n v="123"/>
    <n v="93120"/>
    <s v=" COURNEUVE/LA"/>
    <n v="91100"/>
    <s v="VILLABE"/>
    <n v="54.761000000000003"/>
    <s v="ID1"/>
    <n v="1972"/>
    <s v="homme"/>
    <n v="0.24099999999999999"/>
    <n v="1"/>
    <n v="0"/>
    <n v="0"/>
    <n v="6.5987005000000005"/>
  </r>
  <r>
    <n v="20210300043"/>
    <d v="2021-03-19T00:00:00"/>
    <n v="2021"/>
    <n v="3"/>
    <s v="03"/>
    <x v="3"/>
    <n v="1339037"/>
    <n v="600"/>
    <n v="0.6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5.904406676000001"/>
  </r>
  <r>
    <n v="20210300043"/>
    <d v="2021-03-22T00:00:00"/>
    <n v="2021"/>
    <n v="3"/>
    <s v="03"/>
    <x v="3"/>
    <n v="1339834"/>
    <n v="100"/>
    <n v="0.1"/>
    <s v="PAEX"/>
    <n v="373.8"/>
    <n v="91100"/>
    <s v=" VILLABE"/>
    <n v="59100"/>
    <s v="ROUBAIX"/>
    <n v="266.166"/>
    <s v="ID2"/>
    <n v="1969"/>
    <s v="homme"/>
    <n v="0.16"/>
    <n v="0.3"/>
    <n v="6.7400000000000002E-2"/>
    <n v="0.7"/>
    <n v="2.5333679880000002"/>
  </r>
  <r>
    <n v="20210300043"/>
    <d v="2021-03-23T00:00:00"/>
    <n v="2021"/>
    <n v="3"/>
    <s v="03"/>
    <x v="3"/>
    <n v="1339690"/>
    <n v="200"/>
    <n v="0.2"/>
    <s v="POLE"/>
    <n v="90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10300043"/>
    <d v="2021-03-23T00:00:00"/>
    <n v="2021"/>
    <n v="3"/>
    <s v="03"/>
    <x v="3"/>
    <n v="1339877"/>
    <n v="200"/>
    <n v="0.2"/>
    <s v="POLE"/>
    <n v="115"/>
    <n v="59810"/>
    <s v=" LESQUIN"/>
    <n v="91100"/>
    <s v="VILLABE"/>
    <n v="250.27799999999999"/>
    <s v="ID11"/>
    <n v="1998"/>
    <s v="homme"/>
    <n v="0.16"/>
    <n v="0.3"/>
    <n v="6.7400000000000002E-2"/>
    <n v="0.7"/>
    <n v="4.764292008"/>
  </r>
  <r>
    <n v="20210300043"/>
    <d v="2021-03-23T00:00:00"/>
    <n v="2021"/>
    <n v="3"/>
    <s v="03"/>
    <x v="3"/>
    <n v="1340077"/>
    <n v="250"/>
    <n v="0.25"/>
    <s v="POLE"/>
    <n v="115"/>
    <n v="26750"/>
    <s v=" ROMANS SUR ISER"/>
    <n v="91100"/>
    <s v="VILLABE"/>
    <n v="541.52599999999995"/>
    <s v="ID5"/>
    <n v="1998"/>
    <s v="femme"/>
    <n v="0.16"/>
    <n v="0.3"/>
    <n v="6.7400000000000002E-2"/>
    <n v="0.7"/>
    <n v="12.885611169999999"/>
  </r>
  <r>
    <n v="20210300043"/>
    <d v="2021-03-24T00:00:00"/>
    <n v="2021"/>
    <n v="3"/>
    <s v="03"/>
    <x v="3"/>
    <n v="1341139"/>
    <n v="110"/>
    <n v="0.11"/>
    <s v="PAEX"/>
    <n v="95"/>
    <n v="91100"/>
    <s v=" VILLABE"/>
    <n v="80400"/>
    <s v="HAM"/>
    <n v="168.048"/>
    <s v="ID2"/>
    <n v="1969"/>
    <s v="homme"/>
    <n v="0.16"/>
    <n v="0.3"/>
    <n v="6.7400000000000002E-2"/>
    <n v="0.7"/>
    <n v="1.7594289504"/>
  </r>
  <r>
    <n v="20210300043"/>
    <d v="2021-03-24T00:00:00"/>
    <n v="2021"/>
    <n v="3"/>
    <s v="03"/>
    <x v="3"/>
    <n v="1341127"/>
    <n v="100"/>
    <n v="0.1"/>
    <s v="PAEX"/>
    <n v="105"/>
    <n v="91100"/>
    <s v=" VILLABE"/>
    <n v="21600"/>
    <s v="OUGES"/>
    <n v="284.233"/>
    <s v="ID2"/>
    <n v="1969"/>
    <s v="homme"/>
    <n v="0.16"/>
    <n v="0.3"/>
    <n v="6.7400000000000002E-2"/>
    <n v="0.7"/>
    <n v="2.7053296940000005"/>
  </r>
  <r>
    <n v="20210300043"/>
    <d v="2021-03-24T00:00:00"/>
    <n v="2021"/>
    <n v="3"/>
    <s v="03"/>
    <x v="3"/>
    <n v="1340255"/>
    <n v="200"/>
    <n v="0.2"/>
    <s v="POLE"/>
    <n v="115"/>
    <n v="59243"/>
    <s v=" QUAROUBLE"/>
    <n v="91100"/>
    <s v="VILLABE"/>
    <n v="251.91900000000001"/>
    <s v="ID14"/>
    <n v="1978"/>
    <s v="femme"/>
    <n v="0.16"/>
    <n v="0.3"/>
    <n v="6.7400000000000002E-2"/>
    <n v="0.7"/>
    <n v="4.7955300840000001"/>
  </r>
  <r>
    <n v="20210300043"/>
    <d v="2021-03-24T00:00:00"/>
    <n v="2021"/>
    <n v="3"/>
    <s v="03"/>
    <x v="3"/>
    <n v="1341132"/>
    <n v="100"/>
    <n v="0.1"/>
    <s v="PAEX"/>
    <n v="139"/>
    <n v="91100"/>
    <s v=" VILLABE"/>
    <n v="52200"/>
    <s v="LANGRES"/>
    <n v="263.93900000000002"/>
    <s v="ID2"/>
    <n v="1969"/>
    <s v="homme"/>
    <n v="0.16"/>
    <n v="0.3"/>
    <n v="6.7400000000000002E-2"/>
    <n v="0.7"/>
    <n v="2.5121714020000003"/>
  </r>
  <r>
    <n v="20210300043"/>
    <d v="2021-03-24T00:00:00"/>
    <n v="2021"/>
    <n v="3"/>
    <s v="03"/>
    <x v="3"/>
    <n v="1341121"/>
    <n v="100"/>
    <n v="0.1"/>
    <s v="POLE"/>
    <n v="150"/>
    <n v="91100"/>
    <s v=" VILLABE"/>
    <n v="13000"/>
    <s v="MARSEILLE"/>
    <n v="740.44500000000005"/>
    <s v="ID2"/>
    <n v="1969"/>
    <s v="homme"/>
    <n v="0.16"/>
    <n v="0.3"/>
    <n v="6.7400000000000002E-2"/>
    <n v="0.7"/>
    <n v="7.0475555100000014"/>
  </r>
  <r>
    <n v="20210300043"/>
    <d v="2021-03-24T00:00:00"/>
    <n v="2021"/>
    <n v="3"/>
    <s v="03"/>
    <x v="3"/>
    <n v="1340284"/>
    <n v="750"/>
    <n v="0.75"/>
    <s v="PAEX"/>
    <n v="165"/>
    <n v="93120"/>
    <s v=" COURNEUVE/LA"/>
    <n v="59800"/>
    <s v="LILLE"/>
    <n v="209.06899999999999"/>
    <s v="ID1"/>
    <n v="1972"/>
    <s v="homme"/>
    <n v="0.16"/>
    <n v="0.3"/>
    <n v="6.7400000000000002E-2"/>
    <n v="0.7"/>
    <n v="14.924390564999999"/>
  </r>
  <r>
    <n v="20210300043"/>
    <d v="2021-03-24T00:00:00"/>
    <n v="2021"/>
    <n v="3"/>
    <s v="03"/>
    <x v="3"/>
    <n v="1340604"/>
    <n v="750"/>
    <n v="0.75"/>
    <s v="PAEX"/>
    <n v="328"/>
    <n v="40300"/>
    <s v=" PEYREHORADE"/>
    <n v="59100"/>
    <s v="ROUBAIX"/>
    <n v="986.75599999999997"/>
    <s v="ID7"/>
    <n v="1973"/>
    <s v="femme"/>
    <n v="0.16"/>
    <n v="0.3"/>
    <n v="6.7400000000000002E-2"/>
    <n v="0.7"/>
    <n v="70.439577060000005"/>
  </r>
  <r>
    <n v="20210300043"/>
    <d v="2021-03-25T00:00:00"/>
    <n v="2021"/>
    <n v="3"/>
    <s v="03"/>
    <x v="3"/>
    <n v="1340627"/>
    <n v="200"/>
    <n v="0.2"/>
    <s v="PAEX"/>
    <n v="220"/>
    <n v="67100"/>
    <s v=" STRASBOURG"/>
    <n v="91100"/>
    <s v="VILLABE"/>
    <n v="516.47400000000005"/>
    <s v="ID3"/>
    <n v="1987"/>
    <s v="homme"/>
    <n v="0.16"/>
    <n v="0.3"/>
    <n v="6.7400000000000002E-2"/>
    <n v="0.7"/>
    <n v="9.8315990640000024"/>
  </r>
  <r>
    <n v="20210400025"/>
    <d v="2021-03-26T00:00:00"/>
    <n v="2021"/>
    <n v="3"/>
    <s v="03"/>
    <x v="3"/>
    <n v="1341084"/>
    <n v="200"/>
    <n v="0.2"/>
    <s v="POLE"/>
    <n v="110.58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10300043"/>
    <d v="2021-03-26T00:00:00"/>
    <n v="2021"/>
    <n v="3"/>
    <s v="03"/>
    <x v="3"/>
    <n v="1340621"/>
    <n v="250"/>
    <n v="0.25"/>
    <s v="POLE"/>
    <n v="115"/>
    <n v="26750"/>
    <s v=" ROMANS SUR ISER"/>
    <n v="91100"/>
    <s v="VILLABE"/>
    <n v="541.52599999999995"/>
    <s v="ID5"/>
    <n v="1998"/>
    <s v="femme"/>
    <n v="0.16"/>
    <n v="0.3"/>
    <n v="6.7400000000000002E-2"/>
    <n v="0.7"/>
    <n v="12.885611169999999"/>
  </r>
  <r>
    <n v="20210300043"/>
    <d v="2021-03-26T00:00:00"/>
    <n v="2021"/>
    <n v="3"/>
    <s v="03"/>
    <x v="3"/>
    <n v="1339044"/>
    <n v="400"/>
    <n v="0.4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10300043"/>
    <d v="2021-03-29T00:00:00"/>
    <n v="2021"/>
    <n v="3"/>
    <s v="03"/>
    <x v="3"/>
    <n v="1342278"/>
    <n v="200"/>
    <n v="0.2"/>
    <s v="POLE"/>
    <n v="123"/>
    <n v="91100"/>
    <s v=" VILLABE"/>
    <n v="26750"/>
    <s v="ROMANS SUR ISER"/>
    <n v="541.17999999999995"/>
    <s v="ID2"/>
    <n v="1969"/>
    <s v="homme"/>
    <n v="0.16"/>
    <n v="0.3"/>
    <n v="6.7400000000000002E-2"/>
    <n v="0.7"/>
    <n v="10.301902479999999"/>
  </r>
  <r>
    <n v="20210400025"/>
    <d v="2021-03-29T00:00:00"/>
    <n v="2021"/>
    <n v="3"/>
    <s v="03"/>
    <x v="3"/>
    <n v="1341743"/>
    <n v="200"/>
    <n v="0.2"/>
    <s v="POLE"/>
    <n v="137.5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0300043"/>
    <d v="2021-03-29T00:00:00"/>
    <n v="2021"/>
    <n v="3"/>
    <s v="03"/>
    <x v="3"/>
    <n v="1341989"/>
    <n v="750"/>
    <n v="0.75"/>
    <s v="PAEX"/>
    <n v="182"/>
    <n v="93120"/>
    <s v=" COURNEUVE/LA"/>
    <n v="21300"/>
    <s v="CHENOVE"/>
    <n v="330.63299999999998"/>
    <s v="ID1"/>
    <n v="1972"/>
    <s v="homme"/>
    <n v="0.16"/>
    <n v="0.3"/>
    <n v="6.7400000000000002E-2"/>
    <n v="0.7"/>
    <n v="23.602236705000003"/>
  </r>
  <r>
    <n v="20210300043"/>
    <d v="2021-03-30T00:00:00"/>
    <n v="2021"/>
    <n v="3"/>
    <s v="03"/>
    <x v="3"/>
    <n v="1342772"/>
    <n v="120"/>
    <n v="0.12"/>
    <s v="PAEX"/>
    <n v="95"/>
    <n v="91100"/>
    <s v=" VILLABE"/>
    <n v="59800"/>
    <s v="LILLE"/>
    <n v="254.17500000000001"/>
    <s v="ID2"/>
    <n v="1969"/>
    <s v="homme"/>
    <n v="0.16"/>
    <n v="0.3"/>
    <n v="6.7400000000000002E-2"/>
    <n v="0.7"/>
    <n v="2.9030851799999997"/>
  </r>
  <r>
    <n v="20210300043"/>
    <d v="2021-03-30T00:00:00"/>
    <n v="2021"/>
    <n v="3"/>
    <s v="03"/>
    <x v="3"/>
    <n v="1342775"/>
    <n v="120"/>
    <n v="0.12"/>
    <s v="PAEX"/>
    <n v="100"/>
    <n v="91100"/>
    <s v=" VILLABE"/>
    <n v="60000"/>
    <s v="BEAUVAIS"/>
    <n v="133.48500000000001"/>
    <s v="ID2"/>
    <n v="1969"/>
    <s v="homme"/>
    <n v="0.16"/>
    <n v="0.3"/>
    <n v="6.7400000000000002E-2"/>
    <n v="0.7"/>
    <n v="1.524612276"/>
  </r>
  <r>
    <n v="20210300043"/>
    <d v="2021-03-30T00:00:00"/>
    <n v="2021"/>
    <n v="3"/>
    <s v="03"/>
    <x v="3"/>
    <n v="1342785"/>
    <n v="130"/>
    <n v="0.13"/>
    <s v="PAEX"/>
    <n v="105"/>
    <n v="91100"/>
    <s v=" VILLABE"/>
    <n v="21600"/>
    <s v="OUGES"/>
    <n v="284.233"/>
    <s v="ID2"/>
    <n v="1969"/>
    <s v="homme"/>
    <n v="0.16"/>
    <n v="0.3"/>
    <n v="6.7400000000000002E-2"/>
    <n v="0.7"/>
    <n v="3.5169286022000001"/>
  </r>
  <r>
    <n v="20210300043"/>
    <d v="2021-03-30T00:00:00"/>
    <n v="2021"/>
    <n v="3"/>
    <s v="03"/>
    <x v="3"/>
    <n v="1342383"/>
    <n v="200"/>
    <n v="0.2"/>
    <s v="POLE"/>
    <n v="115"/>
    <n v="59810"/>
    <s v=" LESQUIN"/>
    <n v="91100"/>
    <s v="VILLABE"/>
    <n v="250.27799999999999"/>
    <s v="ID11"/>
    <n v="1998"/>
    <s v="homme"/>
    <n v="0.16"/>
    <n v="0.3"/>
    <n v="6.7400000000000002E-2"/>
    <n v="0.7"/>
    <n v="4.764292008"/>
  </r>
  <r>
    <n v="20210300043"/>
    <d v="2021-03-30T00:00:00"/>
    <n v="2021"/>
    <n v="3"/>
    <s v="03"/>
    <x v="3"/>
    <n v="1342780"/>
    <n v="130"/>
    <n v="0.13"/>
    <s v="PAEX"/>
    <n v="139"/>
    <n v="91100"/>
    <s v=" VILLABE"/>
    <n v="52200"/>
    <s v="LANGRES"/>
    <n v="263.93900000000002"/>
    <s v="ID2"/>
    <n v="1969"/>
    <s v="homme"/>
    <n v="0.16"/>
    <n v="0.3"/>
    <n v="6.7400000000000002E-2"/>
    <n v="0.7"/>
    <n v="3.2658228226000006"/>
  </r>
  <r>
    <n v="20210300043"/>
    <d v="2021-03-30T00:00:00"/>
    <n v="2021"/>
    <n v="3"/>
    <s v="03"/>
    <x v="3"/>
    <n v="1342186"/>
    <n v="600"/>
    <n v="0.6"/>
    <s v="PAEX"/>
    <n v="182"/>
    <n v="21300"/>
    <s v=" CHENOVE"/>
    <n v="59100"/>
    <s v="ROUBAIX"/>
    <n v="520.61199999999997"/>
    <s v="ID8"/>
    <n v="1995"/>
    <s v="femme"/>
    <n v="0.16"/>
    <n v="0.3"/>
    <n v="6.7400000000000002E-2"/>
    <n v="0.7"/>
    <n v="29.731110095999995"/>
  </r>
  <r>
    <n v="20210300043"/>
    <d v="2021-03-31T00:00:00"/>
    <n v="2021"/>
    <n v="3"/>
    <s v="03"/>
    <x v="3"/>
    <n v="1342732"/>
    <n v="200"/>
    <n v="0.2"/>
    <s v="POLE"/>
    <n v="115"/>
    <n v="59243"/>
    <s v=" QUAROUBLE"/>
    <n v="91100"/>
    <s v="VILLABE"/>
    <n v="251.91900000000001"/>
    <s v="ID14"/>
    <n v="1978"/>
    <s v="femme"/>
    <n v="0.16"/>
    <n v="0.3"/>
    <n v="6.7400000000000002E-2"/>
    <n v="0.7"/>
    <n v="4.7955300840000001"/>
  </r>
  <r>
    <n v="20210400025"/>
    <d v="2021-04-01T00:00:00"/>
    <n v="2021"/>
    <n v="4"/>
    <s v="04"/>
    <x v="4"/>
    <n v="1343983"/>
    <n v="175"/>
    <n v="0.17499999999999999"/>
    <s v="AFF"/>
    <n v="80"/>
    <n v="91100"/>
    <s v=" VILLABE"/>
    <n v="75019"/>
    <s v="PARIS 19"/>
    <n v="43.942"/>
    <s v="ID2"/>
    <n v="1969"/>
    <s v="homme"/>
    <n v="6.7400000000000002E-2"/>
    <n v="1"/>
    <n v="0"/>
    <n v="0"/>
    <n v="0.51829588999999998"/>
  </r>
  <r>
    <n v="20210400025"/>
    <d v="2021-04-01T00:00:00"/>
    <n v="2021"/>
    <n v="4"/>
    <s v="04"/>
    <x v="4"/>
    <n v="1339055"/>
    <n v="300"/>
    <n v="0.3"/>
    <s v="POLE"/>
    <n v="135.77000000000001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400025"/>
    <d v="2021-04-01T00:00:00"/>
    <n v="2021"/>
    <n v="4"/>
    <s v="04"/>
    <x v="4"/>
    <n v="1343666"/>
    <n v="400"/>
    <n v="0.4"/>
    <s v="PAEX"/>
    <n v="190"/>
    <n v="67100"/>
    <s v=" STRASBOURG"/>
    <n v="91100"/>
    <s v="VILLABE"/>
    <n v="516.47400000000005"/>
    <s v="ID3"/>
    <n v="1987"/>
    <s v="homme"/>
    <n v="0.16"/>
    <n v="0.3"/>
    <n v="6.7400000000000002E-2"/>
    <n v="0.7"/>
    <n v="19.663198128000005"/>
  </r>
  <r>
    <n v="20210400025"/>
    <d v="2021-04-02T00:00:00"/>
    <n v="2021"/>
    <n v="4"/>
    <s v="04"/>
    <x v="4"/>
    <n v="1339045"/>
    <n v="400"/>
    <n v="0.4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10400029"/>
    <d v="2021-04-06T00:00:00"/>
    <n v="2021"/>
    <n v="4"/>
    <s v="04"/>
    <x v="4"/>
    <n v="1344380"/>
    <n v="200"/>
    <n v="0.2"/>
    <s v="PAEX"/>
    <n v="95"/>
    <n v="94440"/>
    <s v=" MAROLLES EN BRI"/>
    <n v="59100"/>
    <s v="ROUBAIX"/>
    <n v="250.898"/>
    <s v="ID6"/>
    <n v="1976"/>
    <s v="homme"/>
    <n v="0.16"/>
    <n v="0.3"/>
    <n v="6.7400000000000002E-2"/>
    <n v="0.7"/>
    <n v="4.7760943280000001"/>
  </r>
  <r>
    <n v="20210400025"/>
    <d v="2021-04-06T00:00:00"/>
    <n v="2021"/>
    <n v="4"/>
    <s v="04"/>
    <x v="4"/>
    <n v="1345157"/>
    <n v="80"/>
    <n v="0.08"/>
    <s v="AFF"/>
    <n v="98"/>
    <n v="91100"/>
    <s v=" VILLABE"/>
    <n v="75001"/>
    <s v="PARIS 01"/>
    <n v="44.951000000000001"/>
    <s v="ID2"/>
    <n v="1969"/>
    <s v="homme"/>
    <n v="6.7400000000000002E-2"/>
    <n v="1"/>
    <n v="0"/>
    <n v="0"/>
    <n v="0.24237579200000001"/>
  </r>
  <r>
    <n v="20210400025"/>
    <d v="2021-04-06T00:00:00"/>
    <n v="2021"/>
    <n v="4"/>
    <s v="04"/>
    <x v="4"/>
    <n v="1339057"/>
    <n v="300"/>
    <n v="0.3"/>
    <s v="POLE"/>
    <n v="135.77000000000001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400029"/>
    <d v="2021-04-07T00:00:00"/>
    <n v="2021"/>
    <n v="4"/>
    <s v="04"/>
    <x v="4"/>
    <n v="1345545"/>
    <n v="150"/>
    <n v="0.15"/>
    <s v="PAEX"/>
    <n v="95"/>
    <n v="91100"/>
    <s v=" VILLABE"/>
    <n v="59800"/>
    <s v="LILLE"/>
    <n v="254.17500000000001"/>
    <s v="ID2"/>
    <n v="1969"/>
    <s v="homme"/>
    <n v="0.16"/>
    <n v="0.3"/>
    <n v="6.7400000000000002E-2"/>
    <n v="0.7"/>
    <n v="3.6288564750000001"/>
  </r>
  <r>
    <n v="20210400025"/>
    <d v="2021-04-08T00:00:00"/>
    <n v="2021"/>
    <n v="4"/>
    <s v="04"/>
    <x v="4"/>
    <n v="1345650"/>
    <n v="200"/>
    <n v="0.2"/>
    <s v="POLE"/>
    <n v="90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10400029"/>
    <d v="2021-04-08T00:00:00"/>
    <n v="2021"/>
    <n v="4"/>
    <s v="04"/>
    <x v="4"/>
    <n v="1345777"/>
    <n v="200"/>
    <n v="0.2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9.8315990640000024"/>
  </r>
  <r>
    <n v="20210400025"/>
    <d v="2021-04-08T00:00:00"/>
    <n v="2021"/>
    <n v="4"/>
    <s v="04"/>
    <x v="4"/>
    <n v="1345743"/>
    <n v="800"/>
    <n v="0.8"/>
    <s v="POLE"/>
    <n v="300"/>
    <n v="59100"/>
    <s v=" ROUBAIX"/>
    <n v="91100"/>
    <s v="VILLABE"/>
    <n v="266.35300000000001"/>
    <s v="ID9"/>
    <n v="1987"/>
    <s v="homme"/>
    <n v="0.16"/>
    <n v="0.3"/>
    <n v="6.7400000000000002E-2"/>
    <n v="0.7"/>
    <n v="20.281182832000006"/>
  </r>
  <r>
    <n v="20210400029"/>
    <d v="2021-04-09T00:00:00"/>
    <n v="2021"/>
    <n v="4"/>
    <s v="04"/>
    <x v="4"/>
    <n v="1345945"/>
    <n v="200"/>
    <n v="0.2"/>
    <s v="POLE"/>
    <n v="131"/>
    <n v="62780"/>
    <s v=" CUCQ"/>
    <n v="91100"/>
    <s v="VILLABE"/>
    <n v="278.49700000000001"/>
    <s v="ID12"/>
    <n v="1987"/>
    <s v="femme"/>
    <n v="0.16"/>
    <n v="0.3"/>
    <n v="6.7400000000000002E-2"/>
    <n v="0.7"/>
    <n v="5.3014688920000008"/>
  </r>
  <r>
    <n v="20210400029"/>
    <d v="2021-04-09T00:00:00"/>
    <n v="2021"/>
    <n v="4"/>
    <s v="04"/>
    <x v="4"/>
    <n v="1346496"/>
    <n v="100"/>
    <n v="0.1"/>
    <s v="PAEX"/>
    <n v="133"/>
    <n v="91100"/>
    <s v=" VILLABE"/>
    <n v="74200"/>
    <s v="THONON LES BAIN"/>
    <n v="548.55700000000002"/>
    <s v="ID2"/>
    <n v="1969"/>
    <s v="homme"/>
    <n v="0.16"/>
    <n v="0.3"/>
    <n v="6.7400000000000002E-2"/>
    <n v="0.7"/>
    <n v="5.2211655260000001"/>
  </r>
  <r>
    <n v="20210400029"/>
    <d v="2021-04-09T00:00:00"/>
    <n v="2021"/>
    <n v="4"/>
    <s v="04"/>
    <x v="4"/>
    <n v="1346501"/>
    <n v="60"/>
    <n v="0.06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2.9456192184000001"/>
  </r>
  <r>
    <n v="20210400029"/>
    <d v="2021-04-09T00:00:00"/>
    <n v="2021"/>
    <n v="4"/>
    <s v="04"/>
    <x v="4"/>
    <n v="1346397"/>
    <n v="50"/>
    <n v="0.05"/>
    <s v="AFF"/>
    <n v="154"/>
    <n v="91100"/>
    <s v=" VILLABE"/>
    <n v="77230"/>
    <s v="MOUSSY LE NEUF"/>
    <n v="74.748999999999995"/>
    <s v="ID2"/>
    <n v="1969"/>
    <s v="homme"/>
    <n v="6.7400000000000002E-2"/>
    <n v="1"/>
    <n v="0"/>
    <n v="0"/>
    <n v="0.25190413"/>
  </r>
  <r>
    <n v="20210400066"/>
    <d v="2021-04-09T00:00:00"/>
    <n v="2021"/>
    <n v="4"/>
    <s v="04"/>
    <x v="4"/>
    <n v="1346163"/>
    <n v="200"/>
    <n v="0.2"/>
    <s v="POLE"/>
    <n v="200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10400025"/>
    <d v="2021-04-09T00:00:00"/>
    <n v="2021"/>
    <n v="4"/>
    <s v="04"/>
    <x v="4"/>
    <n v="1346206"/>
    <n v="1000"/>
    <n v="1"/>
    <s v="PLR"/>
    <n v="266"/>
    <n v="93120"/>
    <s v=" COURNEUVE/LA"/>
    <n v="91100"/>
    <s v="VILLABE"/>
    <n v="54.761000000000003"/>
    <s v="ID1"/>
    <n v="1972"/>
    <s v="homme"/>
    <n v="0.16"/>
    <n v="1"/>
    <n v="0"/>
    <n v="0"/>
    <n v="8.7617600000000007"/>
  </r>
  <r>
    <n v="20210400029"/>
    <d v="2021-04-12T00:00:00"/>
    <n v="2021"/>
    <n v="4"/>
    <s v="04"/>
    <x v="4"/>
    <n v="1346890"/>
    <n v="30"/>
    <n v="0.03"/>
    <s v="PAEX"/>
    <n v="95"/>
    <n v="91100"/>
    <s v=" VILLABE"/>
    <n v="59100"/>
    <s v="ROUBAIX"/>
    <n v="266.166"/>
    <s v="ID2"/>
    <n v="1969"/>
    <s v="homme"/>
    <n v="0.16"/>
    <n v="0.3"/>
    <n v="6.7400000000000002E-2"/>
    <n v="0.7"/>
    <n v="0.76001039640000001"/>
  </r>
  <r>
    <n v="20210400029"/>
    <d v="2021-04-12T00:00:00"/>
    <n v="2021"/>
    <n v="4"/>
    <s v="04"/>
    <x v="4"/>
    <n v="1346903"/>
    <n v="30"/>
    <n v="0.03"/>
    <s v="PAEX"/>
    <n v="123"/>
    <n v="91100"/>
    <s v=" VILLABE"/>
    <n v="39570"/>
    <s v="LONS LE SAUNIER"/>
    <n v="380.45499999999998"/>
    <s v="ID2"/>
    <n v="1969"/>
    <s v="homme"/>
    <n v="0.16"/>
    <n v="0.3"/>
    <n v="6.7400000000000002E-2"/>
    <n v="0.7"/>
    <n v="1.0863512069999999"/>
  </r>
  <r>
    <n v="20210400066"/>
    <d v="2021-04-12T00:00:00"/>
    <n v="2021"/>
    <n v="4"/>
    <s v="04"/>
    <x v="4"/>
    <n v="1346672"/>
    <n v="225"/>
    <n v="0.22500000000000001"/>
    <s v="POLE"/>
    <n v="192"/>
    <n v="26750"/>
    <s v=" ROMANS SUR ISER"/>
    <n v="59100"/>
    <s v="ROUBAIX"/>
    <n v="814.52200000000005"/>
    <s v="ID5"/>
    <n v="1998"/>
    <s v="femme"/>
    <n v="0.16"/>
    <n v="0.3"/>
    <n v="6.7400000000000002E-2"/>
    <n v="0.7"/>
    <n v="17.443395891000002"/>
  </r>
  <r>
    <n v="20210400029"/>
    <d v="2021-04-12T00:00:00"/>
    <n v="2021"/>
    <n v="4"/>
    <s v="04"/>
    <x v="4"/>
    <n v="1346894"/>
    <n v="30"/>
    <n v="0.03"/>
    <s v="POLE"/>
    <n v="210"/>
    <n v="91100"/>
    <s v=" VILLABE"/>
    <n v="66000"/>
    <s v="PERPIGNAN"/>
    <n v="837.41300000000001"/>
    <s v="ID2"/>
    <n v="1969"/>
    <s v="homme"/>
    <n v="0.16"/>
    <n v="0.3"/>
    <n v="6.7400000000000002E-2"/>
    <n v="0.7"/>
    <n v="2.3911490801999999"/>
  </r>
  <r>
    <n v="20210400029"/>
    <d v="2021-04-14T00:00:00"/>
    <n v="2021"/>
    <n v="4"/>
    <s v="04"/>
    <x v="4"/>
    <n v="1347757"/>
    <n v="200"/>
    <n v="0.2"/>
    <s v="PAEX"/>
    <n v="125"/>
    <n v="59810"/>
    <s v=" LESQUIN"/>
    <n v="91100"/>
    <s v="VILLABE"/>
    <n v="250.27799999999999"/>
    <s v="ID11"/>
    <n v="1998"/>
    <s v="homme"/>
    <n v="0.16"/>
    <n v="0.3"/>
    <n v="6.7400000000000002E-2"/>
    <n v="0.7"/>
    <n v="4.764292008"/>
  </r>
  <r>
    <n v="20210400066"/>
    <d v="2021-04-15T00:00:00"/>
    <n v="2021"/>
    <n v="4"/>
    <s v="04"/>
    <x v="4"/>
    <n v="1348614"/>
    <n v="90"/>
    <n v="0.09"/>
    <s v="PAEX"/>
    <n v="95"/>
    <n v="91100"/>
    <s v=" VILLABE"/>
    <n v="62620"/>
    <s v="RUITZ"/>
    <n v="245.798"/>
    <s v="ID2"/>
    <n v="1969"/>
    <s v="homme"/>
    <n v="0.16"/>
    <n v="0.3"/>
    <n v="6.7400000000000002E-2"/>
    <n v="0.7"/>
    <n v="2.1055548275999998"/>
  </r>
  <r>
    <n v="20210400029"/>
    <d v="2021-04-15T00:00:00"/>
    <n v="2021"/>
    <n v="4"/>
    <s v="04"/>
    <x v="4"/>
    <n v="1347979"/>
    <n v="200"/>
    <n v="0.2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5.0702957080000015"/>
  </r>
  <r>
    <n v="20210400066"/>
    <d v="2021-04-15T00:00:00"/>
    <n v="2021"/>
    <n v="4"/>
    <s v="04"/>
    <x v="4"/>
    <n v="1347978"/>
    <n v="1000"/>
    <n v="1"/>
    <s v="POLE"/>
    <n v="131"/>
    <n v="62780"/>
    <s v=" CUCQ"/>
    <n v="91100"/>
    <s v="VILLABE"/>
    <n v="278.49700000000001"/>
    <s v="ID12"/>
    <n v="1987"/>
    <s v="femme"/>
    <n v="0.16"/>
    <n v="0.3"/>
    <n v="6.7400000000000002E-2"/>
    <n v="0.7"/>
    <n v="26.507344460000002"/>
  </r>
  <r>
    <n v="20210400066"/>
    <d v="2021-04-15T00:00:00"/>
    <n v="2021"/>
    <n v="4"/>
    <s v="04"/>
    <x v="4"/>
    <n v="1348782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0400066"/>
    <d v="2021-04-15T00:00:00"/>
    <n v="2021"/>
    <n v="4"/>
    <s v="04"/>
    <x v="4"/>
    <n v="1348311"/>
    <n v="400"/>
    <n v="0.4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9.663198128000005"/>
  </r>
  <r>
    <n v="20210400066"/>
    <d v="2021-04-16T00:00:00"/>
    <n v="2021"/>
    <n v="4"/>
    <s v="04"/>
    <x v="4"/>
    <n v="1348848"/>
    <n v="40"/>
    <n v="0.04"/>
    <s v="PAEX"/>
    <n v="92"/>
    <n v="91100"/>
    <s v=" VILLABE"/>
    <n v="59810"/>
    <s v="LESQUIN"/>
    <n v="248.797"/>
    <s v="ID2"/>
    <n v="1969"/>
    <s v="homme"/>
    <n v="0.16"/>
    <n v="0.3"/>
    <n v="6.7400000000000002E-2"/>
    <n v="0.7"/>
    <n v="0.94721993839999996"/>
  </r>
  <r>
    <n v="20210400029"/>
    <d v="2021-04-16T00:00:00"/>
    <n v="2021"/>
    <n v="4"/>
    <s v="04"/>
    <x v="4"/>
    <n v="1348734"/>
    <n v="200"/>
    <n v="0.2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10400066"/>
    <d v="2021-04-19T00:00:00"/>
    <n v="2021"/>
    <n v="4"/>
    <s v="04"/>
    <x v="4"/>
    <n v="1349481"/>
    <n v="60"/>
    <n v="0.06"/>
    <s v="PAEX"/>
    <n v="95"/>
    <n v="91100"/>
    <s v=" VILLABE"/>
    <n v="59100"/>
    <s v="ROUBAIX"/>
    <n v="266.166"/>
    <s v="ID2"/>
    <n v="1969"/>
    <s v="homme"/>
    <n v="0.16"/>
    <n v="0.3"/>
    <n v="6.7400000000000002E-2"/>
    <n v="0.7"/>
    <n v="1.5200207928"/>
  </r>
  <r>
    <n v="20210400066"/>
    <d v="2021-04-20T00:00:00"/>
    <n v="2021"/>
    <n v="4"/>
    <s v="04"/>
    <x v="4"/>
    <n v="1350069"/>
    <n v="130"/>
    <n v="0.13"/>
    <s v="POLE"/>
    <n v="95"/>
    <n v="91100"/>
    <s v=" VILLABE"/>
    <n v="80400"/>
    <s v="HAM"/>
    <n v="168.048"/>
    <s v="ID2"/>
    <n v="1969"/>
    <s v="homme"/>
    <n v="0.16"/>
    <n v="0.3"/>
    <n v="6.7400000000000002E-2"/>
    <n v="0.7"/>
    <n v="2.0793251232000003"/>
  </r>
  <r>
    <n v="20210400066"/>
    <d v="2021-04-20T00:00:00"/>
    <n v="2021"/>
    <n v="4"/>
    <s v="04"/>
    <x v="4"/>
    <n v="1349317"/>
    <n v="200"/>
    <n v="0.2"/>
    <s v="POLE"/>
    <n v="119"/>
    <n v="80400"/>
    <s v=" HAM"/>
    <n v="91100"/>
    <s v="VILLABE"/>
    <n v="169.316"/>
    <s v="ID16"/>
    <n v="1993"/>
    <s v="femme"/>
    <n v="0.16"/>
    <n v="0.3"/>
    <n v="6.7400000000000002E-2"/>
    <n v="0.7"/>
    <n v="3.2230993760000004"/>
  </r>
  <r>
    <n v="20210400066"/>
    <d v="2021-04-20T00:00:00"/>
    <n v="2021"/>
    <n v="4"/>
    <s v="04"/>
    <x v="4"/>
    <n v="1349851"/>
    <n v="500"/>
    <n v="0.5"/>
    <s v="AFF"/>
    <n v="123"/>
    <n v="91100"/>
    <s v=" VILLABE"/>
    <n v="91460"/>
    <s v="MARCOUSSIS"/>
    <n v="23.672000000000001"/>
    <s v="ID2"/>
    <n v="1969"/>
    <s v="homme"/>
    <n v="6.7400000000000002E-2"/>
    <n v="1"/>
    <n v="0"/>
    <n v="0"/>
    <n v="0.79774640000000008"/>
  </r>
  <r>
    <n v="20210400066"/>
    <d v="2021-04-20T00:00:00"/>
    <n v="2021"/>
    <n v="4"/>
    <s v="04"/>
    <x v="4"/>
    <n v="1349841"/>
    <n v="80"/>
    <n v="0.08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3.9274922912000001"/>
  </r>
  <r>
    <n v="20210400066"/>
    <d v="2021-04-20T00:00:00"/>
    <n v="2021"/>
    <n v="4"/>
    <s v="04"/>
    <x v="4"/>
    <n v="1349593"/>
    <n v="200"/>
    <n v="0.2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10400066"/>
    <d v="2021-04-20T00:00:00"/>
    <n v="2021"/>
    <n v="4"/>
    <s v="04"/>
    <x v="4"/>
    <n v="1350064"/>
    <n v="90"/>
    <n v="0.09"/>
    <s v="POLE"/>
    <n v="168"/>
    <n v="91100"/>
    <s v=" VILLABE"/>
    <n v="4100"/>
    <s v="MANOSQUE"/>
    <n v="755.63400000000001"/>
    <s v="ID2"/>
    <n v="1969"/>
    <s v="homme"/>
    <n v="0.16"/>
    <n v="0.3"/>
    <n v="6.7400000000000002E-2"/>
    <n v="0.7"/>
    <n v="6.4729119708000002"/>
  </r>
  <r>
    <n v="20210400066"/>
    <d v="2021-04-21T00:00:00"/>
    <n v="2021"/>
    <n v="4"/>
    <s v="04"/>
    <x v="4"/>
    <n v="1350444"/>
    <n v="1000"/>
    <n v="1"/>
    <s v="GV"/>
    <n v="123"/>
    <n v="91100"/>
    <s v=" VILLABE"/>
    <n v="94440"/>
    <s v="MAROLLES EN BRI"/>
    <n v="34.085999999999999"/>
    <s v="ID2"/>
    <n v="1969"/>
    <s v="homme"/>
    <n v="0.24099999999999999"/>
    <n v="1"/>
    <n v="0"/>
    <n v="0"/>
    <n v="8.2147259999999989"/>
  </r>
  <r>
    <n v="20210400066"/>
    <d v="2021-04-21T00:00:00"/>
    <n v="2021"/>
    <n v="4"/>
    <s v="04"/>
    <x v="4"/>
    <n v="1350214"/>
    <n v="250"/>
    <n v="0.25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6.3378696350000006"/>
  </r>
  <r>
    <n v="20210400066"/>
    <d v="2021-04-21T00:00:00"/>
    <n v="2021"/>
    <n v="4"/>
    <s v="04"/>
    <x v="4"/>
    <n v="1349950"/>
    <n v="400"/>
    <n v="0.4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9.5285840159999999"/>
  </r>
  <r>
    <n v="20210400066"/>
    <d v="2021-04-21T00:00:00"/>
    <n v="2021"/>
    <n v="4"/>
    <s v="04"/>
    <x v="4"/>
    <n v="1350209"/>
    <n v="250"/>
    <n v="0.2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2.885611169999999"/>
  </r>
  <r>
    <n v="20210400066"/>
    <d v="2021-04-23T00:00:00"/>
    <n v="2021"/>
    <n v="4"/>
    <s v="04"/>
    <x v="4"/>
    <n v="1350759"/>
    <n v="200"/>
    <n v="0.2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9.8315990640000024"/>
  </r>
  <r>
    <n v="20210400066"/>
    <d v="2021-04-23T00:00:00"/>
    <n v="2021"/>
    <n v="4"/>
    <s v="04"/>
    <x v="4"/>
    <n v="1351081"/>
    <n v="750"/>
    <n v="0.75"/>
    <s v="POLE"/>
    <n v="352"/>
    <n v="62138"/>
    <s v=" HAISNES"/>
    <n v="21300"/>
    <s v="CHENOVE"/>
    <n v="497.73500000000001"/>
    <s v="ID17"/>
    <n v="1991"/>
    <s v="homme"/>
    <n v="0.16"/>
    <n v="0.3"/>
    <n v="6.7400000000000002E-2"/>
    <n v="0.7"/>
    <n v="35.530812975000003"/>
  </r>
  <r>
    <n v="20210400066"/>
    <d v="2021-04-26T00:00:00"/>
    <n v="2021"/>
    <n v="4"/>
    <s v="04"/>
    <x v="4"/>
    <n v="1350771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0400066"/>
    <d v="2021-04-26T00:00:00"/>
    <n v="2021"/>
    <n v="4"/>
    <s v="04"/>
    <x v="4"/>
    <n v="1351208"/>
    <n v="200"/>
    <n v="0.2"/>
    <s v="POLE"/>
    <n v="158"/>
    <n v="59243"/>
    <s v=" QUAROUBLE"/>
    <n v="91100"/>
    <s v="VILLABE"/>
    <n v="251.91900000000001"/>
    <s v="ID14"/>
    <n v="1978"/>
    <s v="femme"/>
    <n v="0.16"/>
    <n v="0.3"/>
    <n v="6.7400000000000002E-2"/>
    <n v="0.7"/>
    <n v="4.7955300840000001"/>
  </r>
  <r>
    <n v="20210400066"/>
    <d v="2021-04-27T00:00:00"/>
    <n v="2021"/>
    <n v="4"/>
    <s v="04"/>
    <x v="4"/>
    <n v="1352400"/>
    <n v="100"/>
    <n v="0.1"/>
    <s v="POLE"/>
    <n v="150"/>
    <n v="91100"/>
    <s v=" VILLABE"/>
    <n v="13000"/>
    <s v="MARSEILLE"/>
    <n v="740.44500000000005"/>
    <s v="ID2"/>
    <n v="1969"/>
    <s v="homme"/>
    <n v="0.16"/>
    <n v="0.3"/>
    <n v="6.7400000000000002E-2"/>
    <n v="0.7"/>
    <n v="7.0475555100000014"/>
  </r>
  <r>
    <n v="20210400066"/>
    <d v="2021-04-28T00:00:00"/>
    <n v="2021"/>
    <n v="4"/>
    <s v="04"/>
    <x v="4"/>
    <n v="1352270"/>
    <n v="250"/>
    <n v="0.25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5.9553650099999995"/>
  </r>
  <r>
    <n v="20210400066"/>
    <d v="2021-04-28T00:00:00"/>
    <n v="2021"/>
    <n v="4"/>
    <s v="04"/>
    <x v="4"/>
    <n v="1352477"/>
    <n v="200"/>
    <n v="0.2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10400066"/>
    <d v="2021-04-28T00:00:00"/>
    <n v="2021"/>
    <n v="4"/>
    <s v="04"/>
    <x v="4"/>
    <n v="1352173"/>
    <n v="285"/>
    <n v="0.28499999999999998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3238900118"/>
  </r>
  <r>
    <n v="20210400066"/>
    <d v="2021-04-28T00:00:00"/>
    <n v="2021"/>
    <n v="4"/>
    <s v="04"/>
    <x v="4"/>
    <n v="1355960"/>
    <n v="600"/>
    <n v="0.6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29.494797192"/>
  </r>
  <r>
    <n v="20210400066"/>
    <d v="2021-04-29T00:00:00"/>
    <n v="2021"/>
    <n v="4"/>
    <s v="04"/>
    <x v="4"/>
    <n v="1352454"/>
    <n v="1000"/>
    <n v="1"/>
    <s v="AFF"/>
    <n v="420"/>
    <n v="59100"/>
    <s v=" ROUBAIX"/>
    <n v="91100"/>
    <s v="VILLABE"/>
    <n v="266.35300000000001"/>
    <s v="ID9"/>
    <n v="1987"/>
    <s v="homme"/>
    <n v="6.7400000000000002E-2"/>
    <n v="1"/>
    <n v="0"/>
    <n v="0"/>
    <n v="17.952192200000002"/>
  </r>
  <r>
    <n v="20210400066"/>
    <d v="2021-04-30T00:00:00"/>
    <n v="2021"/>
    <n v="4"/>
    <s v="04"/>
    <x v="4"/>
    <n v="1359873"/>
    <n v="200"/>
    <n v="0.2"/>
    <s v="PAEX"/>
    <n v="158"/>
    <n v="21600"/>
    <s v=" OUGES"/>
    <n v="91100"/>
    <s v="VILLABE"/>
    <n v="292.56"/>
    <s v="ID18"/>
    <n v="1999"/>
    <s v="homme"/>
    <n v="0.16"/>
    <n v="0.3"/>
    <n v="6.7400000000000002E-2"/>
    <n v="0.7"/>
    <n v="5.5691721600000008"/>
  </r>
  <r>
    <n v="20210500029"/>
    <d v="2021-04-30T00:00:00"/>
    <n v="2021"/>
    <n v="4"/>
    <s v="04"/>
    <x v="4"/>
    <n v="1355857"/>
    <n v="250"/>
    <n v="0.2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2.885611169999999"/>
  </r>
  <r>
    <n v="20210500029"/>
    <d v="2021-05-03T00:00:00"/>
    <n v="2021"/>
    <n v="5"/>
    <s v="05"/>
    <x v="5"/>
    <n v="1360012"/>
    <n v="90"/>
    <n v="0.09"/>
    <s v="GV"/>
    <n v="80"/>
    <n v="91100"/>
    <s v=" VILLABE"/>
    <n v="75015"/>
    <s v="PARIS 15"/>
    <n v="36.29"/>
    <s v="ID2"/>
    <n v="1969"/>
    <s v="homme"/>
    <n v="0.24099999999999999"/>
    <n v="1"/>
    <n v="0"/>
    <n v="0"/>
    <n v="0.78713009999999994"/>
  </r>
  <r>
    <n v="20210500029"/>
    <d v="2021-05-03T00:00:00"/>
    <n v="2021"/>
    <n v="5"/>
    <s v="05"/>
    <x v="5"/>
    <n v="1359871"/>
    <n v="250"/>
    <n v="0.25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6.6268361150000006"/>
  </r>
  <r>
    <n v="20210500029"/>
    <d v="2021-05-04T00:00:00"/>
    <n v="2021"/>
    <n v="5"/>
    <s v="05"/>
    <x v="5"/>
    <n v="1360889"/>
    <n v="120"/>
    <n v="0.12"/>
    <s v="PAEX"/>
    <n v="95"/>
    <n v="91100"/>
    <s v=" VILLABE"/>
    <n v="89440"/>
    <s v="JOUX LA VILLE"/>
    <n v="167.37"/>
    <s v="ID2"/>
    <n v="1969"/>
    <s v="homme"/>
    <n v="0.16"/>
    <n v="0.3"/>
    <n v="6.7400000000000002E-2"/>
    <n v="0.7"/>
    <n v="1.911633192"/>
  </r>
  <r>
    <n v="20210500029"/>
    <d v="2021-05-04T00:00:00"/>
    <n v="2021"/>
    <n v="5"/>
    <s v="05"/>
    <x v="5"/>
    <n v="1360879"/>
    <n v="60"/>
    <n v="0.06"/>
    <s v="PAEX"/>
    <n v="100"/>
    <n v="91100"/>
    <s v=" VILLABE"/>
    <n v="62780"/>
    <s v="CUCQ"/>
    <n v="280.69799999999998"/>
    <s v="ID2"/>
    <n v="1969"/>
    <s v="homme"/>
    <n v="0.16"/>
    <n v="0.3"/>
    <n v="6.7400000000000002E-2"/>
    <n v="0.7"/>
    <n v="1.6030101383999997"/>
  </r>
  <r>
    <n v="20210500029"/>
    <d v="2021-05-04T00:00:00"/>
    <n v="2021"/>
    <n v="5"/>
    <s v="05"/>
    <x v="5"/>
    <n v="1359695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0500029"/>
    <d v="2021-05-04T00:00:00"/>
    <n v="2021"/>
    <n v="5"/>
    <s v="05"/>
    <x v="5"/>
    <n v="1359847"/>
    <n v="400"/>
    <n v="0.4"/>
    <s v="POLE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10.140591416000003"/>
  </r>
  <r>
    <n v="20210500029"/>
    <d v="2021-05-05T00:00:00"/>
    <n v="2021"/>
    <n v="5"/>
    <s v="05"/>
    <x v="5"/>
    <n v="1360899"/>
    <n v="200"/>
    <n v="0.2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10500029"/>
    <d v="2021-05-06T00:00:00"/>
    <n v="2021"/>
    <n v="5"/>
    <s v="05"/>
    <x v="5"/>
    <n v="1361655"/>
    <n v="225"/>
    <n v="0.22500000000000001"/>
    <s v="PAEX"/>
    <n v="100"/>
    <n v="60000"/>
    <s v=" BEAUVAIS"/>
    <n v="59100"/>
    <s v="ROUBAIX"/>
    <n v="206.50700000000001"/>
    <s v="ID19"/>
    <n v="1995"/>
    <s v="homme"/>
    <n v="0.16"/>
    <n v="0.3"/>
    <n v="6.7400000000000002E-2"/>
    <n v="0.7"/>
    <n v="4.4224506585000007"/>
  </r>
  <r>
    <n v="20210500029"/>
    <d v="2021-05-06T00:00:00"/>
    <n v="2021"/>
    <n v="5"/>
    <s v="05"/>
    <x v="5"/>
    <n v="1361913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0500029"/>
    <d v="2021-05-06T00:00:00"/>
    <n v="2021"/>
    <n v="5"/>
    <s v="05"/>
    <x v="5"/>
    <n v="1361617"/>
    <n v="200"/>
    <n v="0.2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10500029"/>
    <d v="2021-05-06T00:00:00"/>
    <n v="2021"/>
    <n v="5"/>
    <s v="05"/>
    <x v="5"/>
    <n v="1361822"/>
    <n v="250"/>
    <n v="0.25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5.9553650099999995"/>
  </r>
  <r>
    <n v="20210500029"/>
    <d v="2021-05-06T00:00:00"/>
    <n v="2021"/>
    <n v="5"/>
    <s v="05"/>
    <x v="5"/>
    <n v="1361834"/>
    <n v="250"/>
    <n v="0.2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2.885611169999999"/>
  </r>
  <r>
    <n v="20210500029"/>
    <d v="2021-05-06T00:00:00"/>
    <n v="2021"/>
    <n v="5"/>
    <s v="05"/>
    <x v="5"/>
    <n v="1361710"/>
    <n v="400"/>
    <n v="0.4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9.663198128000005"/>
  </r>
  <r>
    <n v="20210500029"/>
    <d v="2021-05-10T00:00:00"/>
    <n v="2021"/>
    <n v="5"/>
    <s v="05"/>
    <x v="5"/>
    <n v="1361702"/>
    <n v="200"/>
    <n v="0.2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4.7955300840000001"/>
  </r>
  <r>
    <n v="20210500029"/>
    <d v="2021-05-11T00:00:00"/>
    <n v="2021"/>
    <n v="5"/>
    <s v="05"/>
    <x v="5"/>
    <n v="1362448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0500070"/>
    <d v="2021-05-12T00:00:00"/>
    <n v="2021"/>
    <n v="5"/>
    <s v="05"/>
    <x v="5"/>
    <n v="1364031"/>
    <n v="160"/>
    <n v="0.16"/>
    <s v="PAEX"/>
    <n v="139"/>
    <n v="91100"/>
    <s v=" VILLABE"/>
    <n v="52200"/>
    <s v="LANGRES"/>
    <n v="263.93900000000002"/>
    <s v="ID2"/>
    <n v="1969"/>
    <s v="homme"/>
    <n v="0.16"/>
    <n v="0.3"/>
    <n v="6.7400000000000002E-2"/>
    <n v="0.7"/>
    <n v="4.0194742432000004"/>
  </r>
  <r>
    <n v="20210500029"/>
    <d v="2021-05-12T00:00:00"/>
    <n v="2021"/>
    <n v="5"/>
    <s v="05"/>
    <x v="5"/>
    <n v="1363684"/>
    <n v="1250"/>
    <n v="1.25"/>
    <s v="GV"/>
    <n v="144"/>
    <n v="93120"/>
    <s v=" COURNEUVE/LA"/>
    <n v="91100"/>
    <s v="VILLABE"/>
    <n v="54.761000000000003"/>
    <s v="ID1"/>
    <n v="1972"/>
    <s v="homme"/>
    <n v="0.24099999999999999"/>
    <n v="1"/>
    <n v="0"/>
    <n v="0"/>
    <n v="16.496751250000003"/>
  </r>
  <r>
    <n v="20210500029"/>
    <d v="2021-05-12T00:00:00"/>
    <n v="2021"/>
    <n v="5"/>
    <s v="05"/>
    <x v="5"/>
    <n v="1363178"/>
    <n v="400"/>
    <n v="0.4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10.140591416000003"/>
  </r>
  <r>
    <n v="20210500029"/>
    <d v="2021-05-12T00:00:00"/>
    <n v="2021"/>
    <n v="5"/>
    <s v="05"/>
    <x v="5"/>
    <n v="1363307"/>
    <n v="200"/>
    <n v="0.2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10500029"/>
    <d v="2021-05-12T00:00:00"/>
    <n v="2021"/>
    <n v="5"/>
    <s v="05"/>
    <x v="5"/>
    <n v="1364067"/>
    <n v="1000"/>
    <n v="1"/>
    <s v="POLE"/>
    <n v="300"/>
    <n v="91100"/>
    <s v=" VILLABE"/>
    <n v="28630"/>
    <s v="CHARTRES"/>
    <n v="88.063999999999993"/>
    <s v="ID2"/>
    <n v="1969"/>
    <s v="homme"/>
    <n v="0.16"/>
    <n v="0.3"/>
    <n v="6.7400000000000002E-2"/>
    <n v="0.7"/>
    <n v="8.3819315199999984"/>
  </r>
  <r>
    <n v="20210500029"/>
    <d v="2021-05-12T00:00:00"/>
    <n v="2021"/>
    <n v="5"/>
    <s v="05"/>
    <x v="5"/>
    <n v="1363684"/>
    <n v="1250"/>
    <n v="1.25"/>
    <s v="GV"/>
    <n v="544"/>
    <n v="93120"/>
    <s v=" COURNEUVE/LA"/>
    <n v="91100"/>
    <s v="VILLABE"/>
    <n v="54.761000000000003"/>
    <s v="ID1"/>
    <n v="1972"/>
    <s v="homme"/>
    <n v="0.24099999999999999"/>
    <n v="1"/>
    <n v="0"/>
    <n v="0"/>
    <n v="16.496751250000003"/>
  </r>
  <r>
    <n v="20210500029"/>
    <d v="2021-05-14T00:00:00"/>
    <n v="2021"/>
    <n v="5"/>
    <s v="05"/>
    <x v="5"/>
    <n v="1364357"/>
    <n v="120"/>
    <n v="0.12"/>
    <s v="POLE"/>
    <n v="95"/>
    <n v="91100"/>
    <s v=" VILLABE"/>
    <n v="80400"/>
    <s v="HAM"/>
    <n v="168.048"/>
    <s v="ID2"/>
    <n v="1969"/>
    <s v="homme"/>
    <n v="0.16"/>
    <n v="0.3"/>
    <n v="6.7400000000000002E-2"/>
    <n v="0.7"/>
    <n v="1.9193770367999998"/>
  </r>
  <r>
    <n v="20210500070"/>
    <d v="2021-05-14T00:00:00"/>
    <n v="2021"/>
    <n v="5"/>
    <s v="05"/>
    <x v="5"/>
    <n v="1364350"/>
    <n v="100"/>
    <n v="0.1"/>
    <s v="PAEX"/>
    <n v="100"/>
    <n v="91100"/>
    <s v=" VILLABE"/>
    <n v="62450"/>
    <s v="BAPAUME"/>
    <n v="190.11600000000001"/>
    <s v="ID2"/>
    <n v="1969"/>
    <s v="homme"/>
    <n v="0.16"/>
    <n v="0.3"/>
    <n v="6.7400000000000002E-2"/>
    <n v="0.7"/>
    <n v="1.8095240880000003"/>
  </r>
  <r>
    <n v="20210500029"/>
    <d v="2021-05-14T00:00:00"/>
    <n v="2021"/>
    <n v="5"/>
    <s v="05"/>
    <x v="5"/>
    <n v="1361706"/>
    <n v="250"/>
    <n v="0.25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6.6268361150000006"/>
  </r>
  <r>
    <n v="20210500029"/>
    <d v="2021-05-14T00:00:00"/>
    <n v="2021"/>
    <n v="5"/>
    <s v="05"/>
    <x v="5"/>
    <n v="1364080"/>
    <n v="250"/>
    <n v="0.25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6.6268361150000006"/>
  </r>
  <r>
    <n v="20210500029"/>
    <d v="2021-05-14T00:00:00"/>
    <n v="2021"/>
    <n v="5"/>
    <s v="05"/>
    <x v="5"/>
    <n v="1364089"/>
    <n v="400"/>
    <n v="0.4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9.663198128000005"/>
  </r>
  <r>
    <n v="20210500070"/>
    <d v="2021-05-17T00:00:00"/>
    <n v="2021"/>
    <n v="5"/>
    <s v="05"/>
    <x v="5"/>
    <n v="1364897"/>
    <n v="70"/>
    <n v="7.0000000000000007E-2"/>
    <s v="PAEX"/>
    <n v="92"/>
    <n v="91100"/>
    <s v=" VILLABE"/>
    <n v="59243"/>
    <s v="QUAROUBLE"/>
    <n v="250.57900000000001"/>
    <s v="ID2"/>
    <n v="1969"/>
    <s v="homme"/>
    <n v="0.16"/>
    <n v="0.3"/>
    <n v="6.7400000000000002E-2"/>
    <n v="0.7"/>
    <n v="1.6695076454000004"/>
  </r>
  <r>
    <n v="20210500070"/>
    <d v="2021-05-17T00:00:00"/>
    <n v="2021"/>
    <n v="5"/>
    <s v="05"/>
    <x v="5"/>
    <n v="1364918"/>
    <n v="120"/>
    <n v="0.12"/>
    <s v="PAEX"/>
    <n v="92"/>
    <n v="91100"/>
    <s v=" VILLABE"/>
    <n v="59810"/>
    <s v="LESQUIN"/>
    <n v="248.797"/>
    <s v="ID2"/>
    <n v="1969"/>
    <s v="homme"/>
    <n v="0.16"/>
    <n v="0.3"/>
    <n v="6.7400000000000002E-2"/>
    <n v="0.7"/>
    <n v="2.8416598151999999"/>
  </r>
  <r>
    <n v="20210500070"/>
    <d v="2021-05-17T00:00:00"/>
    <n v="2021"/>
    <n v="5"/>
    <s v="05"/>
    <x v="5"/>
    <n v="1364913"/>
    <n v="110"/>
    <n v="0.11"/>
    <s v="PAEX"/>
    <n v="95"/>
    <n v="91100"/>
    <s v=" VILLABE"/>
    <n v="59100"/>
    <s v="ROUBAIX"/>
    <n v="266.166"/>
    <s v="ID2"/>
    <n v="1969"/>
    <s v="homme"/>
    <n v="0.16"/>
    <n v="0.3"/>
    <n v="6.7400000000000002E-2"/>
    <n v="0.7"/>
    <n v="2.7867047867999997"/>
  </r>
  <r>
    <n v="20210500070"/>
    <d v="2021-05-17T00:00:00"/>
    <n v="2021"/>
    <n v="5"/>
    <s v="05"/>
    <x v="5"/>
    <n v="1364892"/>
    <n v="120"/>
    <n v="0.12"/>
    <s v="PAEX"/>
    <n v="100"/>
    <n v="91100"/>
    <s v=" VILLABE"/>
    <n v="62780"/>
    <s v="CUCQ"/>
    <n v="280.69799999999998"/>
    <s v="ID2"/>
    <n v="1969"/>
    <s v="homme"/>
    <n v="0.16"/>
    <n v="0.3"/>
    <n v="6.7400000000000002E-2"/>
    <n v="0.7"/>
    <n v="3.2060202767999995"/>
  </r>
  <r>
    <n v="20210500070"/>
    <d v="2021-05-17T00:00:00"/>
    <n v="2021"/>
    <n v="5"/>
    <s v="05"/>
    <x v="5"/>
    <n v="1364886"/>
    <n v="70"/>
    <n v="7.0000000000000007E-2"/>
    <s v="POLE"/>
    <n v="123"/>
    <n v="91100"/>
    <s v=" VILLABE"/>
    <n v="26750"/>
    <s v="ROMANS SUR ISER"/>
    <n v="541.17999999999995"/>
    <s v="ID2"/>
    <n v="1969"/>
    <s v="homme"/>
    <n v="0.16"/>
    <n v="0.3"/>
    <n v="6.7400000000000002E-2"/>
    <n v="0.7"/>
    <n v="3.605665868"/>
  </r>
  <r>
    <n v="20210500029"/>
    <d v="2021-05-17T00:00:00"/>
    <n v="2021"/>
    <n v="5"/>
    <s v="05"/>
    <x v="5"/>
    <n v="1364242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0500070"/>
    <d v="2021-05-17T00:00:00"/>
    <n v="2021"/>
    <n v="5"/>
    <s v="05"/>
    <x v="5"/>
    <n v="1364905"/>
    <n v="70"/>
    <n v="7.0000000000000007E-2"/>
    <s v="PAEX"/>
    <n v="131"/>
    <n v="91100"/>
    <s v=" VILLABE"/>
    <n v="39570"/>
    <s v="LONS LE SAUNIER"/>
    <n v="380.45499999999998"/>
    <s v="ID2"/>
    <n v="1969"/>
    <s v="homme"/>
    <n v="0.16"/>
    <n v="0.3"/>
    <n v="6.7400000000000002E-2"/>
    <n v="0.7"/>
    <n v="2.5348194830000006"/>
  </r>
  <r>
    <n v="20210500070"/>
    <d v="2021-05-17T00:00:00"/>
    <n v="2021"/>
    <n v="5"/>
    <s v="05"/>
    <x v="5"/>
    <n v="1364877"/>
    <n v="90"/>
    <n v="0.09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4.4184288275999997"/>
  </r>
  <r>
    <n v="20210500029"/>
    <d v="2021-05-17T00:00:00"/>
    <n v="2021"/>
    <n v="5"/>
    <s v="05"/>
    <x v="5"/>
    <n v="1363676"/>
    <n v="250"/>
    <n v="0.2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2.885611169999999"/>
  </r>
  <r>
    <n v="20210500070"/>
    <d v="2021-05-18T00:00:00"/>
    <n v="2021"/>
    <n v="5"/>
    <s v="05"/>
    <x v="5"/>
    <n v="1365616"/>
    <n v="200"/>
    <n v="0.2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10500070"/>
    <d v="2021-05-19T00:00:00"/>
    <n v="2021"/>
    <n v="5"/>
    <s v="05"/>
    <x v="5"/>
    <n v="1365549"/>
    <n v="200"/>
    <n v="0.2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4.7955300840000001"/>
  </r>
  <r>
    <n v="20210500070"/>
    <d v="2021-05-19T00:00:00"/>
    <n v="2021"/>
    <n v="5"/>
    <s v="05"/>
    <x v="5"/>
    <n v="1366171"/>
    <n v="600"/>
    <n v="0.6"/>
    <s v="PAEX"/>
    <n v="309.37"/>
    <n v="21300"/>
    <s v=" CHENOVE"/>
    <n v="62138"/>
    <s v="HAISNES"/>
    <n v="500.93"/>
    <s v="ID8"/>
    <n v="1995"/>
    <s v="femme"/>
    <n v="0.16"/>
    <n v="0.3"/>
    <n v="6.7400000000000002E-2"/>
    <n v="0.7"/>
    <n v="28.60711044"/>
  </r>
  <r>
    <n v="20210500070"/>
    <d v="2021-05-20T00:00:00"/>
    <n v="2021"/>
    <n v="5"/>
    <s v="05"/>
    <x v="5"/>
    <n v="1366714"/>
    <n v="400"/>
    <n v="0.4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10.140591416000003"/>
  </r>
  <r>
    <n v="20210500070"/>
    <d v="2021-05-20T00:00:00"/>
    <n v="2021"/>
    <n v="5"/>
    <s v="05"/>
    <x v="5"/>
    <n v="1365472"/>
    <n v="750"/>
    <n v="0.75"/>
    <s v="PAEX"/>
    <n v="206"/>
    <n v="59810"/>
    <s v=" LESQUIN"/>
    <n v="91100"/>
    <s v="VILLABE"/>
    <n v="250.27799999999999"/>
    <s v="ID11"/>
    <n v="1998"/>
    <s v="homme"/>
    <n v="0.16"/>
    <n v="0.3"/>
    <n v="6.7400000000000002E-2"/>
    <n v="0.7"/>
    <n v="17.86609503"/>
  </r>
  <r>
    <n v="20210500070"/>
    <d v="2021-05-21T00:00:00"/>
    <n v="2021"/>
    <n v="5"/>
    <s v="05"/>
    <x v="5"/>
    <n v="1365611"/>
    <n v="250"/>
    <n v="0.25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6.6268361150000006"/>
  </r>
  <r>
    <n v="20210500070"/>
    <d v="2021-05-21T00:00:00"/>
    <n v="2021"/>
    <n v="5"/>
    <s v="05"/>
    <x v="5"/>
    <n v="1366022"/>
    <n v="250"/>
    <n v="0.2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2.885611169999999"/>
  </r>
  <r>
    <n v="20210500070"/>
    <d v="2021-05-21T00:00:00"/>
    <n v="2021"/>
    <n v="5"/>
    <s v="05"/>
    <x v="5"/>
    <n v="1365567"/>
    <n v="400"/>
    <n v="0.4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9.663198128000005"/>
  </r>
  <r>
    <n v="20210500070"/>
    <d v="2021-05-25T00:00:00"/>
    <n v="2021"/>
    <n v="5"/>
    <s v="05"/>
    <x v="5"/>
    <n v="1367285"/>
    <n v="200"/>
    <n v="0.2"/>
    <s v="PAEX"/>
    <n v="132"/>
    <n v="94440"/>
    <s v=" MAROLLES EN BRI"/>
    <n v="59100"/>
    <s v="ROUBAIX"/>
    <n v="250.898"/>
    <s v="ID6"/>
    <n v="1976"/>
    <s v="homme"/>
    <n v="0.16"/>
    <n v="0.3"/>
    <n v="6.7400000000000002E-2"/>
    <n v="0.7"/>
    <n v="4.7760943280000001"/>
  </r>
  <r>
    <n v="20210500070"/>
    <d v="2021-05-25T00:00:00"/>
    <n v="2021"/>
    <n v="5"/>
    <s v="05"/>
    <x v="5"/>
    <n v="1365038"/>
    <n v="80"/>
    <n v="0.08"/>
    <s v="AFF"/>
    <n v="250"/>
    <n v="34000"/>
    <s v=" MONTPELLIER"/>
    <n v="66000"/>
    <s v="PERPIGNAN"/>
    <n v="154.95699999999999"/>
    <s v="ID20"/>
    <n v="1972"/>
    <s v="homme"/>
    <n v="6.7400000000000002E-2"/>
    <n v="1"/>
    <n v="0"/>
    <n v="0"/>
    <n v="0.83552814399999997"/>
  </r>
  <r>
    <n v="20210500070"/>
    <d v="2021-05-26T00:00:00"/>
    <n v="2021"/>
    <n v="5"/>
    <s v="05"/>
    <x v="5"/>
    <n v="1367812"/>
    <n v="200"/>
    <n v="0.2"/>
    <s v="PAEX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0500070"/>
    <d v="2021-05-26T00:00:00"/>
    <n v="2021"/>
    <n v="5"/>
    <s v="05"/>
    <x v="5"/>
    <n v="1367798"/>
    <n v="200"/>
    <n v="0.2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10500105"/>
    <d v="2021-05-26T00:00:00"/>
    <n v="2021"/>
    <n v="5"/>
    <s v="05"/>
    <x v="5"/>
    <n v="1365194"/>
    <n v="400"/>
    <n v="0.4"/>
    <s v="POLE"/>
    <n v="2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4.489670192"/>
  </r>
  <r>
    <n v="20210500070"/>
    <d v="2021-05-27T00:00:00"/>
    <n v="2021"/>
    <n v="5"/>
    <s v="05"/>
    <x v="5"/>
    <n v="1368435"/>
    <n v="200"/>
    <n v="0.2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4.7955300840000001"/>
  </r>
  <r>
    <n v="20210500070"/>
    <d v="2021-05-27T00:00:00"/>
    <n v="2021"/>
    <n v="5"/>
    <s v="05"/>
    <x v="5"/>
    <n v="1368438"/>
    <n v="200"/>
    <n v="0.2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5.0702957080000015"/>
  </r>
  <r>
    <n v="20210500070"/>
    <d v="2021-05-27T00:00:00"/>
    <n v="2021"/>
    <n v="5"/>
    <s v="05"/>
    <x v="5"/>
    <n v="1368479"/>
    <n v="200"/>
    <n v="0.2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5.3014688920000008"/>
  </r>
  <r>
    <n v="20210500070"/>
    <d v="2021-05-27T00:00:00"/>
    <n v="2021"/>
    <n v="5"/>
    <s v="05"/>
    <x v="5"/>
    <n v="1368862"/>
    <n v="200"/>
    <n v="0.2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9.8315990640000024"/>
  </r>
  <r>
    <n v="20210500105"/>
    <d v="2021-05-27T00:00:00"/>
    <n v="2021"/>
    <n v="5"/>
    <s v="05"/>
    <x v="5"/>
    <n v="1368472"/>
    <n v="200"/>
    <n v="0.2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0.308488936"/>
  </r>
  <r>
    <n v="20210500107"/>
    <d v="2021-05-31T00:00:00"/>
    <n v="2021"/>
    <n v="5"/>
    <s v="05"/>
    <x v="5"/>
    <n v="1369338"/>
    <n v="200"/>
    <n v="0.2"/>
    <s v="PAEX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4.7955300840000001"/>
  </r>
  <r>
    <n v="20210600050"/>
    <d v="2021-06-01T00:00:00"/>
    <n v="2021"/>
    <n v="6"/>
    <s v="06"/>
    <x v="6"/>
    <n v="1370254"/>
    <n v="200"/>
    <n v="0.2"/>
    <s v="GV"/>
    <n v="80"/>
    <n v="91100"/>
    <s v=" VILLABE"/>
    <n v="93000"/>
    <s v="BOBIGNY"/>
    <n v="51.088000000000001"/>
    <s v="ID2"/>
    <n v="1969"/>
    <s v="homme"/>
    <n v="0.24099999999999999"/>
    <n v="1"/>
    <n v="0"/>
    <n v="0"/>
    <n v="2.4624416"/>
  </r>
  <r>
    <n v="20210500107"/>
    <d v="2021-06-01T00:00:00"/>
    <n v="2021"/>
    <n v="6"/>
    <s v="06"/>
    <x v="6"/>
    <n v="1369762"/>
    <n v="200"/>
    <n v="0.2"/>
    <s v="PAEX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0500107"/>
    <d v="2021-06-01T00:00:00"/>
    <n v="2021"/>
    <n v="6"/>
    <s v="06"/>
    <x v="6"/>
    <n v="1369760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600050"/>
    <d v="2021-06-01T00:00:00"/>
    <n v="2021"/>
    <n v="6"/>
    <s v="06"/>
    <x v="6"/>
    <n v="1369761"/>
    <n v="200"/>
    <n v="0.2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10500105"/>
    <d v="2021-06-01T00:00:00"/>
    <n v="2021"/>
    <n v="6"/>
    <s v="06"/>
    <x v="6"/>
    <n v="1370412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600050"/>
    <d v="2021-06-01T00:00:00"/>
    <n v="2021"/>
    <n v="6"/>
    <s v="06"/>
    <x v="6"/>
    <n v="1370143"/>
    <n v="60"/>
    <n v="0.06"/>
    <s v="POLE"/>
    <n v="200"/>
    <n v="93120"/>
    <s v=" COURNEUVE/LA"/>
    <n v="40300"/>
    <s v="PEYREHORADE"/>
    <n v="774.31200000000001"/>
    <s v="ID1"/>
    <n v="1972"/>
    <s v="homme"/>
    <n v="0.16"/>
    <n v="0.3"/>
    <n v="6.7400000000000002E-2"/>
    <n v="0.7"/>
    <n v="4.4219409695999996"/>
  </r>
  <r>
    <n v="20210500105"/>
    <d v="2021-06-02T00:00:00"/>
    <n v="2021"/>
    <n v="6"/>
    <s v="06"/>
    <x v="6"/>
    <n v="1370844"/>
    <n v="300"/>
    <n v="0.3"/>
    <s v="GV"/>
    <n v="80"/>
    <n v="93000"/>
    <s v=" BOBIGNY"/>
    <n v="91100"/>
    <s v="VILLABE"/>
    <n v="52.249000000000002"/>
    <s v="ID21"/>
    <n v="1971"/>
    <s v="homme"/>
    <n v="0.24099999999999999"/>
    <n v="1"/>
    <n v="0"/>
    <n v="0"/>
    <n v="3.7776026999999996"/>
  </r>
  <r>
    <n v="20210600050"/>
    <d v="2021-06-02T00:00:00"/>
    <n v="2021"/>
    <n v="6"/>
    <s v="06"/>
    <x v="6"/>
    <n v="1370989"/>
    <n v="300"/>
    <n v="0.3"/>
    <s v="GV"/>
    <n v="80"/>
    <n v="91100"/>
    <s v=" VILLABE"/>
    <n v="93000"/>
    <s v="BOBIGNY"/>
    <n v="51.088000000000001"/>
    <s v="ID2"/>
    <n v="1969"/>
    <s v="homme"/>
    <n v="0.24099999999999999"/>
    <n v="1"/>
    <n v="0"/>
    <n v="0"/>
    <n v="3.6936623999999996"/>
  </r>
  <r>
    <n v="20210600050"/>
    <d v="2021-06-02T00:00:00"/>
    <n v="2021"/>
    <n v="6"/>
    <s v="06"/>
    <x v="6"/>
    <n v="1371122"/>
    <n v="300"/>
    <n v="0.3"/>
    <s v="GV"/>
    <n v="80"/>
    <n v="91100"/>
    <s v=" VILLABE"/>
    <n v="95310"/>
    <s v="ST OUEN L'AUMON"/>
    <n v="71.605000000000004"/>
    <s v="ID2"/>
    <n v="1969"/>
    <s v="homme"/>
    <n v="0.24099999999999999"/>
    <n v="1"/>
    <n v="0"/>
    <n v="0"/>
    <n v="5.1770414999999996"/>
  </r>
  <r>
    <n v="20210600050"/>
    <d v="2021-06-02T00:00:00"/>
    <n v="2021"/>
    <n v="6"/>
    <s v="06"/>
    <x v="6"/>
    <n v="1371124"/>
    <n v="300"/>
    <n v="0.3"/>
    <s v="GV"/>
    <n v="80"/>
    <n v="91100"/>
    <s v=" VILLABE"/>
    <n v="95800"/>
    <s v="CERGY LE HAUT"/>
    <n v="78.641000000000005"/>
    <s v="ID2"/>
    <n v="1969"/>
    <s v="homme"/>
    <n v="0.24099999999999999"/>
    <n v="1"/>
    <n v="0"/>
    <n v="0"/>
    <n v="5.6857442999999996"/>
  </r>
  <r>
    <n v="20210600050"/>
    <d v="2021-06-03T00:00:00"/>
    <n v="2021"/>
    <n v="6"/>
    <s v="06"/>
    <x v="6"/>
    <n v="1371344"/>
    <n v="100"/>
    <n v="0.1"/>
    <s v="GV"/>
    <n v="80"/>
    <n v="91100"/>
    <s v=" VILLABE"/>
    <n v="92140"/>
    <s v="CLAMART"/>
    <n v="36.079000000000001"/>
    <s v="ID2"/>
    <n v="1969"/>
    <s v="homme"/>
    <n v="0.24099999999999999"/>
    <n v="1"/>
    <n v="0"/>
    <n v="0"/>
    <n v="0.8695039"/>
  </r>
  <r>
    <n v="20210600050"/>
    <d v="2021-06-03T00:00:00"/>
    <n v="2021"/>
    <n v="6"/>
    <s v="06"/>
    <x v="6"/>
    <n v="1370374"/>
    <n v="200"/>
    <n v="0.2"/>
    <s v="POLE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5.0702957080000015"/>
  </r>
  <r>
    <n v="20210600050"/>
    <d v="2021-06-03T00:00:00"/>
    <n v="2021"/>
    <n v="6"/>
    <s v="06"/>
    <x v="6"/>
    <n v="1371811"/>
    <n v="150"/>
    <n v="0.15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10600050"/>
    <d v="2021-06-03T00:00:00"/>
    <n v="2021"/>
    <n v="6"/>
    <s v="06"/>
    <x v="6"/>
    <n v="1370373"/>
    <n v="200"/>
    <n v="0.2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0.308488936"/>
  </r>
  <r>
    <n v="20210600050"/>
    <d v="2021-06-03T00:00:00"/>
    <n v="2021"/>
    <n v="6"/>
    <s v="06"/>
    <x v="6"/>
    <n v="1370830"/>
    <n v="300"/>
    <n v="0.3"/>
    <s v="PAEX"/>
    <n v="206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600050"/>
    <d v="2021-06-03T00:00:00"/>
    <n v="2021"/>
    <n v="6"/>
    <s v="06"/>
    <x v="6"/>
    <n v="1370913"/>
    <n v="400"/>
    <n v="0.4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9.663198128000005"/>
  </r>
  <r>
    <n v="20210600050"/>
    <d v="2021-06-04T00:00:00"/>
    <n v="2021"/>
    <n v="6"/>
    <s v="06"/>
    <x v="6"/>
    <n v="1371882"/>
    <n v="150"/>
    <n v="0.15"/>
    <s v="PAEX"/>
    <n v="114.22"/>
    <n v="62450"/>
    <s v=" BAPAUME"/>
    <n v="91100"/>
    <s v="VILLABE"/>
    <n v="190.54599999999999"/>
    <s v="ID22"/>
    <n v="1984"/>
    <s v="femme"/>
    <n v="0.16"/>
    <n v="0.3"/>
    <n v="6.7400000000000002E-2"/>
    <n v="0.7"/>
    <n v="2.7204252420000001"/>
  </r>
  <r>
    <n v="20210600050"/>
    <d v="2021-06-07T00:00:00"/>
    <n v="2021"/>
    <n v="6"/>
    <s v="06"/>
    <x v="6"/>
    <n v="1371465"/>
    <n v="200"/>
    <n v="0.2"/>
    <s v="POLE"/>
    <n v="200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10600050"/>
    <d v="2021-06-08T00:00:00"/>
    <n v="2021"/>
    <n v="6"/>
    <s v="06"/>
    <x v="6"/>
    <n v="1371982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600050"/>
    <d v="2021-06-08T00:00:00"/>
    <n v="2021"/>
    <n v="6"/>
    <s v="06"/>
    <x v="6"/>
    <n v="1372434"/>
    <n v="200"/>
    <n v="0.2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10600050"/>
    <d v="2021-06-08T00:00:00"/>
    <n v="2021"/>
    <n v="6"/>
    <s v="06"/>
    <x v="6"/>
    <n v="1372433"/>
    <n v="800"/>
    <n v="0.8"/>
    <s v="PAEX"/>
    <n v="206"/>
    <n v="59810"/>
    <s v=" LESQUIN"/>
    <n v="91100"/>
    <s v="VILLABE"/>
    <n v="250.27799999999999"/>
    <s v="ID11"/>
    <n v="1998"/>
    <s v="homme"/>
    <n v="0.16"/>
    <n v="0.3"/>
    <n v="6.7400000000000002E-2"/>
    <n v="0.7"/>
    <n v="19.057168032"/>
  </r>
  <r>
    <n v="20210600050"/>
    <d v="2021-06-09T00:00:00"/>
    <n v="2021"/>
    <n v="6"/>
    <s v="06"/>
    <x v="6"/>
    <n v="1372435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0600050"/>
    <d v="2021-06-09T00:00:00"/>
    <n v="2021"/>
    <n v="6"/>
    <s v="06"/>
    <x v="6"/>
    <n v="1373651"/>
    <n v="300"/>
    <n v="0.3"/>
    <s v="POLE"/>
    <n v="340"/>
    <n v="59100"/>
    <s v=" ROUBAIX"/>
    <n v="33185"/>
    <s v="HAILLAN/LE"/>
    <n v="817.30200000000002"/>
    <s v="ID9"/>
    <n v="1987"/>
    <s v="homme"/>
    <n v="0.16"/>
    <n v="0.3"/>
    <n v="6.7400000000000002E-2"/>
    <n v="0.7"/>
    <n v="23.337241307999999"/>
  </r>
  <r>
    <n v="20210600050"/>
    <d v="2021-06-09T00:00:00"/>
    <n v="2021"/>
    <n v="6"/>
    <s v="06"/>
    <x v="6"/>
    <n v="1372391"/>
    <n v="400"/>
    <n v="0.4"/>
    <s v="POLE"/>
    <n v="498.4"/>
    <n v="59100"/>
    <s v=" ROUBAIX"/>
    <n v="91100"/>
    <s v="VILLABE"/>
    <n v="266.35300000000001"/>
    <s v="ID9"/>
    <n v="1987"/>
    <s v="homme"/>
    <n v="0.16"/>
    <n v="0.3"/>
    <n v="6.7400000000000002E-2"/>
    <n v="0.7"/>
    <n v="10.140591416000003"/>
  </r>
  <r>
    <n v="20210600050"/>
    <d v="2021-06-10T00:00:00"/>
    <n v="2021"/>
    <n v="6"/>
    <s v="06"/>
    <x v="6"/>
    <n v="1369759"/>
    <n v="200"/>
    <n v="0.2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5.3014688920000008"/>
  </r>
  <r>
    <n v="20210600050"/>
    <d v="2021-06-10T00:00:00"/>
    <n v="2021"/>
    <n v="6"/>
    <s v="06"/>
    <x v="6"/>
    <n v="1373074"/>
    <n v="400"/>
    <n v="0.4"/>
    <s v="POLE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10.140591416000003"/>
  </r>
  <r>
    <n v="20210600050"/>
    <d v="2021-06-10T00:00:00"/>
    <n v="2021"/>
    <n v="6"/>
    <s v="06"/>
    <x v="6"/>
    <n v="1373073"/>
    <n v="200"/>
    <n v="0.2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0.308488936"/>
  </r>
  <r>
    <n v="20210600050"/>
    <d v="2021-06-10T00:00:00"/>
    <n v="2021"/>
    <n v="6"/>
    <s v="06"/>
    <x v="6"/>
    <n v="1373589"/>
    <n v="200"/>
    <n v="0.2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9.8315990640000024"/>
  </r>
  <r>
    <n v="20210600050"/>
    <d v="2021-06-11T00:00:00"/>
    <n v="2021"/>
    <n v="6"/>
    <s v="06"/>
    <x v="6"/>
    <n v="1374250"/>
    <n v="150"/>
    <n v="0.15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10600050"/>
    <d v="2021-06-14T00:00:00"/>
    <n v="2021"/>
    <n v="6"/>
    <s v="06"/>
    <x v="6"/>
    <n v="1374639"/>
    <n v="300"/>
    <n v="0.3"/>
    <s v="PAEX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600050"/>
    <d v="2021-06-14T00:00:00"/>
    <n v="2021"/>
    <n v="6"/>
    <s v="06"/>
    <x v="6"/>
    <n v="1374125"/>
    <n v="200"/>
    <n v="0.2"/>
    <s v="POLE"/>
    <n v="200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10600050"/>
    <d v="2021-06-15T00:00:00"/>
    <n v="2021"/>
    <n v="6"/>
    <s v="06"/>
    <x v="6"/>
    <n v="1375106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600050"/>
    <d v="2021-06-15T00:00:00"/>
    <n v="2021"/>
    <n v="6"/>
    <s v="06"/>
    <x v="6"/>
    <n v="1375107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600050"/>
    <d v="2021-06-16T00:00:00"/>
    <n v="2021"/>
    <n v="6"/>
    <s v="06"/>
    <x v="6"/>
    <n v="1376211"/>
    <n v="70"/>
    <n v="7.0000000000000007E-2"/>
    <s v="GV"/>
    <n v="80"/>
    <n v="91100"/>
    <s v=" VILLABE"/>
    <n v="94240"/>
    <s v="HAYES LES ROSES"/>
    <n v="28.577999999999999"/>
    <s v="ID2"/>
    <n v="1969"/>
    <s v="homme"/>
    <n v="0.24099999999999999"/>
    <n v="1"/>
    <n v="0"/>
    <n v="0"/>
    <n v="0.48211085999999997"/>
  </r>
  <r>
    <n v="20210600050"/>
    <d v="2021-06-16T00:00:00"/>
    <n v="2021"/>
    <n v="6"/>
    <s v="06"/>
    <x v="6"/>
    <n v="1375108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600050"/>
    <d v="2021-06-16T00:00:00"/>
    <n v="2021"/>
    <n v="6"/>
    <s v="06"/>
    <x v="6"/>
    <n v="1375702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600050"/>
    <d v="2021-06-17T00:00:00"/>
    <n v="2021"/>
    <n v="6"/>
    <s v="06"/>
    <x v="6"/>
    <n v="1377064"/>
    <n v="300"/>
    <n v="0.3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0600050"/>
    <d v="2021-06-17T00:00:00"/>
    <n v="2021"/>
    <n v="6"/>
    <s v="06"/>
    <x v="6"/>
    <n v="1375701"/>
    <n v="300"/>
    <n v="0.3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10600050"/>
    <d v="2021-06-18T00:00:00"/>
    <n v="2021"/>
    <n v="6"/>
    <s v="06"/>
    <x v="6"/>
    <n v="1377081"/>
    <n v="400"/>
    <n v="0.4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10600050"/>
    <d v="2021-06-21T00:00:00"/>
    <n v="2021"/>
    <n v="6"/>
    <s v="06"/>
    <x v="6"/>
    <n v="1377985"/>
    <n v="70"/>
    <n v="7.0000000000000007E-2"/>
    <s v="GV"/>
    <n v="80"/>
    <n v="91100"/>
    <s v=" VILLABE"/>
    <n v="75018"/>
    <s v="PARIS 18"/>
    <n v="49.744999999999997"/>
    <s v="ID2"/>
    <n v="1969"/>
    <s v="homme"/>
    <n v="0.24099999999999999"/>
    <n v="1"/>
    <n v="0"/>
    <n v="0"/>
    <n v="0.83919814999999998"/>
  </r>
  <r>
    <n v="20210600050"/>
    <d v="2021-06-21T00:00:00"/>
    <n v="2021"/>
    <n v="6"/>
    <s v="06"/>
    <x v="6"/>
    <n v="1377988"/>
    <n v="90"/>
    <n v="0.09"/>
    <s v="GV"/>
    <n v="80"/>
    <n v="91100"/>
    <s v=" VILLABE"/>
    <n v="92700"/>
    <s v="COLOMBES"/>
    <n v="54.753999999999998"/>
    <s v="ID2"/>
    <n v="1969"/>
    <s v="homme"/>
    <n v="0.24099999999999999"/>
    <n v="1"/>
    <n v="0"/>
    <n v="0"/>
    <n v="1.1876142599999999"/>
  </r>
  <r>
    <n v="20210600050"/>
    <d v="2021-06-21T00:00:00"/>
    <n v="2021"/>
    <n v="6"/>
    <s v="06"/>
    <x v="6"/>
    <n v="1377990"/>
    <n v="120"/>
    <n v="0.12"/>
    <s v="GV"/>
    <n v="80"/>
    <n v="91100"/>
    <s v=" VILLABE"/>
    <n v="75014"/>
    <s v="PARIS 14"/>
    <n v="33.095999999999997"/>
    <s v="ID2"/>
    <n v="1969"/>
    <s v="homme"/>
    <n v="0.24099999999999999"/>
    <n v="1"/>
    <n v="0"/>
    <n v="0"/>
    <n v="0.95713631999999982"/>
  </r>
  <r>
    <n v="20210600050"/>
    <d v="2021-06-21T00:00:00"/>
    <n v="2021"/>
    <n v="6"/>
    <s v="06"/>
    <x v="6"/>
    <n v="1376775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600050"/>
    <d v="2021-06-21T00:00:00"/>
    <n v="2021"/>
    <n v="6"/>
    <s v="06"/>
    <x v="6"/>
    <n v="1378162"/>
    <n v="2800"/>
    <n v="2.8"/>
    <s v="AFF"/>
    <n v="800"/>
    <n v="59100"/>
    <s v=" ROUBAIX"/>
    <n v="91100"/>
    <s v="VILLABE"/>
    <n v="266.35300000000001"/>
    <s v="ID9"/>
    <n v="1987"/>
    <s v="homme"/>
    <n v="6.7400000000000002E-2"/>
    <n v="1"/>
    <n v="0"/>
    <n v="0"/>
    <n v="50.266138160000004"/>
  </r>
  <r>
    <n v="20210600050"/>
    <d v="2021-06-22T00:00:00"/>
    <n v="2021"/>
    <n v="6"/>
    <s v="06"/>
    <x v="6"/>
    <n v="1377351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600050"/>
    <d v="2021-06-22T00:00:00"/>
    <n v="2021"/>
    <n v="6"/>
    <s v="06"/>
    <x v="6"/>
    <n v="1377816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600050"/>
    <d v="2021-06-22T00:00:00"/>
    <n v="2021"/>
    <n v="6"/>
    <s v="06"/>
    <x v="6"/>
    <n v="1377817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600050"/>
    <d v="2021-06-23T00:00:00"/>
    <n v="2021"/>
    <n v="6"/>
    <s v="06"/>
    <x v="6"/>
    <n v="1377818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600050"/>
    <d v="2021-06-23T00:00:00"/>
    <n v="2021"/>
    <n v="6"/>
    <s v="06"/>
    <x v="6"/>
    <n v="1378407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600050"/>
    <d v="2021-06-23T00:00:00"/>
    <n v="2021"/>
    <n v="6"/>
    <s v="06"/>
    <x v="6"/>
    <n v="1378766"/>
    <n v="300"/>
    <n v="0.3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10600050"/>
    <d v="2021-06-24T00:00:00"/>
    <n v="2021"/>
    <n v="6"/>
    <s v="06"/>
    <x v="6"/>
    <n v="1377815"/>
    <n v="300"/>
    <n v="0.3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10600050"/>
    <d v="2021-06-24T00:00:00"/>
    <n v="2021"/>
    <n v="6"/>
    <s v="06"/>
    <x v="6"/>
    <n v="1379751"/>
    <n v="1200"/>
    <n v="1.2"/>
    <s v="PAEX"/>
    <n v="218"/>
    <n v="59100"/>
    <s v=" ROUBAIX"/>
    <n v="91100"/>
    <s v="VILLABE"/>
    <n v="266.35300000000001"/>
    <s v="ID9"/>
    <n v="1987"/>
    <s v="homme"/>
    <n v="0.16"/>
    <n v="0.3"/>
    <n v="6.7400000000000002E-2"/>
    <n v="0.7"/>
    <n v="30.421774247999998"/>
  </r>
  <r>
    <n v="20210600050"/>
    <d v="2021-06-24T00:00:00"/>
    <n v="2021"/>
    <n v="6"/>
    <s v="06"/>
    <x v="6"/>
    <n v="1378914"/>
    <n v="600"/>
    <n v="0.6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29.494797192"/>
  </r>
  <r>
    <n v="20210600050"/>
    <d v="2021-06-25T00:00:00"/>
    <n v="2021"/>
    <n v="6"/>
    <s v="06"/>
    <x v="6"/>
    <n v="1380010"/>
    <n v="120"/>
    <n v="0.12"/>
    <s v="POLE"/>
    <n v="171"/>
    <n v="91100"/>
    <s v=" VILLABE"/>
    <n v="6700"/>
    <s v="ST LAURENT DU VA"/>
    <n v="889.42899999999997"/>
    <s v="ID2"/>
    <n v="1969"/>
    <s v="homme"/>
    <n v="0.16"/>
    <n v="0.3"/>
    <n v="6.7400000000000002E-2"/>
    <n v="0.7"/>
    <n v="10.158702266399999"/>
  </r>
  <r>
    <n v="20210600050"/>
    <d v="2021-06-28T00:00:00"/>
    <n v="2021"/>
    <n v="6"/>
    <s v="06"/>
    <x v="6"/>
    <n v="1379496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600050"/>
    <d v="2021-06-29T00:00:00"/>
    <n v="2021"/>
    <n v="6"/>
    <s v="06"/>
    <x v="6"/>
    <n v="1380064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600077"/>
    <d v="2021-06-29T00:00:00"/>
    <n v="2021"/>
    <n v="6"/>
    <s v="06"/>
    <x v="6"/>
    <n v="1380614"/>
    <n v="300"/>
    <n v="0.3"/>
    <s v="PAEX"/>
    <n v="125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600077"/>
    <d v="2021-06-29T00:00:00"/>
    <n v="2021"/>
    <n v="6"/>
    <s v="06"/>
    <x v="6"/>
    <n v="1380615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700031"/>
    <d v="2021-06-30T00:00:00"/>
    <n v="2021"/>
    <n v="6"/>
    <s v="06"/>
    <x v="6"/>
    <n v="1381197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700031"/>
    <d v="2021-07-01T00:00:00"/>
    <n v="2021"/>
    <n v="7"/>
    <s v="07"/>
    <x v="7"/>
    <n v="1381767"/>
    <n v="300"/>
    <n v="0.3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0700031"/>
    <d v="2021-07-01T00:00:00"/>
    <n v="2021"/>
    <n v="7"/>
    <s v="07"/>
    <x v="7"/>
    <n v="1378406"/>
    <n v="400"/>
    <n v="0.4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20.616977872"/>
  </r>
  <r>
    <n v="20210700031"/>
    <d v="2021-07-02T00:00:00"/>
    <n v="2021"/>
    <n v="7"/>
    <s v="07"/>
    <x v="7"/>
    <n v="1382967"/>
    <n v="100"/>
    <n v="0.1"/>
    <s v="GV"/>
    <n v="130"/>
    <n v="91100"/>
    <s v=" VILLABE"/>
    <n v="78200"/>
    <s v="MANTES LA JOLIE"/>
    <n v="86.658000000000001"/>
    <s v="ID2"/>
    <n v="1969"/>
    <s v="homme"/>
    <n v="0.24099999999999999"/>
    <n v="1"/>
    <n v="0"/>
    <n v="0"/>
    <n v="2.0884578"/>
  </r>
  <r>
    <n v="20210700031"/>
    <d v="2021-07-02T00:00:00"/>
    <n v="2021"/>
    <n v="7"/>
    <s v="07"/>
    <x v="7"/>
    <n v="1382822"/>
    <n v="200"/>
    <n v="0.2"/>
    <s v="POLE"/>
    <n v="159"/>
    <n v="91100"/>
    <s v=" VILLABE"/>
    <n v="13000"/>
    <s v="MARSEILLE"/>
    <n v="740.44500000000005"/>
    <s v="ID2"/>
    <n v="1969"/>
    <s v="homme"/>
    <n v="0.16"/>
    <n v="0.3"/>
    <n v="6.7400000000000002E-2"/>
    <n v="0.7"/>
    <n v="14.095111020000003"/>
  </r>
  <r>
    <n v="20210700031"/>
    <d v="2021-07-05T00:00:00"/>
    <n v="2021"/>
    <n v="7"/>
    <s v="07"/>
    <x v="7"/>
    <n v="1382905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700031"/>
    <d v="2021-07-05T00:00:00"/>
    <n v="2021"/>
    <n v="7"/>
    <s v="07"/>
    <x v="7"/>
    <n v="1382305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700031"/>
    <d v="2021-07-06T00:00:00"/>
    <n v="2021"/>
    <n v="7"/>
    <s v="07"/>
    <x v="7"/>
    <n v="1383358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700031"/>
    <d v="2021-07-06T00:00:00"/>
    <n v="2021"/>
    <n v="7"/>
    <s v="07"/>
    <x v="7"/>
    <n v="1383359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700031"/>
    <d v="2021-07-07T00:00:00"/>
    <n v="2021"/>
    <n v="7"/>
    <s v="07"/>
    <x v="7"/>
    <n v="1380616"/>
    <n v="300"/>
    <n v="0.3"/>
    <s v="POLE"/>
    <n v="158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700031"/>
    <d v="2021-07-07T00:00:00"/>
    <n v="2021"/>
    <n v="7"/>
    <s v="07"/>
    <x v="7"/>
    <n v="1383889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700031"/>
    <d v="2021-07-08T00:00:00"/>
    <n v="2021"/>
    <n v="7"/>
    <s v="07"/>
    <x v="7"/>
    <n v="1383357"/>
    <n v="300"/>
    <n v="0.3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10700031"/>
    <d v="2021-07-08T00:00:00"/>
    <n v="2021"/>
    <n v="7"/>
    <s v="07"/>
    <x v="7"/>
    <n v="1383888"/>
    <n v="300"/>
    <n v="0.3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10700031"/>
    <d v="2021-07-08T00:00:00"/>
    <n v="2021"/>
    <n v="7"/>
    <s v="07"/>
    <x v="7"/>
    <n v="1384436"/>
    <n v="600"/>
    <n v="0.6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29.494797192"/>
  </r>
  <r>
    <n v="20210700031"/>
    <d v="2021-07-12T00:00:00"/>
    <n v="2021"/>
    <n v="7"/>
    <s v="07"/>
    <x v="7"/>
    <n v="1386246"/>
    <n v="80"/>
    <n v="0.08"/>
    <s v="GV"/>
    <n v="80"/>
    <n v="91100"/>
    <s v=" VILLABE"/>
    <n v="93410"/>
    <s v="VAUJOURS"/>
    <n v="61.704999999999998"/>
    <s v="ID2"/>
    <n v="1969"/>
    <s v="homme"/>
    <n v="0.24099999999999999"/>
    <n v="1"/>
    <n v="0"/>
    <n v="0"/>
    <n v="1.1896723999999999"/>
  </r>
  <r>
    <n v="20210700031"/>
    <d v="2021-07-12T00:00:00"/>
    <n v="2021"/>
    <n v="7"/>
    <s v="07"/>
    <x v="7"/>
    <n v="1386243"/>
    <n v="200"/>
    <n v="0.2"/>
    <s v="POLE"/>
    <n v="159"/>
    <n v="91100"/>
    <s v=" VILLABE"/>
    <n v="13000"/>
    <s v="MARSEILLE"/>
    <n v="740.44500000000005"/>
    <s v="ID2"/>
    <n v="1969"/>
    <s v="homme"/>
    <n v="0.16"/>
    <n v="0.3"/>
    <n v="6.7400000000000002E-2"/>
    <n v="0.7"/>
    <n v="14.095111020000003"/>
  </r>
  <r>
    <n v="20210700031"/>
    <d v="2021-07-12T00:00:00"/>
    <n v="2021"/>
    <n v="7"/>
    <s v="07"/>
    <x v="7"/>
    <n v="1385035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700031"/>
    <d v="2021-07-13T00:00:00"/>
    <n v="2021"/>
    <n v="7"/>
    <s v="07"/>
    <x v="7"/>
    <n v="1385583"/>
    <n v="200"/>
    <n v="0.2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4.7955300840000001"/>
  </r>
  <r>
    <n v="20210700031"/>
    <d v="2021-07-13T00:00:00"/>
    <n v="2021"/>
    <n v="7"/>
    <s v="07"/>
    <x v="7"/>
    <n v="1386106"/>
    <n v="300"/>
    <n v="0.3"/>
    <s v="PAEX"/>
    <n v="125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700031"/>
    <d v="2021-07-13T00:00:00"/>
    <n v="2021"/>
    <n v="7"/>
    <s v="07"/>
    <x v="7"/>
    <n v="1386793"/>
    <n v="300"/>
    <n v="0.3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700031"/>
    <d v="2021-07-13T00:00:00"/>
    <n v="2021"/>
    <n v="7"/>
    <s v="07"/>
    <x v="7"/>
    <n v="1386107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700031"/>
    <d v="2021-07-15T00:00:00"/>
    <n v="2021"/>
    <n v="7"/>
    <s v="07"/>
    <x v="7"/>
    <n v="1386802"/>
    <n v="300"/>
    <n v="0.3"/>
    <s v="PAEX"/>
    <n v="100"/>
    <n v="91100"/>
    <s v=" VILLABE"/>
    <n v="62450"/>
    <s v="BAPAUME"/>
    <n v="190.11600000000001"/>
    <s v="ID2"/>
    <n v="1969"/>
    <s v="homme"/>
    <n v="0.16"/>
    <n v="0.3"/>
    <n v="6.7400000000000002E-2"/>
    <n v="0.7"/>
    <n v="5.4285722640000005"/>
  </r>
  <r>
    <n v="20210700031"/>
    <d v="2021-07-15T00:00:00"/>
    <n v="2021"/>
    <n v="7"/>
    <s v="07"/>
    <x v="7"/>
    <n v="1386108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700031"/>
    <d v="2021-07-15T00:00:00"/>
    <n v="2021"/>
    <n v="7"/>
    <s v="07"/>
    <x v="7"/>
    <n v="1386105"/>
    <n v="500"/>
    <n v="0.5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3.253672230000001"/>
  </r>
  <r>
    <n v="20210700031"/>
    <d v="2021-07-15T00:00:00"/>
    <n v="2021"/>
    <n v="7"/>
    <s v="07"/>
    <x v="7"/>
    <n v="1386595"/>
    <n v="300"/>
    <n v="0.3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0700031"/>
    <d v="2021-07-15T00:00:00"/>
    <n v="2021"/>
    <n v="7"/>
    <s v="07"/>
    <x v="7"/>
    <n v="1386797"/>
    <n v="300"/>
    <n v="0.3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10700031"/>
    <d v="2021-07-19T00:00:00"/>
    <n v="2021"/>
    <n v="7"/>
    <s v="07"/>
    <x v="7"/>
    <n v="1387626"/>
    <n v="300"/>
    <n v="0.3"/>
    <s v="POLE"/>
    <n v="158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700062"/>
    <d v="2021-07-19T00:00:00"/>
    <n v="2021"/>
    <n v="7"/>
    <s v="07"/>
    <x v="7"/>
    <n v="1387051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700031"/>
    <d v="2021-07-20T00:00:00"/>
    <n v="2021"/>
    <n v="7"/>
    <s v="07"/>
    <x v="7"/>
    <n v="1388075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700031"/>
    <d v="2021-07-20T00:00:00"/>
    <n v="2021"/>
    <n v="7"/>
    <s v="07"/>
    <x v="7"/>
    <n v="1388338"/>
    <n v="210"/>
    <n v="0.21"/>
    <s v="PAEX"/>
    <n v="131"/>
    <n v="91100"/>
    <s v=" VILLABE"/>
    <n v="39570"/>
    <s v="LONS LE SAUNIER"/>
    <n v="380.45499999999998"/>
    <s v="ID2"/>
    <n v="1969"/>
    <s v="homme"/>
    <n v="0.16"/>
    <n v="0.3"/>
    <n v="6.7400000000000002E-2"/>
    <n v="0.7"/>
    <n v="7.604458449"/>
  </r>
  <r>
    <n v="20210700031"/>
    <d v="2021-07-20T00:00:00"/>
    <n v="2021"/>
    <n v="7"/>
    <s v="07"/>
    <x v="7"/>
    <n v="1388072"/>
    <n v="600"/>
    <n v="0.6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5.904406676000001"/>
  </r>
  <r>
    <n v="20210700031"/>
    <d v="2021-07-20T00:00:00"/>
    <n v="2021"/>
    <n v="7"/>
    <s v="07"/>
    <x v="7"/>
    <n v="1388073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700031"/>
    <d v="2021-07-20T00:00:00"/>
    <n v="2021"/>
    <n v="7"/>
    <s v="07"/>
    <x v="7"/>
    <n v="1388074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700031"/>
    <d v="2021-07-21T00:00:00"/>
    <n v="2021"/>
    <n v="7"/>
    <s v="07"/>
    <x v="7"/>
    <n v="1388636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700062"/>
    <d v="2021-07-21T00:00:00"/>
    <n v="2021"/>
    <n v="7"/>
    <s v="07"/>
    <x v="7"/>
    <n v="1388635"/>
    <n v="300"/>
    <n v="0.3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10700031"/>
    <d v="2021-07-22T00:00:00"/>
    <n v="2021"/>
    <n v="7"/>
    <s v="07"/>
    <x v="7"/>
    <n v="1389155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0700031"/>
    <d v="2021-07-23T00:00:00"/>
    <n v="2021"/>
    <n v="7"/>
    <s v="07"/>
    <x v="7"/>
    <n v="1389649"/>
    <n v="300"/>
    <n v="0.3"/>
    <s v="POLE"/>
    <n v="2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700031"/>
    <d v="2021-07-26T00:00:00"/>
    <n v="2021"/>
    <n v="7"/>
    <s v="07"/>
    <x v="7"/>
    <n v="1390118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700031"/>
    <d v="2021-07-26T00:00:00"/>
    <n v="2021"/>
    <n v="7"/>
    <s v="07"/>
    <x v="7"/>
    <n v="1390467"/>
    <n v="300"/>
    <n v="0.3"/>
    <s v="PAEX"/>
    <n v="140"/>
    <n v="91100"/>
    <s v=" VILLABE"/>
    <n v="59243"/>
    <s v="QUAROUBLE"/>
    <n v="250.57900000000001"/>
    <s v="ID2"/>
    <n v="1969"/>
    <s v="homme"/>
    <n v="0.16"/>
    <n v="0.3"/>
    <n v="6.7400000000000002E-2"/>
    <n v="0.7"/>
    <n v="7.1550327659999997"/>
  </r>
  <r>
    <n v="20210700031"/>
    <d v="2021-07-26T00:00:00"/>
    <n v="2021"/>
    <n v="7"/>
    <s v="07"/>
    <x v="7"/>
    <n v="1390468"/>
    <n v="400"/>
    <n v="0.4"/>
    <s v="PAEX"/>
    <n v="140"/>
    <n v="91100"/>
    <s v=" VILLABE"/>
    <n v="59100"/>
    <s v="ROUBAIX"/>
    <n v="266.166"/>
    <s v="ID2"/>
    <n v="1969"/>
    <s v="homme"/>
    <n v="0.16"/>
    <n v="0.3"/>
    <n v="6.7400000000000002E-2"/>
    <n v="0.7"/>
    <n v="10.133471952000001"/>
  </r>
  <r>
    <n v="20210700031"/>
    <d v="2021-07-27T00:00:00"/>
    <n v="2021"/>
    <n v="7"/>
    <s v="07"/>
    <x v="7"/>
    <n v="1390542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700031"/>
    <d v="2021-07-27T00:00:00"/>
    <n v="2021"/>
    <n v="7"/>
    <s v="07"/>
    <x v="7"/>
    <n v="1390540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800045"/>
    <d v="2021-07-27T00:00:00"/>
    <n v="2021"/>
    <n v="7"/>
    <s v="07"/>
    <x v="7"/>
    <n v="1390541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800095"/>
    <d v="2021-07-27T00:00:00"/>
    <n v="2021"/>
    <n v="7"/>
    <s v="07"/>
    <x v="7"/>
    <n v="1390539"/>
    <n v="300"/>
    <n v="0.3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10700031"/>
    <d v="2021-07-28T00:00:00"/>
    <n v="2021"/>
    <n v="7"/>
    <s v="07"/>
    <x v="7"/>
    <n v="1391679"/>
    <n v="250"/>
    <n v="0.25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2.0536814999999997"/>
  </r>
  <r>
    <n v="20210800045"/>
    <d v="2021-07-28T00:00:00"/>
    <n v="2021"/>
    <n v="7"/>
    <s v="07"/>
    <x v="7"/>
    <n v="1391084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800045"/>
    <d v="2021-07-28T00:00:00"/>
    <n v="2021"/>
    <n v="7"/>
    <s v="07"/>
    <x v="7"/>
    <n v="1391083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10800045"/>
    <d v="2021-07-29T00:00:00"/>
    <n v="2021"/>
    <n v="7"/>
    <s v="07"/>
    <x v="7"/>
    <n v="1392212"/>
    <n v="210"/>
    <n v="0.21"/>
    <s v="POLE"/>
    <n v="131"/>
    <n v="91100"/>
    <s v=" VILLABE"/>
    <n v="39570"/>
    <s v="LONS LE SAUNIER"/>
    <n v="380.45499999999998"/>
    <s v="ID2"/>
    <n v="1969"/>
    <s v="homme"/>
    <n v="0.16"/>
    <n v="0.3"/>
    <n v="6.7400000000000002E-2"/>
    <n v="0.7"/>
    <n v="7.604458449"/>
  </r>
  <r>
    <n v="20210800045"/>
    <d v="2021-07-29T00:00:00"/>
    <n v="2021"/>
    <n v="7"/>
    <s v="07"/>
    <x v="7"/>
    <n v="1392223"/>
    <n v="90"/>
    <n v="0.09"/>
    <s v="PAEX"/>
    <n v="160"/>
    <n v="91100"/>
    <s v=" VILLABE"/>
    <n v="35330"/>
    <s v="CAMPEL"/>
    <n v="379.31099999999998"/>
    <s v="ID2"/>
    <n v="1969"/>
    <s v="homme"/>
    <n v="0.16"/>
    <n v="0.3"/>
    <n v="6.7400000000000002E-2"/>
    <n v="0.7"/>
    <n v="3.2492538881999997"/>
  </r>
  <r>
    <n v="20210800045"/>
    <d v="2021-07-29T00:00:00"/>
    <n v="2021"/>
    <n v="7"/>
    <s v="07"/>
    <x v="7"/>
    <n v="1391590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0800045"/>
    <d v="2021-07-30T00:00:00"/>
    <n v="2021"/>
    <n v="7"/>
    <s v="07"/>
    <x v="7"/>
    <n v="1392032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800045"/>
    <d v="2021-08-03T00:00:00"/>
    <n v="2021"/>
    <n v="8"/>
    <s v="08"/>
    <x v="8"/>
    <n v="1392477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800045"/>
    <d v="2021-08-03T00:00:00"/>
    <n v="2021"/>
    <n v="8"/>
    <s v="08"/>
    <x v="8"/>
    <n v="1392890"/>
    <n v="300"/>
    <n v="0.3"/>
    <s v="PAEX"/>
    <n v="125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800045"/>
    <d v="2021-08-04T00:00:00"/>
    <n v="2021"/>
    <n v="8"/>
    <s v="08"/>
    <x v="8"/>
    <n v="1393348"/>
    <n v="300"/>
    <n v="0.3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800045"/>
    <d v="2021-08-04T00:00:00"/>
    <n v="2021"/>
    <n v="8"/>
    <s v="08"/>
    <x v="8"/>
    <n v="1394028"/>
    <n v="150"/>
    <n v="0.15"/>
    <s v="PAEX"/>
    <n v="125"/>
    <n v="59100"/>
    <s v=" ROUBAIX"/>
    <n v="93100"/>
    <s v="MONTREUIL"/>
    <n v="225.999"/>
    <s v="ID9"/>
    <n v="1987"/>
    <s v="homme"/>
    <n v="0.16"/>
    <n v="0.3"/>
    <n v="6.7400000000000002E-2"/>
    <n v="0.7"/>
    <n v="3.2265877229999997"/>
  </r>
  <r>
    <n v="20210800045"/>
    <d v="2021-08-04T00:00:00"/>
    <n v="2021"/>
    <n v="8"/>
    <s v="08"/>
    <x v="8"/>
    <n v="1392892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800045"/>
    <d v="2021-08-04T00:00:00"/>
    <n v="2021"/>
    <n v="8"/>
    <s v="08"/>
    <x v="8"/>
    <n v="1393857"/>
    <n v="300"/>
    <n v="0.3"/>
    <s v="PAEX"/>
    <n v="180"/>
    <n v="91100"/>
    <s v=" VILLABE"/>
    <n v="62780"/>
    <s v="CUCQ"/>
    <n v="280.69799999999998"/>
    <s v="ID2"/>
    <n v="1969"/>
    <s v="homme"/>
    <n v="0.16"/>
    <n v="0.3"/>
    <n v="6.7400000000000002E-2"/>
    <n v="0.7"/>
    <n v="8.0150506919999991"/>
  </r>
  <r>
    <n v="20210800045"/>
    <d v="2021-08-05T00:00:00"/>
    <n v="2021"/>
    <n v="8"/>
    <s v="08"/>
    <x v="8"/>
    <n v="1393347"/>
    <n v="300"/>
    <n v="0.3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10800045"/>
    <d v="2021-08-05T00:00:00"/>
    <n v="2021"/>
    <n v="8"/>
    <s v="08"/>
    <x v="8"/>
    <n v="1393778"/>
    <n v="700"/>
    <n v="0.7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34.410596724000001"/>
  </r>
  <r>
    <n v="20210800045"/>
    <d v="2021-08-06T00:00:00"/>
    <n v="2021"/>
    <n v="8"/>
    <s v="08"/>
    <x v="8"/>
    <n v="1394313"/>
    <n v="20"/>
    <n v="0.02"/>
    <s v="PAEX"/>
    <n v="95"/>
    <n v="91100"/>
    <s v=" VILLABE"/>
    <n v="59100"/>
    <s v="ROUBAIX"/>
    <n v="266.166"/>
    <s v="ID2"/>
    <n v="1969"/>
    <s v="homme"/>
    <n v="0.16"/>
    <n v="0.3"/>
    <n v="6.7400000000000002E-2"/>
    <n v="0.7"/>
    <n v="0.50667359760000008"/>
  </r>
  <r>
    <n v="20210800045"/>
    <d v="2021-08-06T00:00:00"/>
    <n v="2021"/>
    <n v="8"/>
    <s v="08"/>
    <x v="8"/>
    <n v="1394609"/>
    <n v="380"/>
    <n v="0.38"/>
    <s v="PAEX"/>
    <n v="95"/>
    <n v="91100"/>
    <s v=" VILLABE"/>
    <n v="59100"/>
    <s v="ROUBAIX"/>
    <n v="266.166"/>
    <s v="ID2"/>
    <n v="1969"/>
    <s v="homme"/>
    <n v="0.16"/>
    <n v="0.3"/>
    <n v="6.7400000000000002E-2"/>
    <n v="0.7"/>
    <n v="9.6267983544"/>
  </r>
  <r>
    <n v="20210800045"/>
    <d v="2021-08-09T00:00:00"/>
    <n v="2021"/>
    <n v="8"/>
    <s v="08"/>
    <x v="8"/>
    <n v="1394175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800045"/>
    <d v="2021-08-10T00:00:00"/>
    <n v="2021"/>
    <n v="8"/>
    <s v="08"/>
    <x v="8"/>
    <n v="1394517"/>
    <n v="300"/>
    <n v="0.3"/>
    <s v="POLE"/>
    <n v="158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800045"/>
    <d v="2021-08-10T00:00:00"/>
    <n v="2021"/>
    <n v="8"/>
    <s v="08"/>
    <x v="8"/>
    <n v="1394828"/>
    <n v="1200"/>
    <n v="1.2"/>
    <s v="PAEX"/>
    <n v="218"/>
    <n v="62780"/>
    <s v=" CUCQ"/>
    <n v="91100"/>
    <s v="VILLABE"/>
    <n v="278.49700000000001"/>
    <s v="ID12"/>
    <n v="1987"/>
    <s v="femme"/>
    <n v="0.16"/>
    <n v="0.3"/>
    <n v="6.7400000000000002E-2"/>
    <n v="0.7"/>
    <n v="31.808813352000001"/>
  </r>
  <r>
    <n v="20210800045"/>
    <d v="2021-08-11T00:00:00"/>
    <n v="2021"/>
    <n v="8"/>
    <s v="08"/>
    <x v="8"/>
    <n v="1395221"/>
    <n v="300"/>
    <n v="0.3"/>
    <s v="PAEX"/>
    <n v="157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800045"/>
    <d v="2021-08-11T00:00:00"/>
    <n v="2021"/>
    <n v="8"/>
    <s v="08"/>
    <x v="8"/>
    <n v="1395922"/>
    <n v="810"/>
    <n v="0.81"/>
    <s v="PAEX"/>
    <n v="165"/>
    <n v="91100"/>
    <s v=" VILLABE"/>
    <n v="59100"/>
    <s v="ROUBAIX"/>
    <n v="266.166"/>
    <s v="ID2"/>
    <n v="1969"/>
    <s v="homme"/>
    <n v="0.16"/>
    <n v="0.3"/>
    <n v="6.7400000000000002E-2"/>
    <n v="0.7"/>
    <n v="20.520280702800001"/>
  </r>
  <r>
    <n v="20210800045"/>
    <d v="2021-08-11T00:00:00"/>
    <n v="2021"/>
    <n v="8"/>
    <s v="08"/>
    <x v="8"/>
    <n v="1395632"/>
    <n v="200"/>
    <n v="0.2"/>
    <s v="PAEX"/>
    <n v="170"/>
    <n v="91100"/>
    <s v=" VILLABE"/>
    <n v="39570"/>
    <s v="LONS LE SAUNIER"/>
    <n v="380.45499999999998"/>
    <s v="ID2"/>
    <n v="1969"/>
    <s v="homme"/>
    <n v="0.16"/>
    <n v="0.3"/>
    <n v="6.7400000000000002E-2"/>
    <n v="0.7"/>
    <n v="7.2423413800000001"/>
  </r>
  <r>
    <n v="20210800045"/>
    <d v="2021-08-11T00:00:00"/>
    <n v="2021"/>
    <n v="8"/>
    <s v="08"/>
    <x v="8"/>
    <n v="1395637"/>
    <n v="200"/>
    <n v="0.2"/>
    <s v="PAEX"/>
    <n v="182"/>
    <n v="91100"/>
    <s v=" VILLABE"/>
    <n v="67100"/>
    <s v="STRASBOURG"/>
    <n v="515.798"/>
    <s v="ID2"/>
    <n v="1969"/>
    <s v="homme"/>
    <n v="0.16"/>
    <n v="0.3"/>
    <n v="6.7400000000000002E-2"/>
    <n v="0.7"/>
    <n v="9.818730728000002"/>
  </r>
  <r>
    <n v="20210800045"/>
    <d v="2021-08-12T00:00:00"/>
    <n v="2021"/>
    <n v="8"/>
    <s v="08"/>
    <x v="8"/>
    <n v="1395860"/>
    <n v="150"/>
    <n v="0.15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1.2322088999999998"/>
  </r>
  <r>
    <n v="20210800045"/>
    <d v="2021-08-12T00:00:00"/>
    <n v="2021"/>
    <n v="8"/>
    <s v="08"/>
    <x v="8"/>
    <n v="1395861"/>
    <n v="290"/>
    <n v="0.28999999999999998"/>
    <s v="PAEX"/>
    <n v="92"/>
    <n v="91100"/>
    <s v=" VILLABE"/>
    <n v="59243"/>
    <s v="QUAROUBLE"/>
    <n v="250.57900000000001"/>
    <s v="ID2"/>
    <n v="1969"/>
    <s v="homme"/>
    <n v="0.16"/>
    <n v="0.3"/>
    <n v="6.7400000000000002E-2"/>
    <n v="0.7"/>
    <n v="6.9165316737999998"/>
  </r>
  <r>
    <n v="20210800045"/>
    <d v="2021-08-12T00:00:00"/>
    <n v="2021"/>
    <n v="8"/>
    <s v="08"/>
    <x v="8"/>
    <n v="1395727"/>
    <n v="300"/>
    <n v="0.3"/>
    <s v="PAEX"/>
    <n v="132"/>
    <n v="91100"/>
    <s v=" VILLABE"/>
    <n v="59810"/>
    <s v="LESQUIN"/>
    <n v="248.797"/>
    <s v="ID2"/>
    <n v="1969"/>
    <s v="homme"/>
    <n v="0.16"/>
    <n v="0.3"/>
    <n v="6.7400000000000002E-2"/>
    <n v="0.7"/>
    <n v="7.1041495379999997"/>
  </r>
  <r>
    <n v="20210800045"/>
    <d v="2021-08-12T00:00:00"/>
    <n v="2021"/>
    <n v="8"/>
    <s v="08"/>
    <x v="8"/>
    <n v="1395725"/>
    <n v="95"/>
    <n v="9.5000000000000001E-2"/>
    <s v="POLE"/>
    <n v="245"/>
    <n v="91100"/>
    <s v=" VILLABE"/>
    <n v="1868"/>
    <s v="COLLOMBEY"/>
    <n v="539.096"/>
    <s v="ID2"/>
    <n v="1969"/>
    <s v="homme"/>
    <n v="0.16"/>
    <n v="0.3"/>
    <n v="6.7400000000000002E-2"/>
    <n v="0.7"/>
    <n v="4.8745599415999994"/>
  </r>
  <r>
    <n v="20210800045"/>
    <d v="2021-08-13T00:00:00"/>
    <n v="2021"/>
    <n v="8"/>
    <s v="08"/>
    <x v="8"/>
    <n v="1395532"/>
    <n v="800"/>
    <n v="0.8"/>
    <s v="PAEX"/>
    <n v="253"/>
    <n v="67100"/>
    <s v=" STRASBOURG"/>
    <n v="91100"/>
    <s v="VILLABE"/>
    <n v="516.47400000000005"/>
    <s v="ID3"/>
    <n v="1987"/>
    <s v="homme"/>
    <n v="0.16"/>
    <n v="0.3"/>
    <n v="6.7400000000000002E-2"/>
    <n v="0.7"/>
    <n v="39.32639625600001"/>
  </r>
  <r>
    <n v="20210800045"/>
    <d v="2021-08-16T00:00:00"/>
    <n v="2021"/>
    <n v="8"/>
    <s v="08"/>
    <x v="8"/>
    <n v="1395822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800045"/>
    <d v="2021-08-17T00:00:00"/>
    <n v="2021"/>
    <n v="8"/>
    <s v="08"/>
    <x v="8"/>
    <n v="1396870"/>
    <n v="135"/>
    <n v="0.13500000000000001"/>
    <s v="PAEX"/>
    <n v="95"/>
    <n v="91100"/>
    <s v=" VILLABE"/>
    <n v="59100"/>
    <s v="ROUBAIX"/>
    <n v="266.166"/>
    <s v="ID2"/>
    <n v="1969"/>
    <s v="homme"/>
    <n v="0.16"/>
    <n v="0.3"/>
    <n v="6.7400000000000002E-2"/>
    <n v="0.7"/>
    <n v="3.4200467838000002"/>
  </r>
  <r>
    <n v="20210800045"/>
    <d v="2021-08-17T00:00:00"/>
    <n v="2021"/>
    <n v="8"/>
    <s v="08"/>
    <x v="8"/>
    <n v="1396873"/>
    <n v="175"/>
    <n v="0.17499999999999999"/>
    <s v="PAEX"/>
    <n v="105"/>
    <n v="91100"/>
    <s v=" VILLABE"/>
    <n v="21300"/>
    <s v="CHENOVE"/>
    <n v="279.79899999999998"/>
    <s v="ID2"/>
    <n v="1969"/>
    <s v="homme"/>
    <n v="0.16"/>
    <n v="0.3"/>
    <n v="6.7400000000000002E-2"/>
    <n v="0.7"/>
    <n v="4.6604720434999987"/>
  </r>
  <r>
    <n v="20210800045"/>
    <d v="2021-08-17T00:00:00"/>
    <n v="2021"/>
    <n v="8"/>
    <s v="08"/>
    <x v="8"/>
    <n v="1396137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800045"/>
    <d v="2021-08-17T00:00:00"/>
    <n v="2021"/>
    <n v="8"/>
    <s v="08"/>
    <x v="8"/>
    <n v="1396367"/>
    <n v="300"/>
    <n v="0.3"/>
    <s v="PAEX"/>
    <n v="131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10800045"/>
    <d v="2021-08-18T00:00:00"/>
    <n v="2021"/>
    <n v="8"/>
    <s v="08"/>
    <x v="8"/>
    <n v="1396338"/>
    <n v="150"/>
    <n v="0.15"/>
    <s v="POLE"/>
    <n v="60"/>
    <n v="62620"/>
    <s v=" RUITZ"/>
    <n v="91100"/>
    <s v="VILLABE"/>
    <n v="247.535"/>
    <s v="ID23"/>
    <n v="1983"/>
    <s v="femme"/>
    <n v="0.16"/>
    <n v="0.3"/>
    <n v="6.7400000000000002E-2"/>
    <n v="0.7"/>
    <n v="3.5340571949999999"/>
  </r>
  <r>
    <n v="20210800045"/>
    <d v="2021-08-18T00:00:00"/>
    <n v="2021"/>
    <n v="8"/>
    <s v="08"/>
    <x v="8"/>
    <n v="1396738"/>
    <n v="300"/>
    <n v="0.3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800045"/>
    <d v="2021-08-18T00:00:00"/>
    <n v="2021"/>
    <n v="8"/>
    <s v="08"/>
    <x v="8"/>
    <n v="1396369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800045"/>
    <d v="2021-08-18T00:00:00"/>
    <n v="2021"/>
    <n v="8"/>
    <s v="08"/>
    <x v="8"/>
    <n v="1396913"/>
    <n v="150"/>
    <n v="0.15"/>
    <s v="PAEX"/>
    <n v="175"/>
    <n v="40300"/>
    <s v=" PEYREHORADE"/>
    <n v="59100"/>
    <s v="ROUBAIX"/>
    <n v="986.75599999999997"/>
    <s v="ID7"/>
    <n v="1973"/>
    <s v="femme"/>
    <n v="0.16"/>
    <n v="0.3"/>
    <n v="6.7400000000000002E-2"/>
    <n v="0.7"/>
    <n v="14.087915411999999"/>
  </r>
  <r>
    <n v="20210800045"/>
    <d v="2021-08-19T00:00:00"/>
    <n v="2021"/>
    <n v="8"/>
    <s v="08"/>
    <x v="8"/>
    <n v="1397311"/>
    <n v="255"/>
    <n v="0.255"/>
    <s v="POLE"/>
    <n v="147"/>
    <n v="91100"/>
    <s v=" VILLABE"/>
    <n v="66000"/>
    <s v="PERPIGNAN"/>
    <n v="837.41300000000001"/>
    <s v="ID2"/>
    <n v="1969"/>
    <s v="homme"/>
    <n v="0.16"/>
    <n v="0.3"/>
    <n v="6.7400000000000002E-2"/>
    <n v="0.7"/>
    <n v="20.324767181700004"/>
  </r>
  <r>
    <n v="20210800045"/>
    <d v="2021-08-19T00:00:00"/>
    <n v="2021"/>
    <n v="8"/>
    <s v="08"/>
    <x v="8"/>
    <n v="1397099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0800045"/>
    <d v="2021-08-20T00:00:00"/>
    <n v="2021"/>
    <n v="8"/>
    <s v="08"/>
    <x v="8"/>
    <n v="1397665"/>
    <n v="1170"/>
    <n v="1.17"/>
    <s v="PAEX"/>
    <n v="287"/>
    <n v="91100"/>
    <s v=" VILLABE"/>
    <n v="67100"/>
    <s v="STRASBOURG"/>
    <n v="515.798"/>
    <s v="ID2"/>
    <n v="1969"/>
    <s v="homme"/>
    <n v="0.16"/>
    <n v="0.3"/>
    <n v="6.7400000000000002E-2"/>
    <n v="0.7"/>
    <n v="57.439574758799999"/>
  </r>
  <r>
    <n v="20210800045"/>
    <d v="2021-08-23T00:00:00"/>
    <n v="2021"/>
    <n v="8"/>
    <s v="08"/>
    <x v="8"/>
    <n v="1398101"/>
    <n v="275"/>
    <n v="0.27500000000000002"/>
    <s v="PAEX"/>
    <n v="105"/>
    <n v="91100"/>
    <s v=" VILLABE"/>
    <n v="21300"/>
    <s v="CHENOVE"/>
    <n v="279.79899999999998"/>
    <s v="ID2"/>
    <n v="1969"/>
    <s v="homme"/>
    <n v="0.16"/>
    <n v="0.3"/>
    <n v="6.7400000000000002E-2"/>
    <n v="0.7"/>
    <n v="7.3235989255000007"/>
  </r>
  <r>
    <n v="20210800045"/>
    <d v="2021-08-23T00:00:00"/>
    <n v="2021"/>
    <n v="8"/>
    <s v="08"/>
    <x v="8"/>
    <n v="1397664"/>
    <n v="150"/>
    <n v="0.15"/>
    <s v="PAEX"/>
    <n v="114.22"/>
    <n v="62450"/>
    <s v=" BAPAUME"/>
    <n v="91100"/>
    <s v="VILLABE"/>
    <n v="190.54599999999999"/>
    <s v="ID22"/>
    <n v="1984"/>
    <s v="femme"/>
    <n v="0.16"/>
    <n v="0.3"/>
    <n v="6.7400000000000002E-2"/>
    <n v="0.7"/>
    <n v="2.7204252420000001"/>
  </r>
  <r>
    <n v="20210800045"/>
    <d v="2021-08-23T00:00:00"/>
    <n v="2021"/>
    <n v="8"/>
    <s v="08"/>
    <x v="8"/>
    <n v="1398110"/>
    <n v="860"/>
    <n v="0.86"/>
    <s v="PAEX"/>
    <n v="145"/>
    <n v="91100"/>
    <s v=" VILLABE"/>
    <n v="62780"/>
    <s v="CUCQ"/>
    <n v="280.69799999999998"/>
    <s v="ID2"/>
    <n v="1969"/>
    <s v="homme"/>
    <n v="0.16"/>
    <n v="0.3"/>
    <n v="6.7400000000000002E-2"/>
    <n v="0.7"/>
    <n v="22.976478650399997"/>
  </r>
  <r>
    <n v="20210800045"/>
    <d v="2021-08-23T00:00:00"/>
    <n v="2021"/>
    <n v="8"/>
    <s v="08"/>
    <x v="8"/>
    <n v="1397848"/>
    <n v="780"/>
    <n v="0.78"/>
    <s v="PAEX"/>
    <n v="165"/>
    <n v="91100"/>
    <s v=" VILLABE"/>
    <n v="59100"/>
    <s v="ROUBAIX"/>
    <n v="266.166"/>
    <s v="ID2"/>
    <n v="1969"/>
    <s v="homme"/>
    <n v="0.16"/>
    <n v="0.3"/>
    <n v="6.7400000000000002E-2"/>
    <n v="0.7"/>
    <n v="19.760270306400002"/>
  </r>
  <r>
    <n v="20210800045"/>
    <d v="2021-08-23T00:00:00"/>
    <n v="2021"/>
    <n v="8"/>
    <s v="08"/>
    <x v="8"/>
    <n v="1397408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800045"/>
    <d v="2021-08-23T00:00:00"/>
    <n v="2021"/>
    <n v="8"/>
    <s v="08"/>
    <x v="8"/>
    <n v="1397920"/>
    <n v="600"/>
    <n v="0.6"/>
    <s v="PAEX"/>
    <n v="182"/>
    <n v="21300"/>
    <s v=" CHENOVE"/>
    <n v="59100"/>
    <s v="ROUBAIX"/>
    <n v="520.61199999999997"/>
    <s v="ID8"/>
    <n v="1995"/>
    <s v="femme"/>
    <n v="0.16"/>
    <n v="0.3"/>
    <n v="6.7400000000000002E-2"/>
    <n v="0.7"/>
    <n v="29.731110095999995"/>
  </r>
  <r>
    <n v="20210800045"/>
    <d v="2021-08-24T00:00:00"/>
    <n v="2021"/>
    <n v="8"/>
    <s v="08"/>
    <x v="8"/>
    <n v="1397734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800045"/>
    <d v="2021-08-24T00:00:00"/>
    <n v="2021"/>
    <n v="8"/>
    <s v="08"/>
    <x v="8"/>
    <n v="1398509"/>
    <n v="270"/>
    <n v="0.27"/>
    <s v="PAEX"/>
    <n v="131"/>
    <n v="91100"/>
    <s v=" VILLABE"/>
    <n v="39570"/>
    <s v="LONS LE SAUNIER"/>
    <n v="380.45499999999998"/>
    <s v="ID2"/>
    <n v="1969"/>
    <s v="homme"/>
    <n v="0.16"/>
    <n v="0.3"/>
    <n v="6.7400000000000002E-2"/>
    <n v="0.7"/>
    <n v="9.7771608629999989"/>
  </r>
  <r>
    <n v="20210800045"/>
    <d v="2021-08-24T00:00:00"/>
    <n v="2021"/>
    <n v="8"/>
    <s v="08"/>
    <x v="8"/>
    <n v="1397986"/>
    <n v="300"/>
    <n v="0.3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10800045"/>
    <d v="2021-08-24T00:00:00"/>
    <n v="2021"/>
    <n v="8"/>
    <s v="08"/>
    <x v="8"/>
    <n v="1397988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900038"/>
    <d v="2021-08-24T00:00:00"/>
    <n v="2021"/>
    <n v="8"/>
    <s v="08"/>
    <x v="8"/>
    <n v="1397987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900038"/>
    <d v="2021-08-25T00:00:00"/>
    <n v="2021"/>
    <n v="8"/>
    <s v="08"/>
    <x v="8"/>
    <n v="1398455"/>
    <n v="300"/>
    <n v="0.3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800045"/>
    <d v="2021-08-26T00:00:00"/>
    <n v="2021"/>
    <n v="8"/>
    <s v="08"/>
    <x v="8"/>
    <n v="1397989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900038"/>
    <d v="2021-08-26T00:00:00"/>
    <n v="2021"/>
    <n v="8"/>
    <s v="08"/>
    <x v="8"/>
    <n v="1398454"/>
    <n v="500"/>
    <n v="0.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25.771222339999998"/>
  </r>
  <r>
    <n v="20210800045"/>
    <d v="2021-08-26T00:00:00"/>
    <n v="2021"/>
    <n v="8"/>
    <s v="08"/>
    <x v="8"/>
    <n v="1398956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0900038"/>
    <d v="2021-08-30T00:00:00"/>
    <n v="2021"/>
    <n v="8"/>
    <s v="08"/>
    <x v="8"/>
    <n v="1400050"/>
    <n v="305"/>
    <n v="0.30499999999999999"/>
    <s v="PAEX"/>
    <n v="92"/>
    <n v="91100"/>
    <s v=" VILLABE"/>
    <n v="59243"/>
    <s v="QUAROUBLE"/>
    <n v="250.57900000000001"/>
    <s v="ID2"/>
    <n v="1969"/>
    <s v="homme"/>
    <n v="0.16"/>
    <n v="0.3"/>
    <n v="6.7400000000000002E-2"/>
    <n v="0.7"/>
    <n v="7.2742833120999997"/>
  </r>
  <r>
    <n v="20210900038"/>
    <d v="2021-08-30T00:00:00"/>
    <n v="2021"/>
    <n v="8"/>
    <s v="08"/>
    <x v="8"/>
    <n v="1400054"/>
    <n v="150"/>
    <n v="0.15"/>
    <s v="PAEX"/>
    <n v="100"/>
    <n v="91100"/>
    <s v=" VILLABE"/>
    <n v="62450"/>
    <s v="BAPAUME"/>
    <n v="190.11600000000001"/>
    <s v="ID2"/>
    <n v="1969"/>
    <s v="homme"/>
    <n v="0.16"/>
    <n v="0.3"/>
    <n v="6.7400000000000002E-2"/>
    <n v="0.7"/>
    <n v="2.7142861320000002"/>
  </r>
  <r>
    <n v="20210900038"/>
    <d v="2021-08-30T00:00:00"/>
    <n v="2021"/>
    <n v="8"/>
    <s v="08"/>
    <x v="8"/>
    <n v="1400047"/>
    <n v="305"/>
    <n v="0.30499999999999999"/>
    <s v="PAEX"/>
    <n v="131"/>
    <n v="91100"/>
    <s v=" VILLABE"/>
    <n v="39570"/>
    <s v="LONS LE SAUNIER"/>
    <n v="380.45499999999998"/>
    <s v="ID2"/>
    <n v="1969"/>
    <s v="homme"/>
    <n v="0.16"/>
    <n v="0.3"/>
    <n v="6.7400000000000002E-2"/>
    <n v="0.7"/>
    <n v="11.044570604499999"/>
  </r>
  <r>
    <n v="20210900038"/>
    <d v="2021-08-30T00:00:00"/>
    <n v="2021"/>
    <n v="8"/>
    <s v="08"/>
    <x v="8"/>
    <n v="1399390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900038"/>
    <d v="2021-08-30T00:00:00"/>
    <n v="2021"/>
    <n v="8"/>
    <s v="08"/>
    <x v="8"/>
    <n v="1399697"/>
    <n v="1000"/>
    <n v="1"/>
    <s v="AFF"/>
    <n v="435.5"/>
    <n v="62138"/>
    <s v=" HAISNES"/>
    <n v="59810"/>
    <s v="LESQUIN"/>
    <n v="34.805999999999997"/>
    <s v="ID17"/>
    <n v="1991"/>
    <s v="homme"/>
    <n v="6.7400000000000002E-2"/>
    <n v="1"/>
    <n v="0"/>
    <n v="0"/>
    <n v="2.3459243999999999"/>
  </r>
  <r>
    <n v="20210900038"/>
    <d v="2021-08-31T00:00:00"/>
    <n v="2021"/>
    <n v="8"/>
    <s v="08"/>
    <x v="8"/>
    <n v="1399772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900038"/>
    <d v="2021-08-31T00:00:00"/>
    <n v="2021"/>
    <n v="8"/>
    <s v="08"/>
    <x v="8"/>
    <n v="1400106"/>
    <n v="300"/>
    <n v="0.3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10900038"/>
    <d v="2021-09-01T00:00:00"/>
    <n v="2021"/>
    <n v="9"/>
    <s v="09"/>
    <x v="9"/>
    <n v="1400109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900038"/>
    <d v="2021-09-01T00:00:00"/>
    <n v="2021"/>
    <n v="9"/>
    <s v="09"/>
    <x v="9"/>
    <n v="1400107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900038"/>
    <d v="2021-09-01T00:00:00"/>
    <n v="2021"/>
    <n v="9"/>
    <s v="09"/>
    <x v="9"/>
    <n v="1400108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900038"/>
    <d v="2021-09-01T00:00:00"/>
    <n v="2021"/>
    <n v="9"/>
    <s v="09"/>
    <x v="9"/>
    <n v="1400591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900038"/>
    <d v="2021-09-01T00:00:00"/>
    <n v="2021"/>
    <n v="9"/>
    <s v="09"/>
    <x v="9"/>
    <n v="1400643"/>
    <n v="500"/>
    <n v="0.5"/>
    <s v="POLE"/>
    <n v="280"/>
    <n v="62138"/>
    <s v=" HAISNES"/>
    <n v="21300"/>
    <s v="CHENOVE"/>
    <n v="497.73500000000001"/>
    <s v="ID17"/>
    <n v="1991"/>
    <s v="homme"/>
    <n v="0.16"/>
    <n v="0.3"/>
    <n v="6.7400000000000002E-2"/>
    <n v="0.7"/>
    <n v="23.687208650000002"/>
  </r>
  <r>
    <n v="20210900038"/>
    <d v="2021-09-02T00:00:00"/>
    <n v="2021"/>
    <n v="9"/>
    <s v="09"/>
    <x v="9"/>
    <n v="1400590"/>
    <n v="300"/>
    <n v="0.3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10900038"/>
    <d v="2021-09-02T00:00:00"/>
    <n v="2021"/>
    <n v="9"/>
    <s v="09"/>
    <x v="9"/>
    <n v="1401066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0900038"/>
    <d v="2021-09-03T00:00:00"/>
    <n v="2021"/>
    <n v="9"/>
    <s v="09"/>
    <x v="9"/>
    <n v="1401377"/>
    <n v="200"/>
    <n v="0.2"/>
    <s v="GV"/>
    <n v="110"/>
    <n v="93000"/>
    <s v=" BOBIGNY"/>
    <n v="91100"/>
    <s v="VILLABE"/>
    <n v="52.249000000000002"/>
    <s v="ID21"/>
    <n v="1971"/>
    <s v="homme"/>
    <n v="0.24099999999999999"/>
    <n v="1"/>
    <n v="0"/>
    <n v="0"/>
    <n v="2.5184017999999999"/>
  </r>
  <r>
    <n v="20210900038"/>
    <d v="2021-09-06T00:00:00"/>
    <n v="2021"/>
    <n v="9"/>
    <s v="09"/>
    <x v="9"/>
    <n v="1402212"/>
    <n v="150"/>
    <n v="0.15"/>
    <s v="PAEX"/>
    <n v="105"/>
    <n v="91100"/>
    <s v=" VILLABE"/>
    <n v="21300"/>
    <s v="CHENOVE"/>
    <n v="279.79899999999998"/>
    <s v="ID2"/>
    <n v="1969"/>
    <s v="homme"/>
    <n v="0.16"/>
    <n v="0.3"/>
    <n v="6.7400000000000002E-2"/>
    <n v="0.7"/>
    <n v="3.9946903229999995"/>
  </r>
  <r>
    <n v="20210900038"/>
    <d v="2021-09-06T00:00:00"/>
    <n v="2021"/>
    <n v="9"/>
    <s v="09"/>
    <x v="9"/>
    <n v="1400839"/>
    <n v="220"/>
    <n v="0.22"/>
    <s v="PAEX"/>
    <n v="120"/>
    <n v="62138"/>
    <s v=" HAISNES"/>
    <n v="62780"/>
    <s v="CUCQ"/>
    <n v="109.33"/>
    <s v="ID17"/>
    <n v="1991"/>
    <s v="homme"/>
    <n v="0.16"/>
    <n v="0.3"/>
    <n v="6.7400000000000002E-2"/>
    <n v="0.7"/>
    <n v="2.2893264679999996"/>
  </r>
  <r>
    <n v="20210900038"/>
    <d v="2021-09-07T00:00:00"/>
    <n v="2021"/>
    <n v="9"/>
    <s v="09"/>
    <x v="9"/>
    <n v="1402057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900038"/>
    <d v="2021-09-07T00:00:00"/>
    <n v="2021"/>
    <n v="9"/>
    <s v="09"/>
    <x v="9"/>
    <n v="1402476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900038"/>
    <d v="2021-09-07T00:00:00"/>
    <n v="2021"/>
    <n v="9"/>
    <s v="09"/>
    <x v="9"/>
    <n v="1401606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900038"/>
    <d v="2021-09-08T00:00:00"/>
    <n v="2021"/>
    <n v="9"/>
    <s v="09"/>
    <x v="9"/>
    <n v="1403076"/>
    <n v="300"/>
    <n v="0.3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900038"/>
    <d v="2021-09-08T00:00:00"/>
    <n v="2021"/>
    <n v="9"/>
    <s v="09"/>
    <x v="9"/>
    <n v="1402477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900038"/>
    <d v="2021-09-08T00:00:00"/>
    <n v="2021"/>
    <n v="9"/>
    <s v="09"/>
    <x v="9"/>
    <n v="1402208"/>
    <n v="250"/>
    <n v="0.25"/>
    <s v="POLE"/>
    <n v="155"/>
    <n v="62138"/>
    <s v=" HAISNES"/>
    <n v="67100"/>
    <s v="STRASBOURG"/>
    <n v="549.995"/>
    <s v="ID17"/>
    <n v="1991"/>
    <s v="homme"/>
    <n v="0.16"/>
    <n v="0.3"/>
    <n v="6.7400000000000002E-2"/>
    <n v="0.7"/>
    <n v="13.087131025000001"/>
  </r>
  <r>
    <n v="20210900038"/>
    <d v="2021-09-08T00:00:00"/>
    <n v="2021"/>
    <n v="9"/>
    <s v="09"/>
    <x v="9"/>
    <n v="1402475"/>
    <n v="300"/>
    <n v="0.3"/>
    <s v="POLE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900038"/>
    <d v="2021-09-09T00:00:00"/>
    <n v="2021"/>
    <n v="9"/>
    <s v="09"/>
    <x v="9"/>
    <n v="1404080"/>
    <n v="180"/>
    <n v="0.18"/>
    <s v="PAEX"/>
    <n v="111"/>
    <n v="91100"/>
    <s v=" VILLABE"/>
    <n v="72000"/>
    <s v="MANS/LE"/>
    <n v="203.899"/>
    <s v="ID2"/>
    <n v="1969"/>
    <s v="homme"/>
    <n v="0.16"/>
    <n v="0.3"/>
    <n v="6.7400000000000002E-2"/>
    <n v="0.7"/>
    <n v="3.4932792276"/>
  </r>
  <r>
    <n v="20210900038"/>
    <d v="2021-09-09T00:00:00"/>
    <n v="2021"/>
    <n v="9"/>
    <s v="09"/>
    <x v="9"/>
    <n v="1403597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0900038"/>
    <d v="2021-09-13T00:00:00"/>
    <n v="2021"/>
    <n v="9"/>
    <s v="09"/>
    <x v="9"/>
    <n v="1405348"/>
    <n v="185"/>
    <n v="0.185"/>
    <s v="POLE"/>
    <n v="105"/>
    <n v="91100"/>
    <s v=" VILLABE"/>
    <n v="37220"/>
    <s v="ILE BOUCHARD/L''"/>
    <n v="278.33600000000001"/>
    <s v="ID2"/>
    <n v="1969"/>
    <s v="homme"/>
    <n v="0.16"/>
    <n v="0.3"/>
    <n v="6.7400000000000002E-2"/>
    <n v="0.7"/>
    <n v="4.9010237888000008"/>
  </r>
  <r>
    <n v="20210900038"/>
    <d v="2021-09-13T00:00:00"/>
    <n v="2021"/>
    <n v="9"/>
    <s v="09"/>
    <x v="9"/>
    <n v="1405216"/>
    <n v="440"/>
    <n v="0.44"/>
    <s v="PAEX"/>
    <n v="132"/>
    <n v="91100"/>
    <s v=" VILLABE"/>
    <n v="62780"/>
    <s v="CUCQ"/>
    <n v="280.69799999999998"/>
    <s v="ID2"/>
    <n v="1969"/>
    <s v="homme"/>
    <n v="0.16"/>
    <n v="0.3"/>
    <n v="6.7400000000000002E-2"/>
    <n v="0.7"/>
    <n v="11.755407681599999"/>
  </r>
  <r>
    <n v="20210900038"/>
    <d v="2021-09-14T00:00:00"/>
    <n v="2021"/>
    <n v="9"/>
    <s v="09"/>
    <x v="9"/>
    <n v="1404765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900038"/>
    <d v="2021-09-14T00:00:00"/>
    <n v="2021"/>
    <n v="9"/>
    <s v="09"/>
    <x v="9"/>
    <n v="1405321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900038"/>
    <d v="2021-09-15T00:00:00"/>
    <n v="2021"/>
    <n v="9"/>
    <s v="09"/>
    <x v="9"/>
    <n v="1405910"/>
    <n v="300"/>
    <n v="0.3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900038"/>
    <d v="2021-09-15T00:00:00"/>
    <n v="2021"/>
    <n v="9"/>
    <s v="09"/>
    <x v="9"/>
    <n v="1405322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900038"/>
    <d v="2021-09-15T00:00:00"/>
    <n v="2021"/>
    <n v="9"/>
    <s v="09"/>
    <x v="9"/>
    <n v="1405320"/>
    <n v="300"/>
    <n v="0.3"/>
    <s v="POLE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900038"/>
    <d v="2021-09-16T00:00:00"/>
    <n v="2021"/>
    <n v="9"/>
    <s v="09"/>
    <x v="9"/>
    <n v="1402474"/>
    <n v="300"/>
    <n v="0.3"/>
    <s v="PAEX"/>
    <n v="206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10900038"/>
    <d v="2021-09-16T00:00:00"/>
    <n v="2021"/>
    <n v="9"/>
    <s v="09"/>
    <x v="9"/>
    <n v="1403075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10900038"/>
    <d v="2021-09-16T00:00:00"/>
    <n v="2021"/>
    <n v="9"/>
    <s v="09"/>
    <x v="9"/>
    <n v="1406506"/>
    <n v="600"/>
    <n v="0.6"/>
    <s v="PAEX"/>
    <n v="253"/>
    <n v="67100"/>
    <s v=" STRASBOURG"/>
    <n v="91100"/>
    <s v="VILLABE"/>
    <n v="516.47400000000005"/>
    <s v="ID3"/>
    <n v="1987"/>
    <s v="homme"/>
    <n v="0.16"/>
    <n v="0.3"/>
    <n v="6.7400000000000002E-2"/>
    <n v="0.7"/>
    <n v="29.494797192"/>
  </r>
  <r>
    <n v="20210900038"/>
    <d v="2021-09-20T00:00:00"/>
    <n v="2021"/>
    <n v="9"/>
    <s v="09"/>
    <x v="9"/>
    <n v="1408407"/>
    <n v="800"/>
    <n v="0.8"/>
    <s v="PAEX"/>
    <n v="132"/>
    <n v="91100"/>
    <s v=" VILLABE"/>
    <n v="59100"/>
    <s v="ROUBAIX"/>
    <n v="266.166"/>
    <s v="ID2"/>
    <n v="1969"/>
    <s v="homme"/>
    <n v="0.16"/>
    <n v="0.3"/>
    <n v="6.7400000000000002E-2"/>
    <n v="0.7"/>
    <n v="20.266943904000001"/>
  </r>
  <r>
    <n v="20210900038"/>
    <d v="2021-09-20T00:00:00"/>
    <n v="2021"/>
    <n v="9"/>
    <s v="09"/>
    <x v="9"/>
    <n v="1404190"/>
    <n v="600"/>
    <n v="0.6"/>
    <s v="POLE"/>
    <n v="200"/>
    <n v="39570"/>
    <s v=" LONS LE SAUNIER"/>
    <n v="91100"/>
    <s v="VILLABE"/>
    <n v="380.58600000000001"/>
    <s v="ID13"/>
    <n v="1986"/>
    <s v="homme"/>
    <n v="0.16"/>
    <n v="0.3"/>
    <n v="6.7400000000000002E-2"/>
    <n v="0.7"/>
    <n v="21.734505287999998"/>
  </r>
  <r>
    <n v="20210900038"/>
    <d v="2021-09-21T00:00:00"/>
    <n v="2021"/>
    <n v="9"/>
    <s v="09"/>
    <x v="9"/>
    <n v="1407973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900038"/>
    <d v="2021-09-21T00:00:00"/>
    <n v="2021"/>
    <n v="9"/>
    <s v="09"/>
    <x v="9"/>
    <n v="1407972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1000042"/>
    <d v="2021-09-21T00:00:00"/>
    <n v="2021"/>
    <n v="9"/>
    <s v="09"/>
    <x v="9"/>
    <n v="1407971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900038"/>
    <d v="2021-09-21T00:00:00"/>
    <n v="2021"/>
    <n v="9"/>
    <s v="09"/>
    <x v="9"/>
    <n v="1408874"/>
    <n v="150"/>
    <n v="0.15"/>
    <s v="PAEX"/>
    <n v="175"/>
    <n v="40300"/>
    <s v=" PEYREHORADE"/>
    <n v="91100"/>
    <s v="VILLABE"/>
    <n v="752.09199999999998"/>
    <s v="ID7"/>
    <n v="1973"/>
    <s v="femme"/>
    <n v="0.16"/>
    <n v="0.3"/>
    <n v="6.7400000000000002E-2"/>
    <n v="0.7"/>
    <n v="10.737617484000001"/>
  </r>
  <r>
    <n v="20210900038"/>
    <d v="2021-09-22T00:00:00"/>
    <n v="2021"/>
    <n v="9"/>
    <s v="09"/>
    <x v="9"/>
    <n v="1409229"/>
    <n v="150"/>
    <n v="0.15"/>
    <s v="GV"/>
    <n v="60"/>
    <n v="91100"/>
    <s v=" VILLABE"/>
    <n v="91380"/>
    <s v="CHILLY MAZARIN"/>
    <n v="18.661000000000001"/>
    <s v="ID2"/>
    <n v="1969"/>
    <s v="homme"/>
    <n v="0.24099999999999999"/>
    <n v="1"/>
    <n v="0"/>
    <n v="0"/>
    <n v="0.67459514999999992"/>
  </r>
  <r>
    <n v="20210900038"/>
    <d v="2021-09-22T00:00:00"/>
    <n v="2021"/>
    <n v="9"/>
    <s v="09"/>
    <x v="9"/>
    <n v="1408379"/>
    <n v="3200"/>
    <n v="3.2"/>
    <s v="AFF"/>
    <n v="410"/>
    <n v="59100"/>
    <s v=" ROUBAIX"/>
    <n v="91100"/>
    <s v="VILLABE"/>
    <n v="266.35300000000001"/>
    <s v="ID9"/>
    <n v="1987"/>
    <s v="homme"/>
    <n v="6.7400000000000002E-2"/>
    <n v="1"/>
    <n v="0"/>
    <n v="0"/>
    <n v="57.447015040000004"/>
  </r>
  <r>
    <n v="20210900038"/>
    <d v="2021-09-23T00:00:00"/>
    <n v="2021"/>
    <n v="9"/>
    <s v="09"/>
    <x v="9"/>
    <n v="1410110"/>
    <n v="200"/>
    <n v="0.2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5.0702957080000015"/>
  </r>
  <r>
    <n v="20210900038"/>
    <d v="2021-09-23T00:00:00"/>
    <n v="2021"/>
    <n v="9"/>
    <s v="09"/>
    <x v="9"/>
    <n v="1409327"/>
    <n v="300"/>
    <n v="0.3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0900038"/>
    <d v="2021-09-27T00:00:00"/>
    <n v="2021"/>
    <n v="9"/>
    <s v="09"/>
    <x v="9"/>
    <n v="1410529"/>
    <n v="200"/>
    <n v="0.2"/>
    <s v="GV"/>
    <n v="80"/>
    <n v="91100"/>
    <s v=" VILLABE"/>
    <n v="75001"/>
    <s v="PARIS 01"/>
    <n v="44.951000000000001"/>
    <s v="ID2"/>
    <n v="1969"/>
    <s v="homme"/>
    <n v="0.24099999999999999"/>
    <n v="1"/>
    <n v="0"/>
    <n v="0"/>
    <n v="2.1666382"/>
  </r>
  <r>
    <n v="20210900038"/>
    <d v="2021-09-27T00:00:00"/>
    <n v="2021"/>
    <n v="9"/>
    <s v="09"/>
    <x v="9"/>
    <n v="1410827"/>
    <n v="200"/>
    <n v="0.2"/>
    <s v="PAEX"/>
    <n v="125"/>
    <n v="91100"/>
    <s v=" VILLABE"/>
    <n v="59220"/>
    <s v="ROUVIGNIES"/>
    <n v="234.452"/>
    <s v="ID2"/>
    <n v="1969"/>
    <s v="homme"/>
    <n v="0.16"/>
    <n v="0.3"/>
    <n v="6.7400000000000002E-2"/>
    <n v="0.7"/>
    <n v="4.4630282720000007"/>
  </r>
  <r>
    <n v="20211000042"/>
    <d v="2021-09-27T00:00:00"/>
    <n v="2021"/>
    <n v="9"/>
    <s v="09"/>
    <x v="9"/>
    <n v="1411021"/>
    <n v="200"/>
    <n v="0.2"/>
    <s v="PAEX"/>
    <n v="145"/>
    <n v="91100"/>
    <s v=" VILLABE"/>
    <n v="33800"/>
    <s v="BORDEAUX"/>
    <n v="581.822"/>
    <s v="ID2"/>
    <n v="1969"/>
    <s v="homme"/>
    <n v="0.16"/>
    <n v="0.3"/>
    <n v="6.7400000000000002E-2"/>
    <n v="0.7"/>
    <n v="11.075563592000002"/>
  </r>
  <r>
    <n v="20211000042"/>
    <d v="2021-09-28T00:00:00"/>
    <n v="2021"/>
    <n v="9"/>
    <s v="09"/>
    <x v="9"/>
    <n v="1411640"/>
    <n v="800"/>
    <n v="0.8"/>
    <s v="GV"/>
    <n v="154"/>
    <n v="91100"/>
    <s v=" VILLABE"/>
    <n v="77230"/>
    <s v="MOUSSY LE NEUF"/>
    <n v="74.748999999999995"/>
    <s v="ID2"/>
    <n v="1969"/>
    <s v="homme"/>
    <n v="0.24099999999999999"/>
    <n v="1"/>
    <n v="0"/>
    <n v="0"/>
    <n v="14.411607199999999"/>
  </r>
  <r>
    <n v="20211000042"/>
    <d v="2021-09-28T00:00:00"/>
    <n v="2021"/>
    <n v="9"/>
    <s v="09"/>
    <x v="9"/>
    <n v="1411641"/>
    <n v="500"/>
    <n v="0.5"/>
    <s v="GV"/>
    <n v="154"/>
    <n v="91100"/>
    <s v=" VILLABE"/>
    <n v="77230"/>
    <s v="MOUSSY LE NEUF"/>
    <n v="74.748999999999995"/>
    <s v="ID2"/>
    <n v="1969"/>
    <s v="homme"/>
    <n v="0.24099999999999999"/>
    <n v="1"/>
    <n v="0"/>
    <n v="0"/>
    <n v="9.0072544999999984"/>
  </r>
  <r>
    <n v="20210900038"/>
    <d v="2021-09-28T00:00:00"/>
    <n v="2021"/>
    <n v="9"/>
    <s v="09"/>
    <x v="9"/>
    <n v="1410398"/>
    <n v="300"/>
    <n v="0.3"/>
    <s v="POLE"/>
    <n v="158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1000042"/>
    <d v="2021-09-28T00:00:00"/>
    <n v="2021"/>
    <n v="9"/>
    <s v="09"/>
    <x v="9"/>
    <n v="1411644"/>
    <n v="500"/>
    <n v="0.5"/>
    <s v="GV"/>
    <n v="174"/>
    <n v="91100"/>
    <s v=" VILLABE"/>
    <n v="77230"/>
    <s v="MOUSSY LE NEUF"/>
    <n v="74.748999999999995"/>
    <s v="ID2"/>
    <n v="1969"/>
    <s v="homme"/>
    <n v="0.24099999999999999"/>
    <n v="1"/>
    <n v="0"/>
    <n v="0"/>
    <n v="9.0072544999999984"/>
  </r>
  <r>
    <n v="20211000042"/>
    <d v="2021-09-30T00:00:00"/>
    <n v="2021"/>
    <n v="9"/>
    <s v="09"/>
    <x v="9"/>
    <n v="1411440"/>
    <n v="300"/>
    <n v="0.3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1000042"/>
    <d v="2021-09-30T00:00:00"/>
    <n v="2021"/>
    <n v="9"/>
    <s v="09"/>
    <x v="9"/>
    <n v="1411969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1000042"/>
    <d v="2021-10-04T00:00:00"/>
    <n v="2021"/>
    <n v="10"/>
    <n v="10"/>
    <x v="10"/>
    <n v="1412541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1000042"/>
    <d v="2021-10-04T00:00:00"/>
    <n v="2021"/>
    <n v="10"/>
    <n v="10"/>
    <x v="10"/>
    <n v="1413095"/>
    <n v="225"/>
    <n v="0.22500000000000001"/>
    <s v="POLE"/>
    <n v="192"/>
    <n v="26750"/>
    <s v=" ROMANS SUR ISER"/>
    <n v="59100"/>
    <s v="ROUBAIX"/>
    <n v="814.52200000000005"/>
    <s v="ID5"/>
    <n v="1998"/>
    <s v="femme"/>
    <n v="0.16"/>
    <n v="0.3"/>
    <n v="6.7400000000000002E-2"/>
    <n v="0.7"/>
    <n v="17.443395891000002"/>
  </r>
  <r>
    <n v="20211000042"/>
    <d v="2021-10-04T00:00:00"/>
    <n v="2021"/>
    <n v="10"/>
    <n v="10"/>
    <x v="10"/>
    <n v="1410778"/>
    <n v="1750"/>
    <n v="1.75"/>
    <s v="AFF"/>
    <n v="200"/>
    <n v="59510"/>
    <s v=" HEM"/>
    <n v="62110"/>
    <s v="HENIN BEAUMONT"/>
    <n v="40.340000000000003"/>
    <s v="ID24"/>
    <n v="1978"/>
    <s v="femme"/>
    <n v="6.7400000000000002E-2"/>
    <n v="1"/>
    <n v="0"/>
    <n v="0"/>
    <n v="4.7581030000000002"/>
  </r>
  <r>
    <n v="20211000042"/>
    <d v="2021-10-06T00:00:00"/>
    <n v="2021"/>
    <n v="10"/>
    <n v="10"/>
    <x v="10"/>
    <n v="1415539"/>
    <n v="300"/>
    <n v="0.3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1000042"/>
    <d v="2021-10-06T00:00:00"/>
    <n v="2021"/>
    <n v="10"/>
    <n v="10"/>
    <x v="10"/>
    <n v="1413620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1000042"/>
    <d v="2021-10-07T00:00:00"/>
    <n v="2021"/>
    <n v="10"/>
    <n v="10"/>
    <x v="10"/>
    <n v="1416012"/>
    <n v="200"/>
    <n v="0.2"/>
    <s v="GV"/>
    <n v="110"/>
    <n v="93000"/>
    <s v=" BOBIGNY"/>
    <n v="91100"/>
    <s v="VILLABE"/>
    <n v="52.249000000000002"/>
    <s v="ID21"/>
    <n v="1971"/>
    <s v="homme"/>
    <n v="0.24099999999999999"/>
    <n v="1"/>
    <n v="0"/>
    <n v="0"/>
    <n v="2.5184017999999999"/>
  </r>
  <r>
    <n v="20211000042"/>
    <d v="2021-10-07T00:00:00"/>
    <n v="2021"/>
    <n v="10"/>
    <n v="10"/>
    <x v="10"/>
    <n v="1416129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1000042"/>
    <d v="2021-10-07T00:00:00"/>
    <n v="2021"/>
    <n v="10"/>
    <n v="10"/>
    <x v="10"/>
    <n v="1415538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11000042"/>
    <d v="2021-10-12T00:00:00"/>
    <n v="2021"/>
    <n v="10"/>
    <n v="10"/>
    <x v="10"/>
    <n v="1416704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1000042"/>
    <d v="2021-10-14T00:00:00"/>
    <n v="2021"/>
    <n v="10"/>
    <n v="10"/>
    <x v="10"/>
    <n v="1419584"/>
    <n v="600"/>
    <n v="0.6"/>
    <s v="PAEX"/>
    <n v="189"/>
    <n v="21300"/>
    <s v=" CHENOVE"/>
    <n v="91100"/>
    <s v="VILLABE"/>
    <n v="278.14499999999998"/>
    <s v="ID8"/>
    <n v="1995"/>
    <s v="femme"/>
    <n v="0.16"/>
    <n v="0.3"/>
    <n v="6.7400000000000002E-2"/>
    <n v="0.7"/>
    <n v="15.884304659999998"/>
  </r>
  <r>
    <n v="20211000042"/>
    <d v="2021-10-15T00:00:00"/>
    <n v="2021"/>
    <n v="10"/>
    <n v="10"/>
    <x v="10"/>
    <n v="1419608"/>
    <n v="600"/>
    <n v="0.6"/>
    <s v="PAEX"/>
    <n v="285.60000000000002"/>
    <n v="21300"/>
    <s v=" CHENOVE"/>
    <n v="59100"/>
    <s v="ROUBAIX"/>
    <n v="520.61199999999997"/>
    <s v="ID8"/>
    <n v="1995"/>
    <s v="femme"/>
    <n v="0.16"/>
    <n v="0.3"/>
    <n v="6.7400000000000002E-2"/>
    <n v="0.7"/>
    <n v="29.731110095999995"/>
  </r>
  <r>
    <n v="20211000042"/>
    <d v="2021-10-18T00:00:00"/>
    <n v="2021"/>
    <n v="10"/>
    <n v="10"/>
    <x v="10"/>
    <n v="1418423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1000042"/>
    <d v="2021-10-18T00:00:00"/>
    <n v="2021"/>
    <n v="10"/>
    <n v="10"/>
    <x v="10"/>
    <n v="1419880"/>
    <n v="900"/>
    <n v="0.9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44.242195788000004"/>
  </r>
  <r>
    <n v="20211000042"/>
    <d v="2021-10-18T00:00:00"/>
    <n v="2021"/>
    <n v="10"/>
    <n v="10"/>
    <x v="10"/>
    <n v="1420405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1000042"/>
    <d v="2021-10-19T00:00:00"/>
    <n v="2021"/>
    <n v="10"/>
    <n v="10"/>
    <x v="10"/>
    <n v="1419847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1000042"/>
    <d v="2021-10-20T00:00:00"/>
    <n v="2021"/>
    <n v="10"/>
    <n v="10"/>
    <x v="10"/>
    <n v="1422131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1000042"/>
    <d v="2021-10-20T00:00:00"/>
    <n v="2021"/>
    <n v="10"/>
    <n v="10"/>
    <x v="10"/>
    <n v="1420661"/>
    <n v="612"/>
    <n v="0.61199999999999999"/>
    <s v="POLE"/>
    <n v="440"/>
    <n v="91100"/>
    <s v=" VILLABE"/>
    <n v="1868"/>
    <s v="Collombey"/>
    <n v="539.096"/>
    <s v="ID2"/>
    <n v="1969"/>
    <s v="homme"/>
    <n v="0.16"/>
    <n v="0.3"/>
    <n v="6.7400000000000002E-2"/>
    <n v="0.7"/>
    <n v="31.40242825536"/>
  </r>
  <r>
    <n v="20211000042"/>
    <d v="2021-10-21T00:00:00"/>
    <n v="2021"/>
    <n v="10"/>
    <n v="10"/>
    <x v="10"/>
    <n v="1422248"/>
    <n v="300"/>
    <n v="0.3"/>
    <s v="POLE"/>
    <n v="168"/>
    <n v="62138"/>
    <s v=" HAISNES"/>
    <n v="66000"/>
    <s v="PERPIGNAN"/>
    <n v="1052.1679999999999"/>
    <s v="ID17"/>
    <n v="1991"/>
    <s v="homme"/>
    <n v="0.16"/>
    <n v="0.3"/>
    <n v="6.7400000000000002E-2"/>
    <n v="0.7"/>
    <n v="30.043605071999995"/>
  </r>
  <r>
    <n v="20211000042"/>
    <d v="2021-10-21T00:00:00"/>
    <n v="2021"/>
    <n v="10"/>
    <n v="10"/>
    <x v="10"/>
    <n v="1421136"/>
    <n v="600"/>
    <n v="0.6"/>
    <s v="POLE"/>
    <n v="218"/>
    <n v="62780"/>
    <s v=" CUCQ"/>
    <n v="91100"/>
    <s v="VILLABE"/>
    <n v="278.49700000000001"/>
    <s v="ID12"/>
    <n v="1987"/>
    <s v="femme"/>
    <n v="0.16"/>
    <n v="0.3"/>
    <n v="6.7400000000000002E-2"/>
    <n v="0.7"/>
    <n v="15.904406676000001"/>
  </r>
  <r>
    <n v="20211000042"/>
    <d v="2021-10-21T00:00:00"/>
    <n v="2021"/>
    <n v="10"/>
    <n v="10"/>
    <x v="10"/>
    <n v="1421129"/>
    <n v="150"/>
    <n v="0.15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11000042"/>
    <d v="2021-10-21T00:00:00"/>
    <n v="2021"/>
    <n v="10"/>
    <n v="10"/>
    <x v="10"/>
    <n v="1421124"/>
    <n v="400"/>
    <n v="0.4"/>
    <s v="POLE"/>
    <n v="288"/>
    <n v="26750"/>
    <s v=" ROMANS SUR ISER"/>
    <n v="59100"/>
    <s v="ROUBAIX"/>
    <n v="814.52200000000005"/>
    <s v="ID5"/>
    <n v="1998"/>
    <s v="femme"/>
    <n v="0.16"/>
    <n v="0.3"/>
    <n v="6.7400000000000002E-2"/>
    <n v="0.7"/>
    <n v="31.010481584000004"/>
  </r>
  <r>
    <n v="20211000042"/>
    <d v="2021-10-22T00:00:00"/>
    <n v="2021"/>
    <n v="10"/>
    <n v="10"/>
    <x v="10"/>
    <n v="1422448"/>
    <n v="1000"/>
    <n v="1"/>
    <s v="AFF"/>
    <n v="238"/>
    <n v="93120"/>
    <s v=" COURNEUVE/LA"/>
    <n v="59100"/>
    <s v="ROUBAIX"/>
    <n v="221.06"/>
    <s v="ID1"/>
    <n v="1972"/>
    <s v="homme"/>
    <n v="6.7400000000000002E-2"/>
    <n v="1"/>
    <n v="0"/>
    <n v="0"/>
    <n v="14.899444000000001"/>
  </r>
  <r>
    <n v="20211000042"/>
    <d v="2021-10-25T00:00:00"/>
    <n v="2021"/>
    <n v="10"/>
    <n v="10"/>
    <x v="10"/>
    <n v="1423122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1000042"/>
    <d v="2021-10-25T00:00:00"/>
    <n v="2021"/>
    <n v="10"/>
    <n v="10"/>
    <x v="10"/>
    <n v="1423536"/>
    <n v="225"/>
    <n v="0.22500000000000001"/>
    <s v="POLE"/>
    <n v="192"/>
    <n v="26750"/>
    <s v=" ROMANS SUR ISER"/>
    <n v="59100"/>
    <s v="ROUBAIX"/>
    <n v="814.52200000000005"/>
    <s v="ID5"/>
    <n v="1998"/>
    <s v="femme"/>
    <n v="0.16"/>
    <n v="0.3"/>
    <n v="6.7400000000000002E-2"/>
    <n v="0.7"/>
    <n v="17.443395891000002"/>
  </r>
  <r>
    <n v="20211000042"/>
    <d v="2021-10-26T00:00:00"/>
    <n v="2021"/>
    <n v="10"/>
    <n v="10"/>
    <x v="10"/>
    <n v="1423599"/>
    <n v="200"/>
    <n v="0.2"/>
    <s v="PAEX"/>
    <n v="72.5"/>
    <n v="59100"/>
    <s v=" ROUBAIX"/>
    <n v="38070"/>
    <s v="ST QUENTIN FALLA"/>
    <n v="737.65"/>
    <s v="ID9"/>
    <n v="1987"/>
    <s v="homme"/>
    <n v="0.16"/>
    <n v="0.3"/>
    <n v="6.7400000000000002E-2"/>
    <n v="0.7"/>
    <n v="14.041905400000001"/>
  </r>
  <r>
    <n v="20211000042"/>
    <d v="2021-10-26T00:00:00"/>
    <n v="2021"/>
    <n v="10"/>
    <n v="10"/>
    <x v="10"/>
    <n v="1423521"/>
    <n v="400"/>
    <n v="0.4"/>
    <s v="POLE"/>
    <n v="280"/>
    <n v="62138"/>
    <s v=" HAISNES"/>
    <n v="21300"/>
    <s v="CHENOVE"/>
    <n v="497.73500000000001"/>
    <s v="ID17"/>
    <n v="1991"/>
    <s v="homme"/>
    <n v="0.16"/>
    <n v="0.3"/>
    <n v="6.7400000000000002E-2"/>
    <n v="0.7"/>
    <n v="18.949766920000002"/>
  </r>
  <r>
    <n v="20211100039"/>
    <d v="2021-10-27T00:00:00"/>
    <n v="2021"/>
    <n v="10"/>
    <n v="10"/>
    <x v="10"/>
    <n v="1425490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1000042"/>
    <d v="2021-10-28T00:00:00"/>
    <n v="2021"/>
    <n v="10"/>
    <n v="10"/>
    <x v="10"/>
    <n v="1425577"/>
    <n v="110"/>
    <n v="0.11"/>
    <s v="PAEX"/>
    <n v="100"/>
    <n v="93000"/>
    <s v=" BOBIGNY"/>
    <n v="69410"/>
    <s v="CHAMPAGNE AU M"/>
    <n v="469.303"/>
    <s v="ID21"/>
    <n v="1971"/>
    <s v="homme"/>
    <n v="0.16"/>
    <n v="0.3"/>
    <n v="6.7400000000000002E-2"/>
    <n v="0.7"/>
    <n v="4.9135085493999995"/>
  </r>
  <r>
    <n v="20211100039"/>
    <d v="2021-10-28T00:00:00"/>
    <n v="2021"/>
    <n v="10"/>
    <n v="10"/>
    <x v="10"/>
    <n v="1424680"/>
    <n v="300"/>
    <n v="0.3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11100039"/>
    <d v="2021-10-29T00:00:00"/>
    <n v="2021"/>
    <n v="10"/>
    <n v="10"/>
    <x v="10"/>
    <n v="1426144"/>
    <n v="100"/>
    <n v="0.1"/>
    <s v="GV"/>
    <n v="110"/>
    <n v="93000"/>
    <s v=" BOBIGNY"/>
    <n v="91100"/>
    <s v="VILLABE"/>
    <n v="52.249000000000002"/>
    <s v="ID21"/>
    <n v="1971"/>
    <s v="homme"/>
    <n v="0.24099999999999999"/>
    <n v="1"/>
    <n v="0"/>
    <n v="0"/>
    <n v="1.2592009"/>
  </r>
  <r>
    <n v="20211100039"/>
    <d v="2021-10-29T00:00:00"/>
    <n v="2021"/>
    <n v="10"/>
    <n v="10"/>
    <x v="10"/>
    <n v="1425863"/>
    <n v="800"/>
    <n v="0.8"/>
    <s v="PAEX"/>
    <n v="275"/>
    <n v="67100"/>
    <s v=" STRASBOURG"/>
    <n v="91100"/>
    <s v="VILLABE"/>
    <n v="516.47400000000005"/>
    <s v="ID3"/>
    <n v="1987"/>
    <s v="homme"/>
    <n v="0.16"/>
    <n v="0.3"/>
    <n v="6.7400000000000002E-2"/>
    <n v="0.7"/>
    <n v="39.32639625600001"/>
  </r>
  <r>
    <n v="20211100039"/>
    <d v="2021-11-02T00:00:00"/>
    <n v="2021"/>
    <n v="11"/>
    <n v="11"/>
    <x v="11"/>
    <n v="1426382"/>
    <n v="200"/>
    <n v="0.2"/>
    <s v="POLE"/>
    <n v="30"/>
    <n v="26750"/>
    <s v=" ROMANS SUR ISER"/>
    <n v="59100"/>
    <s v="ROUBAIX"/>
    <n v="814.52200000000005"/>
    <s v="ID5"/>
    <n v="1998"/>
    <s v="femme"/>
    <n v="0.16"/>
    <n v="0.3"/>
    <n v="6.7400000000000002E-2"/>
    <n v="0.7"/>
    <n v="15.505240792000002"/>
  </r>
  <r>
    <n v="20211100039"/>
    <d v="2021-11-02T00:00:00"/>
    <n v="2021"/>
    <n v="11"/>
    <n v="11"/>
    <x v="11"/>
    <n v="1426392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11100039"/>
    <d v="2021-11-03T00:00:00"/>
    <n v="2021"/>
    <n v="11"/>
    <n v="11"/>
    <x v="11"/>
    <n v="1427260"/>
    <n v="600"/>
    <n v="0.6"/>
    <s v="POLE"/>
    <n v="269"/>
    <n v="93120"/>
    <s v=" COURNEUVE/LA"/>
    <n v="26750"/>
    <s v="ROMANS SUR ISER"/>
    <n v="592.01400000000001"/>
    <s v="ID1"/>
    <n v="1972"/>
    <s v="homme"/>
    <n v="0.16"/>
    <n v="0.3"/>
    <n v="6.7400000000000002E-2"/>
    <n v="0.7"/>
    <n v="33.808735511999998"/>
  </r>
  <r>
    <n v="20211100039"/>
    <d v="2021-11-04T00:00:00"/>
    <n v="2021"/>
    <n v="11"/>
    <n v="11"/>
    <x v="11"/>
    <n v="1427239"/>
    <n v="90"/>
    <n v="0.09"/>
    <s v="GV"/>
    <n v="50"/>
    <n v="91100"/>
    <s v=" VILLABE"/>
    <n v="77230"/>
    <s v="MOUSSY LE NEUF"/>
    <n v="74.748999999999995"/>
    <s v="ID2"/>
    <n v="1969"/>
    <s v="homme"/>
    <n v="0.24099999999999999"/>
    <n v="1"/>
    <n v="0"/>
    <n v="0"/>
    <n v="1.6213058099999997"/>
  </r>
  <r>
    <n v="20211100039"/>
    <d v="2021-11-04T00:00:00"/>
    <n v="2021"/>
    <n v="11"/>
    <n v="11"/>
    <x v="11"/>
    <n v="1426384"/>
    <n v="150"/>
    <n v="0.1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11100039"/>
    <d v="2021-11-04T00:00:00"/>
    <n v="2021"/>
    <n v="11"/>
    <n v="11"/>
    <x v="11"/>
    <n v="1427706"/>
    <n v="600"/>
    <n v="0.6"/>
    <s v="POLE"/>
    <n v="230"/>
    <n v="62780"/>
    <s v=" CUCQ"/>
    <n v="91100"/>
    <s v="VILLABE"/>
    <n v="278.49700000000001"/>
    <s v="ID12"/>
    <n v="1987"/>
    <s v="femme"/>
    <n v="0.16"/>
    <n v="0.3"/>
    <n v="6.7400000000000002E-2"/>
    <n v="0.7"/>
    <n v="15.904406676000001"/>
  </r>
  <r>
    <n v="20211100039"/>
    <d v="2021-11-09T00:00:00"/>
    <n v="2021"/>
    <n v="11"/>
    <n v="11"/>
    <x v="11"/>
    <n v="1429095"/>
    <n v="150"/>
    <n v="0.15"/>
    <s v="POLE"/>
    <n v="100"/>
    <n v="59810"/>
    <s v=" LESQUIN"/>
    <n v="21300"/>
    <s v="CHENOVE"/>
    <n v="503.79700000000003"/>
    <s v="ID11"/>
    <n v="1998"/>
    <s v="homme"/>
    <n v="0.16"/>
    <n v="0.3"/>
    <n v="6.7400000000000002E-2"/>
    <n v="0.7"/>
    <n v="7.1927097690000004"/>
  </r>
  <r>
    <n v="20211100039"/>
    <d v="2021-11-09T00:00:00"/>
    <n v="2021"/>
    <n v="11"/>
    <n v="11"/>
    <x v="11"/>
    <n v="1429091"/>
    <n v="150"/>
    <n v="0.15"/>
    <s v="POLE"/>
    <n v="130"/>
    <n v="59810"/>
    <s v=" LESQUIN"/>
    <n v="39570"/>
    <s v="LONS LE SAUNIER"/>
    <n v="581.68499999999995"/>
    <s v="ID11"/>
    <n v="1998"/>
    <s v="homme"/>
    <n v="0.16"/>
    <n v="0.3"/>
    <n v="6.7400000000000002E-2"/>
    <n v="0.7"/>
    <n v="8.3047167449999986"/>
  </r>
  <r>
    <n v="20211100039"/>
    <d v="2021-11-09T00:00:00"/>
    <n v="2021"/>
    <n v="11"/>
    <n v="11"/>
    <x v="11"/>
    <n v="1429288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11100039"/>
    <d v="2021-11-09T00:00:00"/>
    <n v="2021"/>
    <n v="11"/>
    <n v="11"/>
    <x v="11"/>
    <n v="1429283"/>
    <n v="600"/>
    <n v="0.6"/>
    <s v="POLE"/>
    <n v="258"/>
    <n v="59810"/>
    <s v=" LESQUIN"/>
    <n v="59100"/>
    <s v="ROUBAIX"/>
    <n v="20.318000000000001"/>
    <s v="ID11"/>
    <n v="1998"/>
    <s v="homme"/>
    <n v="0.16"/>
    <n v="0.3"/>
    <n v="6.7400000000000002E-2"/>
    <n v="0.7"/>
    <n v="1.1603203440000001"/>
  </r>
  <r>
    <n v="20211100039"/>
    <d v="2021-11-10T00:00:00"/>
    <n v="2021"/>
    <n v="11"/>
    <n v="11"/>
    <x v="11"/>
    <n v="1430055"/>
    <n v="1600"/>
    <n v="1.6"/>
    <s v="AFF"/>
    <n v="375"/>
    <n v="59100"/>
    <s v=" ROUBAIX"/>
    <n v="91100"/>
    <s v="VILLABE"/>
    <n v="266.35300000000001"/>
    <s v="ID9"/>
    <n v="1987"/>
    <s v="homme"/>
    <n v="6.7400000000000002E-2"/>
    <n v="1"/>
    <n v="0"/>
    <n v="0"/>
    <n v="28.723507520000002"/>
  </r>
  <r>
    <n v="20211100039"/>
    <d v="2021-11-12T00:00:00"/>
    <n v="2021"/>
    <n v="11"/>
    <n v="11"/>
    <x v="11"/>
    <n v="1431050"/>
    <n v="300"/>
    <n v="0.3"/>
    <s v="PAEX"/>
    <n v="253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1100039"/>
    <d v="2021-11-15T00:00:00"/>
    <n v="2021"/>
    <n v="11"/>
    <n v="11"/>
    <x v="11"/>
    <n v="1430557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1100039"/>
    <d v="2021-11-15T00:00:00"/>
    <n v="2021"/>
    <n v="11"/>
    <n v="11"/>
    <x v="11"/>
    <n v="1431059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11100039"/>
    <d v="2021-11-16T00:00:00"/>
    <n v="2021"/>
    <n v="11"/>
    <n v="11"/>
    <x v="11"/>
    <n v="1430499"/>
    <n v="200"/>
    <n v="0.2"/>
    <s v="POLE"/>
    <n v="158"/>
    <n v="62138"/>
    <s v=" HAISNES"/>
    <n v="94440"/>
    <s v="MAROLLES EN BRI"/>
    <n v="241.233"/>
    <s v="ID17"/>
    <n v="1991"/>
    <s v="homme"/>
    <n v="0.16"/>
    <n v="0.3"/>
    <n v="6.7400000000000002E-2"/>
    <n v="0.7"/>
    <n v="4.5921113880000011"/>
  </r>
  <r>
    <n v="20211100039"/>
    <d v="2021-11-16T00:00:00"/>
    <n v="2021"/>
    <n v="11"/>
    <n v="11"/>
    <x v="11"/>
    <n v="1431027"/>
    <n v="200"/>
    <n v="0.2"/>
    <s v="PAEX"/>
    <n v="170"/>
    <n v="21300"/>
    <s v=" CHENOVE"/>
    <n v="59100"/>
    <s v="ROUBAIX"/>
    <n v="520.61199999999997"/>
    <s v="ID8"/>
    <n v="1995"/>
    <s v="femme"/>
    <n v="0.16"/>
    <n v="0.3"/>
    <n v="6.7400000000000002E-2"/>
    <n v="0.7"/>
    <n v="9.9103700319999994"/>
  </r>
  <r>
    <n v="20211100039"/>
    <d v="2021-11-17T00:00:00"/>
    <n v="2021"/>
    <n v="11"/>
    <n v="11"/>
    <x v="11"/>
    <n v="1431812"/>
    <n v="200"/>
    <n v="0.2"/>
    <s v="GV"/>
    <n v="110"/>
    <n v="93000"/>
    <s v=" BOBIGNY"/>
    <n v="91100"/>
    <s v="VILLABE"/>
    <n v="52.249000000000002"/>
    <s v="ID21"/>
    <n v="1971"/>
    <s v="homme"/>
    <n v="0.24099999999999999"/>
    <n v="1"/>
    <n v="0"/>
    <n v="0"/>
    <n v="2.5184017999999999"/>
  </r>
  <r>
    <n v="20211100039"/>
    <d v="2021-11-17T00:00:00"/>
    <n v="2021"/>
    <n v="11"/>
    <n v="11"/>
    <x v="11"/>
    <n v="1431747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1100039"/>
    <d v="2021-11-17T00:00:00"/>
    <n v="2021"/>
    <n v="11"/>
    <n v="11"/>
    <x v="11"/>
    <n v="1431863"/>
    <n v="200"/>
    <n v="0.2"/>
    <s v="POLE"/>
    <n v="330"/>
    <n v="6150"/>
    <s v="CANNES"/>
    <n v="59100"/>
    <s v="ROUBAIX"/>
    <n v="1138.194"/>
    <s v="ID25"/>
    <n v="1992"/>
    <s v="femme"/>
    <n v="0.16"/>
    <n v="0.3"/>
    <n v="6.7400000000000002E-2"/>
    <n v="0.7"/>
    <n v="21.666660984000004"/>
  </r>
  <r>
    <n v="20211100039"/>
    <d v="2021-11-18T00:00:00"/>
    <n v="2021"/>
    <n v="11"/>
    <n v="11"/>
    <x v="11"/>
    <n v="1432673"/>
    <n v="200"/>
    <n v="0.2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0.308488936"/>
  </r>
  <r>
    <n v="20211100039"/>
    <d v="2021-11-19T00:00:00"/>
    <n v="2021"/>
    <n v="11"/>
    <n v="11"/>
    <x v="11"/>
    <n v="1433158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1100039"/>
    <d v="2021-11-22T00:00:00"/>
    <n v="2021"/>
    <n v="11"/>
    <n v="11"/>
    <x v="11"/>
    <n v="1432513"/>
    <n v="200"/>
    <n v="0.2"/>
    <s v="POLE"/>
    <n v="192"/>
    <n v="26750"/>
    <s v=" ROMANS SUR ISER"/>
    <n v="59100"/>
    <s v="ROUBAIX"/>
    <n v="814.52200000000005"/>
    <s v="ID5"/>
    <n v="1998"/>
    <s v="femme"/>
    <n v="0.16"/>
    <n v="0.3"/>
    <n v="6.7400000000000002E-2"/>
    <n v="0.7"/>
    <n v="15.505240792000002"/>
  </r>
  <r>
    <n v="20211100039"/>
    <d v="2021-11-22T00:00:00"/>
    <n v="2021"/>
    <n v="11"/>
    <n v="11"/>
    <x v="11"/>
    <n v="1434609"/>
    <n v="1077"/>
    <n v="1.077"/>
    <s v="AFF"/>
    <n v="200"/>
    <n v="59100"/>
    <s v=" ROUBAIX"/>
    <n v="93120"/>
    <s v="COURNEUVE/LA"/>
    <n v="220.54900000000001"/>
    <s v="ID9"/>
    <n v="1987"/>
    <s v="homme"/>
    <n v="6.7400000000000002E-2"/>
    <n v="1"/>
    <n v="0"/>
    <n v="0"/>
    <n v="16.009607800200001"/>
  </r>
  <r>
    <n v="20211100039"/>
    <d v="2021-11-24T00:00:00"/>
    <n v="2021"/>
    <n v="11"/>
    <n v="11"/>
    <x v="11"/>
    <n v="1435288"/>
    <n v="200"/>
    <n v="0.2"/>
    <s v="POLE"/>
    <n v="158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1100039"/>
    <d v="2021-11-25T00:00:00"/>
    <n v="2021"/>
    <n v="11"/>
    <n v="11"/>
    <x v="11"/>
    <n v="1435628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11100039"/>
    <d v="2021-11-26T00:00:00"/>
    <n v="2021"/>
    <n v="11"/>
    <n v="11"/>
    <x v="11"/>
    <n v="1434776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11100039"/>
    <d v="2021-11-26T00:00:00"/>
    <n v="2021"/>
    <n v="11"/>
    <n v="11"/>
    <x v="11"/>
    <n v="1436025"/>
    <n v="300"/>
    <n v="0.3"/>
    <s v="PAEX"/>
    <n v="206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1100039"/>
    <d v="2021-11-29T00:00:00"/>
    <n v="2021"/>
    <n v="11"/>
    <n v="11"/>
    <x v="11"/>
    <n v="1437218"/>
    <n v="800"/>
    <n v="0.8"/>
    <s v="POLE"/>
    <n v="60"/>
    <n v="94440"/>
    <s v=" MAROLLES EN BRI"/>
    <n v="91100"/>
    <s v="VILLABE"/>
    <n v="33.991"/>
    <s v="ID6"/>
    <n v="1976"/>
    <s v="homme"/>
    <n v="0.16"/>
    <n v="0.3"/>
    <n v="6.7400000000000002E-2"/>
    <n v="0.7"/>
    <n v="2.5882107040000002"/>
  </r>
  <r>
    <n v="20211100039"/>
    <d v="2021-11-29T00:00:00"/>
    <n v="2021"/>
    <n v="11"/>
    <n v="11"/>
    <x v="11"/>
    <n v="1436239"/>
    <n v="300"/>
    <n v="0.3"/>
    <s v="POLE"/>
    <n v="206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1200035"/>
    <d v="2021-12-02T00:00:00"/>
    <n v="2021"/>
    <n v="12"/>
    <n v="12"/>
    <x v="12"/>
    <n v="1438147"/>
    <n v="800"/>
    <n v="0.8"/>
    <s v="GV"/>
    <n v="150"/>
    <n v="94440"/>
    <s v=" MAROLLES EN BRI"/>
    <n v="91100"/>
    <s v="VILLABE"/>
    <n v="33.991"/>
    <s v="ID6"/>
    <n v="1976"/>
    <s v="homme"/>
    <n v="0.24099999999999999"/>
    <n v="1"/>
    <n v="0"/>
    <n v="0"/>
    <n v="6.5534647999999995"/>
  </r>
  <r>
    <n v="20211200035"/>
    <d v="2021-12-02T00:00:00"/>
    <n v="2021"/>
    <n v="12"/>
    <n v="12"/>
    <x v="12"/>
    <n v="1438148"/>
    <n v="150"/>
    <n v="0.1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11200035"/>
    <d v="2021-12-02T00:00:00"/>
    <n v="2021"/>
    <n v="12"/>
    <n v="12"/>
    <x v="12"/>
    <n v="1419400"/>
    <n v="550"/>
    <n v="0.55000000000000004"/>
    <s v="PAEX"/>
    <n v="238"/>
    <n v="62450"/>
    <s v=" BAPAUME"/>
    <n v="91100"/>
    <s v="VILLABE"/>
    <n v="190.54599999999999"/>
    <s v="ID22"/>
    <n v="1984"/>
    <s v="femme"/>
    <n v="0.16"/>
    <n v="0.3"/>
    <n v="6.7400000000000002E-2"/>
    <n v="0.7"/>
    <n v="9.9748925540000002"/>
  </r>
  <r>
    <n v="20211200035"/>
    <d v="2021-12-02T00:00:00"/>
    <n v="2021"/>
    <n v="12"/>
    <n v="12"/>
    <x v="12"/>
    <n v="1435701"/>
    <n v="600"/>
    <n v="0.6"/>
    <s v="POLE"/>
    <n v="520"/>
    <n v="62780"/>
    <s v=" CUCQ"/>
    <n v="91100"/>
    <s v="VILLABE"/>
    <n v="278.49700000000001"/>
    <s v="ID12"/>
    <n v="1987"/>
    <s v="femme"/>
    <n v="0.16"/>
    <n v="0.3"/>
    <n v="6.7400000000000002E-2"/>
    <n v="0.7"/>
    <n v="15.904406676000001"/>
  </r>
  <r>
    <n v="20211200035"/>
    <d v="2021-12-03T00:00:00"/>
    <n v="2021"/>
    <n v="12"/>
    <n v="12"/>
    <x v="12"/>
    <n v="1440527"/>
    <n v="220"/>
    <n v="0.22"/>
    <s v="PAEX"/>
    <n v="95"/>
    <n v="94440"/>
    <s v=" MAROLLES EN BRI"/>
    <n v="59100"/>
    <s v="ROUBAIX"/>
    <n v="250.898"/>
    <s v="ID6"/>
    <n v="1976"/>
    <s v="homme"/>
    <n v="0.16"/>
    <n v="0.3"/>
    <n v="6.7400000000000002E-2"/>
    <n v="0.7"/>
    <n v="5.2537037608000006"/>
  </r>
  <r>
    <n v="20211200035"/>
    <d v="2021-12-07T00:00:00"/>
    <n v="2021"/>
    <n v="12"/>
    <n v="12"/>
    <x v="12"/>
    <n v="1440684"/>
    <n v="100"/>
    <n v="0.1"/>
    <s v="POLE"/>
    <n v="140"/>
    <n v="62138"/>
    <s v=" HAISNES"/>
    <n v="67100"/>
    <s v="STRASBOURG"/>
    <n v="549.995"/>
    <s v="ID17"/>
    <n v="1991"/>
    <s v="homme"/>
    <n v="0.16"/>
    <n v="0.3"/>
    <n v="6.7400000000000002E-2"/>
    <n v="0.7"/>
    <n v="5.2348524100000002"/>
  </r>
  <r>
    <n v="20211200035"/>
    <d v="2021-12-09T00:00:00"/>
    <n v="2021"/>
    <n v="12"/>
    <n v="12"/>
    <x v="12"/>
    <n v="1442391"/>
    <n v="80"/>
    <n v="0.08"/>
    <s v="GV"/>
    <n v="80"/>
    <n v="91100"/>
    <s v=" VILLABE"/>
    <n v="75017"/>
    <s v="PARIS 17"/>
    <n v="46.664999999999999"/>
    <s v="ID2"/>
    <n v="1969"/>
    <s v="homme"/>
    <n v="0.24099999999999999"/>
    <n v="1"/>
    <n v="0"/>
    <n v="0"/>
    <n v="0.89970119999999987"/>
  </r>
  <r>
    <n v="20211200035"/>
    <d v="2021-12-10T00:00:00"/>
    <n v="2021"/>
    <n v="12"/>
    <n v="12"/>
    <x v="12"/>
    <n v="1443443"/>
    <n v="400"/>
    <n v="0.4"/>
    <s v="GV"/>
    <n v="100"/>
    <n v="91100"/>
    <s v=" VILLABE"/>
    <n v="75001"/>
    <s v="PARIS 01"/>
    <n v="44.951000000000001"/>
    <s v="ID2"/>
    <n v="1969"/>
    <s v="homme"/>
    <n v="0.24099999999999999"/>
    <n v="1"/>
    <n v="0"/>
    <n v="0"/>
    <n v="4.3332763999999999"/>
  </r>
  <r>
    <n v="20211200035"/>
    <d v="2021-12-10T00:00:00"/>
    <n v="2021"/>
    <n v="12"/>
    <n v="12"/>
    <x v="12"/>
    <n v="1442850"/>
    <n v="1600"/>
    <n v="1.6"/>
    <s v="AFF"/>
    <n v="330"/>
    <n v="62138"/>
    <s v=" HAISNES"/>
    <n v="59225"/>
    <s v="CLARY"/>
    <n v="90.516999999999996"/>
    <s v="ID17"/>
    <n v="1991"/>
    <s v="homme"/>
    <n v="6.7400000000000002E-2"/>
    <n v="1"/>
    <n v="0"/>
    <n v="0"/>
    <n v="9.7613532799999998"/>
  </r>
  <r>
    <n v="20211200035"/>
    <d v="2021-12-20T00:00:00"/>
    <n v="2021"/>
    <n v="12"/>
    <n v="12"/>
    <x v="12"/>
    <n v="1446290"/>
    <n v="525"/>
    <n v="0.52500000000000002"/>
    <s v="PAEX"/>
    <n v="182"/>
    <n v="21300"/>
    <s v=" CHENOVE"/>
    <n v="59100"/>
    <s v="ROUBAIX"/>
    <n v="520.61199999999997"/>
    <s v="ID8"/>
    <n v="1995"/>
    <s v="femme"/>
    <n v="0.16"/>
    <n v="0.3"/>
    <n v="6.7400000000000002E-2"/>
    <n v="0.7"/>
    <n v="26.014721334000001"/>
  </r>
  <r>
    <n v="20211200035"/>
    <d v="2021-12-20T00:00:00"/>
    <n v="2021"/>
    <n v="12"/>
    <n v="12"/>
    <x v="12"/>
    <n v="1446579"/>
    <n v="270"/>
    <n v="0.27"/>
    <s v="POLE"/>
    <n v="240"/>
    <n v="91100"/>
    <s v=" VILLABE"/>
    <n v="1868"/>
    <s v="Collombey"/>
    <n v="539.096"/>
    <s v="ID2"/>
    <n v="1969"/>
    <s v="homme"/>
    <n v="0.16"/>
    <n v="0.3"/>
    <n v="6.7400000000000002E-2"/>
    <n v="0.7"/>
    <n v="13.8540124656"/>
  </r>
  <r>
    <n v="20211200035"/>
    <d v="2021-12-22T00:00:00"/>
    <n v="2021"/>
    <n v="12"/>
    <n v="12"/>
    <x v="12"/>
    <n v="1446830"/>
    <n v="100"/>
    <n v="0.1"/>
    <s v="POLE"/>
    <n v="125"/>
    <n v="59100"/>
    <s v=" ROUBAIX"/>
    <n v="93300"/>
    <s v="AUBERVILLIERS"/>
    <n v="223.16499999999999"/>
    <s v="ID9"/>
    <n v="1987"/>
    <s v="homme"/>
    <n v="0.16"/>
    <n v="0.3"/>
    <n v="6.7400000000000002E-2"/>
    <n v="0.7"/>
    <n v="2.1240844700000001"/>
  </r>
  <r>
    <n v="20211200035"/>
    <d v="2021-12-22T00:00:00"/>
    <n v="2021"/>
    <n v="12"/>
    <n v="12"/>
    <x v="12"/>
    <n v="1446829"/>
    <n v="100"/>
    <n v="0.1"/>
    <s v="POLE"/>
    <n v="158"/>
    <n v="59100"/>
    <s v=" ROUBAIX"/>
    <n v="93000"/>
    <s v="BOBIGNY"/>
    <n v="224.143"/>
    <s v="ID9"/>
    <n v="1987"/>
    <s v="homme"/>
    <n v="0.16"/>
    <n v="0.3"/>
    <n v="6.7400000000000002E-2"/>
    <n v="0.7"/>
    <n v="2.1333930740000002"/>
  </r>
  <r>
    <n v="20211200035"/>
    <d v="2021-12-23T00:00:00"/>
    <n v="2021"/>
    <n v="12"/>
    <n v="12"/>
    <x v="12"/>
    <n v="1448185"/>
    <n v="150"/>
    <n v="0.15"/>
    <s v="POLE"/>
    <n v="131"/>
    <n v="62138"/>
    <s v=" HAISNES"/>
    <n v="91100"/>
    <s v="VILLABE"/>
    <n v="247.541"/>
    <s v="ID17"/>
    <n v="1991"/>
    <s v="homme"/>
    <n v="0.16"/>
    <n v="0.3"/>
    <n v="6.7400000000000002E-2"/>
    <n v="0.7"/>
    <n v="3.534142857"/>
  </r>
  <r>
    <n v="20211200035"/>
    <d v="2021-12-24T00:00:00"/>
    <n v="2021"/>
    <n v="12"/>
    <n v="12"/>
    <x v="12"/>
    <n v="1449067"/>
    <n v="300"/>
    <n v="0.3"/>
    <s v="PAEX"/>
    <n v="167"/>
    <n v="91100"/>
    <s v=" VILLABE"/>
    <n v="59810"/>
    <s v="LESQUIN"/>
    <n v="248.797"/>
    <s v="ID2"/>
    <n v="1969"/>
    <s v="homme"/>
    <n v="0.16"/>
    <n v="0.3"/>
    <n v="6.7400000000000002E-2"/>
    <n v="0.7"/>
    <n v="7.1041495379999997"/>
  </r>
  <r>
    <n v="20211200035"/>
    <d v="2021-12-27T00:00:00"/>
    <n v="2021"/>
    <n v="12"/>
    <n v="12"/>
    <x v="12"/>
    <n v="1449071"/>
    <n v="300"/>
    <n v="0.3"/>
    <s v="PAEX"/>
    <n v="136"/>
    <n v="91100"/>
    <s v=" VILLABE"/>
    <n v="8090"/>
    <s v="CHARLEVILLE MEZ"/>
    <n v="256.911"/>
    <s v="ID2"/>
    <n v="1969"/>
    <s v="homme"/>
    <n v="0.16"/>
    <n v="0.3"/>
    <n v="6.7400000000000002E-2"/>
    <n v="0.7"/>
    <n v="7.3358366939999993"/>
  </r>
  <r>
    <n v="20211200035"/>
    <d v="2021-12-27T00:00:00"/>
    <n v="2021"/>
    <n v="12"/>
    <n v="12"/>
    <x v="12"/>
    <n v="1449069"/>
    <n v="300"/>
    <n v="0.3"/>
    <s v="PAEX"/>
    <n v="234.4"/>
    <n v="91100"/>
    <s v=" VILLABE"/>
    <n v="67100"/>
    <s v="STRASBOURG"/>
    <n v="515.798"/>
    <s v="ID2"/>
    <n v="1969"/>
    <s v="homme"/>
    <n v="0.16"/>
    <n v="0.3"/>
    <n v="6.7400000000000002E-2"/>
    <n v="0.7"/>
    <n v="14.728096091999999"/>
  </r>
  <r>
    <n v="20211200035"/>
    <d v="2021-12-28T00:00:00"/>
    <n v="2021"/>
    <n v="12"/>
    <n v="12"/>
    <x v="12"/>
    <n v="1449382"/>
    <n v="400"/>
    <n v="0.4"/>
    <s v="PAEX"/>
    <n v="110"/>
    <n v="91100"/>
    <s v=" VILLABE"/>
    <n v="59100"/>
    <s v="ROUBAIX"/>
    <n v="266.166"/>
    <s v="ID2"/>
    <n v="1969"/>
    <s v="homme"/>
    <n v="0.16"/>
    <n v="0.3"/>
    <n v="6.7400000000000002E-2"/>
    <n v="0.7"/>
    <n v="10.133471952000001"/>
  </r>
  <r>
    <n v="20211200035"/>
    <d v="2021-12-30T00:00:00"/>
    <n v="2021"/>
    <n v="12"/>
    <n v="12"/>
    <x v="12"/>
    <n v="1450103"/>
    <n v="300"/>
    <n v="0.3"/>
    <s v="PAEX"/>
    <n v="100"/>
    <n v="91100"/>
    <s v=" VILLABE"/>
    <n v="62138"/>
    <s v="HAISNES"/>
    <n v="246.48500000000001"/>
    <s v="ID2"/>
    <n v="1969"/>
    <s v="homme"/>
    <n v="0.16"/>
    <n v="0.3"/>
    <n v="6.7400000000000002E-2"/>
    <n v="0.7"/>
    <n v="7.0381326900000003"/>
  </r>
  <r>
    <n v="20220100037"/>
    <d v="2022-01-03T00:00:00"/>
    <n v="2022"/>
    <n v="1"/>
    <s v="01"/>
    <x v="13"/>
    <n v="1450191"/>
    <n v="300"/>
    <n v="0.3"/>
    <s v="PAEX"/>
    <n v="90"/>
    <n v="91100"/>
    <s v=" VILLABE"/>
    <n v="59810"/>
    <s v="LESQUIN"/>
    <n v="248.797"/>
    <s v="ID2"/>
    <n v="1969"/>
    <s v="homme"/>
    <n v="0.16"/>
    <n v="0.3"/>
    <n v="6.7400000000000002E-2"/>
    <n v="0.7"/>
    <n v="7.1041495379999997"/>
  </r>
  <r>
    <n v="20220100037"/>
    <d v="2022-01-03T00:00:00"/>
    <n v="2022"/>
    <n v="1"/>
    <s v="01"/>
    <x v="13"/>
    <n v="1448943"/>
    <n v="225"/>
    <n v="0.22500000000000001"/>
    <s v="PAEX"/>
    <n v="110"/>
    <n v="21300"/>
    <s v=" CHENOVE"/>
    <n v="59100"/>
    <s v="ROUBAIX"/>
    <n v="520.61199999999997"/>
    <s v="ID8"/>
    <n v="1995"/>
    <s v="femme"/>
    <n v="0.16"/>
    <n v="0.3"/>
    <n v="6.7400000000000002E-2"/>
    <n v="0.7"/>
    <n v="11.149166286"/>
  </r>
  <r>
    <n v="20220100037"/>
    <d v="2022-01-03T00:00:00"/>
    <n v="2022"/>
    <n v="1"/>
    <s v="01"/>
    <x v="13"/>
    <n v="1450194"/>
    <n v="500"/>
    <n v="0.5"/>
    <s v="PAEX"/>
    <n v="155"/>
    <n v="91100"/>
    <s v=" VILLABE"/>
    <n v="21300"/>
    <s v="CHENOVE"/>
    <n v="279.79899999999998"/>
    <s v="ID2"/>
    <n v="1969"/>
    <s v="homme"/>
    <n v="0.16"/>
    <n v="0.3"/>
    <n v="6.7400000000000002E-2"/>
    <n v="0.7"/>
    <n v="13.315634409999999"/>
  </r>
  <r>
    <n v="20220100037"/>
    <d v="2022-01-05T00:00:00"/>
    <n v="2022"/>
    <n v="1"/>
    <s v="01"/>
    <x v="13"/>
    <n v="1451225"/>
    <n v="594"/>
    <n v="0.59399999999999997"/>
    <s v="POLE"/>
    <n v="190"/>
    <n v="91100"/>
    <s v=" VILLABE"/>
    <n v="26750"/>
    <s v="ROMANS SUR ISER"/>
    <n v="541.17999999999995"/>
    <s v="ID2"/>
    <n v="1969"/>
    <s v="homme"/>
    <n v="0.16"/>
    <n v="0.3"/>
    <n v="6.7400000000000002E-2"/>
    <n v="0.7"/>
    <n v="30.596650365599999"/>
  </r>
  <r>
    <n v="20220100037"/>
    <d v="2022-01-07T00:00:00"/>
    <n v="2022"/>
    <n v="1"/>
    <s v="01"/>
    <x v="13"/>
    <n v="1451971"/>
    <n v="200"/>
    <n v="0.2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9.8315990640000024"/>
  </r>
  <r>
    <n v="20220100037"/>
    <d v="2022-01-10T00:00:00"/>
    <n v="2022"/>
    <n v="1"/>
    <s v="01"/>
    <x v="13"/>
    <n v="1452476"/>
    <n v="62"/>
    <n v="6.2E-2"/>
    <s v="PAEX"/>
    <n v="100"/>
    <n v="91100"/>
    <s v=" VILLABE"/>
    <n v="62450"/>
    <s v="BAPAUME"/>
    <n v="190.11600000000001"/>
    <s v="ID2"/>
    <n v="1969"/>
    <s v="homme"/>
    <n v="0.16"/>
    <n v="0.3"/>
    <n v="6.7400000000000002E-2"/>
    <n v="0.7"/>
    <n v="1.1219049345600001"/>
  </r>
  <r>
    <n v="20220100037"/>
    <d v="2022-01-10T00:00:00"/>
    <n v="2022"/>
    <n v="1"/>
    <s v="01"/>
    <x v="13"/>
    <n v="1452037"/>
    <n v="800"/>
    <n v="0.8"/>
    <s v="PAEX"/>
    <n v="360"/>
    <n v="59100"/>
    <s v=" ROUBAIX"/>
    <n v="24400"/>
    <s v="LECHES/LES"/>
    <n v="757.46799999999996"/>
    <s v="ID9"/>
    <n v="1987"/>
    <s v="homme"/>
    <n v="0.16"/>
    <n v="0.3"/>
    <n v="6.7400000000000002E-2"/>
    <n v="0.7"/>
    <n v="57.676643392000003"/>
  </r>
  <r>
    <n v="20220100037"/>
    <d v="2022-01-11T00:00:00"/>
    <n v="2022"/>
    <n v="1"/>
    <s v="01"/>
    <x v="13"/>
    <n v="1452726"/>
    <n v="450"/>
    <n v="0.45"/>
    <s v="PL"/>
    <n v="123"/>
    <n v="93120"/>
    <s v=" COURNEUVE/LA"/>
    <n v="91100"/>
    <s v="VILLABE"/>
    <n v="54.761000000000003"/>
    <s v="ID1"/>
    <n v="1972"/>
    <s v="homme"/>
    <n v="0.16"/>
    <n v="1"/>
    <n v="0"/>
    <n v="0"/>
    <n v="3.9427920000000007"/>
  </r>
  <r>
    <n v="20220100037"/>
    <d v="2022-01-11T00:00:00"/>
    <n v="2022"/>
    <n v="1"/>
    <s v="01"/>
    <x v="13"/>
    <n v="1453720"/>
    <n v="148"/>
    <n v="0.14799999999999999"/>
    <s v="PAEX"/>
    <n v="131"/>
    <n v="91100"/>
    <s v=" VILLABE"/>
    <n v="39570"/>
    <s v="LONS LE SAUNIER"/>
    <n v="380.45499999999998"/>
    <s v="ID2"/>
    <n v="1969"/>
    <s v="homme"/>
    <n v="0.16"/>
    <n v="0.3"/>
    <n v="6.7400000000000002E-2"/>
    <n v="0.7"/>
    <n v="5.3593326212000001"/>
  </r>
  <r>
    <n v="20220100037"/>
    <d v="2022-01-11T00:00:00"/>
    <n v="2022"/>
    <n v="1"/>
    <s v="01"/>
    <x v="13"/>
    <n v="1453008"/>
    <n v="311"/>
    <n v="0.311"/>
    <s v="PAEX"/>
    <n v="132"/>
    <n v="91100"/>
    <s v=" VILLABE"/>
    <n v="62780"/>
    <s v="CUCQ"/>
    <n v="280.69799999999998"/>
    <s v="ID2"/>
    <n v="1969"/>
    <s v="homme"/>
    <n v="0.16"/>
    <n v="0.3"/>
    <n v="6.7400000000000002E-2"/>
    <n v="0.7"/>
    <n v="8.3089358840400003"/>
  </r>
  <r>
    <n v="20220100037"/>
    <d v="2022-01-11T00:00:00"/>
    <n v="2022"/>
    <n v="1"/>
    <s v="01"/>
    <x v="13"/>
    <n v="1453723"/>
    <n v="57"/>
    <n v="5.7000000000000002E-2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2.7983382574800002"/>
  </r>
  <r>
    <n v="20220100037"/>
    <d v="2022-01-13T00:00:00"/>
    <n v="2022"/>
    <n v="1"/>
    <s v="01"/>
    <x v="13"/>
    <n v="1454811"/>
    <n v="300"/>
    <n v="0.3"/>
    <s v="PAEX"/>
    <n v="100"/>
    <n v="91100"/>
    <s v=" VILLABE"/>
    <n v="62138"/>
    <s v="HAISNES"/>
    <n v="246.48500000000001"/>
    <s v="ID2"/>
    <n v="1969"/>
    <s v="homme"/>
    <n v="0.16"/>
    <n v="0.3"/>
    <n v="6.7400000000000002E-2"/>
    <n v="0.7"/>
    <n v="7.0381326900000003"/>
  </r>
  <r>
    <n v="20220100037"/>
    <d v="2022-01-14T00:00:00"/>
    <n v="2022"/>
    <n v="1"/>
    <s v="01"/>
    <x v="13"/>
    <n v="1455266"/>
    <n v="200"/>
    <n v="0.2"/>
    <s v="PAEX"/>
    <n v="118"/>
    <n v="60000"/>
    <s v=" BEAUVAIS"/>
    <n v="59100"/>
    <s v="ROUBAIX"/>
    <n v="206.50700000000001"/>
    <s v="ID19"/>
    <n v="1995"/>
    <s v="homme"/>
    <n v="0.16"/>
    <n v="0.3"/>
    <n v="6.7400000000000002E-2"/>
    <n v="0.7"/>
    <n v="3.9310672520000005"/>
  </r>
  <r>
    <n v="20220100037"/>
    <d v="2022-01-17T00:00:00"/>
    <n v="2022"/>
    <n v="1"/>
    <s v="01"/>
    <x v="13"/>
    <n v="1454643"/>
    <n v="225"/>
    <n v="0.22500000000000001"/>
    <s v="PAEX"/>
    <n v="110"/>
    <n v="21300"/>
    <s v=" CHENOVE"/>
    <n v="59100"/>
    <s v="ROUBAIX"/>
    <n v="520.61199999999997"/>
    <s v="ID8"/>
    <n v="1995"/>
    <s v="femme"/>
    <n v="0.16"/>
    <n v="0.3"/>
    <n v="6.7400000000000002E-2"/>
    <n v="0.7"/>
    <n v="11.149166286"/>
  </r>
  <r>
    <n v="20220100037"/>
    <d v="2022-01-17T00:00:00"/>
    <n v="2022"/>
    <n v="1"/>
    <s v="01"/>
    <x v="13"/>
    <n v="1454622"/>
    <n v="500"/>
    <n v="0.5"/>
    <s v="POLE"/>
    <n v="158"/>
    <n v="8090"/>
    <s v="CHARLEVILLE MEZ"/>
    <n v="91100"/>
    <s v="VILLABE"/>
    <n v="258.04300000000001"/>
    <s v="ID15"/>
    <n v="1992"/>
    <s v="femme"/>
    <n v="0.16"/>
    <n v="0.3"/>
    <n v="6.7400000000000002E-2"/>
    <n v="0.7"/>
    <n v="12.28026637"/>
  </r>
  <r>
    <n v="20220100037"/>
    <d v="2022-01-17T00:00:00"/>
    <n v="2022"/>
    <n v="1"/>
    <s v="01"/>
    <x v="13"/>
    <n v="1454340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20100037"/>
    <d v="2022-01-18T00:00:00"/>
    <n v="2022"/>
    <n v="1"/>
    <s v="01"/>
    <x v="13"/>
    <n v="1456262"/>
    <n v="600"/>
    <n v="0.6"/>
    <s v="PAEX"/>
    <n v="358"/>
    <n v="40300"/>
    <s v=" PEYREHORADE"/>
    <n v="91100"/>
    <s v="VILLABE"/>
    <n v="752.09199999999998"/>
    <s v="ID7"/>
    <n v="1973"/>
    <s v="femme"/>
    <n v="0.16"/>
    <n v="0.3"/>
    <n v="6.7400000000000002E-2"/>
    <n v="0.7"/>
    <n v="42.950469936000005"/>
  </r>
  <r>
    <n v="20220100037"/>
    <d v="2022-01-19T00:00:00"/>
    <n v="2022"/>
    <n v="1"/>
    <s v="01"/>
    <x v="13"/>
    <n v="1457123"/>
    <n v="189"/>
    <n v="0.189"/>
    <s v="PAEX"/>
    <n v="100"/>
    <n v="91100"/>
    <s v=" VILLABE"/>
    <n v="62780"/>
    <s v="CUCQ"/>
    <n v="280.69799999999998"/>
    <s v="ID2"/>
    <n v="1969"/>
    <s v="homme"/>
    <n v="0.16"/>
    <n v="0.3"/>
    <n v="6.7400000000000002E-2"/>
    <n v="0.7"/>
    <n v="5.0494819359599994"/>
  </r>
  <r>
    <n v="20220100037"/>
    <d v="2022-01-20T00:00:00"/>
    <n v="2022"/>
    <n v="1"/>
    <s v="01"/>
    <x v="13"/>
    <n v="1457742"/>
    <n v="100"/>
    <n v="0.1"/>
    <s v="PAEX"/>
    <n v="100"/>
    <n v="91100"/>
    <s v=" VILLABE"/>
    <n v="59100"/>
    <s v="ROUBAIX"/>
    <n v="266.166"/>
    <s v="ID2"/>
    <n v="1969"/>
    <s v="homme"/>
    <n v="0.16"/>
    <n v="0.3"/>
    <n v="6.7400000000000002E-2"/>
    <n v="0.7"/>
    <n v="2.5333679880000002"/>
  </r>
  <r>
    <n v="20220100037"/>
    <d v="2022-01-20T00:00:00"/>
    <n v="2022"/>
    <n v="1"/>
    <s v="01"/>
    <x v="13"/>
    <n v="1457783"/>
    <n v="300"/>
    <n v="0.3"/>
    <s v="PAEX"/>
    <n v="166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20100037"/>
    <d v="2022-01-20T00:00:00"/>
    <n v="2022"/>
    <n v="1"/>
    <s v="01"/>
    <x v="13"/>
    <n v="1457781"/>
    <n v="450"/>
    <n v="0.45"/>
    <s v="PAEX"/>
    <n v="250"/>
    <n v="62138"/>
    <s v=" HAISNES"/>
    <n v="91100"/>
    <s v="VILLABE"/>
    <n v="247.541"/>
    <s v="ID17"/>
    <n v="1991"/>
    <s v="homme"/>
    <n v="0.16"/>
    <n v="0.3"/>
    <n v="6.7400000000000002E-2"/>
    <n v="0.7"/>
    <n v="10.602428571000001"/>
  </r>
  <r>
    <n v="20220100037"/>
    <d v="2022-01-21T00:00:00"/>
    <n v="2022"/>
    <n v="1"/>
    <s v="01"/>
    <x v="13"/>
    <n v="1458403"/>
    <n v="150"/>
    <n v="0.15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7.373699298"/>
  </r>
  <r>
    <n v="20220100037"/>
    <d v="2022-01-24T00:00:00"/>
    <n v="2022"/>
    <n v="1"/>
    <s v="01"/>
    <x v="13"/>
    <n v="1458359"/>
    <n v="900"/>
    <n v="0.9"/>
    <s v="PL"/>
    <n v="160"/>
    <n v="93120"/>
    <s v=" COURNEUVE/LA"/>
    <n v="91100"/>
    <s v="VILLABE"/>
    <n v="54.761000000000003"/>
    <s v="ID1"/>
    <n v="1972"/>
    <s v="homme"/>
    <n v="0.16"/>
    <n v="1"/>
    <n v="0"/>
    <n v="0"/>
    <n v="7.8855840000000015"/>
  </r>
  <r>
    <n v="20220100037"/>
    <d v="2022-01-25T00:00:00"/>
    <n v="2022"/>
    <n v="1"/>
    <s v="01"/>
    <x v="13"/>
    <n v="1458865"/>
    <n v="600"/>
    <n v="0.6"/>
    <s v="PL"/>
    <n v="100"/>
    <n v="93120"/>
    <s v=" COURNEUVE/LA"/>
    <n v="91100"/>
    <s v="VILLABE"/>
    <n v="54.761000000000003"/>
    <s v="ID1"/>
    <n v="1972"/>
    <s v="homme"/>
    <n v="0.16"/>
    <n v="1"/>
    <n v="0"/>
    <n v="0"/>
    <n v="5.2570560000000004"/>
  </r>
  <r>
    <n v="20220100037"/>
    <d v="2022-01-25T00:00:00"/>
    <n v="2022"/>
    <n v="1"/>
    <s v="01"/>
    <x v="13"/>
    <n v="1459220"/>
    <n v="147"/>
    <n v="0.14699999999999999"/>
    <s v="PAEX"/>
    <n v="131"/>
    <n v="91100"/>
    <s v=" VILLABE"/>
    <n v="39570"/>
    <s v="LONS LE SAUNIER"/>
    <n v="380.45499999999998"/>
    <s v="ID2"/>
    <n v="1969"/>
    <s v="homme"/>
    <n v="0.16"/>
    <n v="0.3"/>
    <n v="6.7400000000000002E-2"/>
    <n v="0.7"/>
    <n v="5.3231209143000005"/>
  </r>
  <r>
    <n v="20220100037"/>
    <d v="2022-01-25T00:00:00"/>
    <n v="2022"/>
    <n v="1"/>
    <s v="01"/>
    <x v="13"/>
    <n v="1459469"/>
    <n v="129"/>
    <n v="0.129"/>
    <s v="PAEX"/>
    <n v="190"/>
    <n v="91100"/>
    <s v=" VILLABE"/>
    <n v="73490"/>
    <s v="RAVOIRE/LA"/>
    <n v="539.01400000000001"/>
    <s v="ID2"/>
    <n v="1969"/>
    <s v="homme"/>
    <n v="0.16"/>
    <n v="0.3"/>
    <n v="6.7400000000000002E-2"/>
    <n v="0.7"/>
    <n v="6.6181324750799995"/>
  </r>
  <r>
    <n v="20220100037"/>
    <d v="2022-01-26T00:00:00"/>
    <n v="2022"/>
    <n v="1"/>
    <s v="01"/>
    <x v="13"/>
    <n v="1459977"/>
    <n v="80"/>
    <n v="0.08"/>
    <s v="PAEX"/>
    <n v="110"/>
    <n v="91100"/>
    <s v=" VILLABE"/>
    <n v="8090"/>
    <s v="CHARLEVILLE MEZ"/>
    <n v="256.911"/>
    <s v="ID2"/>
    <n v="1969"/>
    <s v="homme"/>
    <n v="0.16"/>
    <n v="0.3"/>
    <n v="6.7400000000000002E-2"/>
    <n v="0.7"/>
    <n v="1.9562231184000001"/>
  </r>
  <r>
    <n v="20220100037"/>
    <d v="2022-01-26T00:00:00"/>
    <n v="2022"/>
    <n v="1"/>
    <s v="01"/>
    <x v="13"/>
    <n v="1459249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20100078"/>
    <d v="2022-01-27T00:00:00"/>
    <n v="2022"/>
    <n v="1"/>
    <s v="01"/>
    <x v="13"/>
    <n v="1460405"/>
    <n v="600"/>
    <n v="0.6"/>
    <s v="PAEX"/>
    <n v="157"/>
    <n v="59100"/>
    <s v=" ROUBAIX"/>
    <n v="91100"/>
    <s v="VILLABE"/>
    <n v="266.35300000000001"/>
    <s v="ID9"/>
    <n v="1987"/>
    <s v="homme"/>
    <n v="0.16"/>
    <n v="0.3"/>
    <n v="6.7400000000000002E-2"/>
    <n v="0.7"/>
    <n v="15.210887123999999"/>
  </r>
  <r>
    <n v="20220100078"/>
    <d v="2022-01-27T00:00:00"/>
    <n v="2022"/>
    <n v="1"/>
    <s v="01"/>
    <x v="13"/>
    <n v="1460409"/>
    <n v="600"/>
    <n v="0.6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5.904406676000001"/>
  </r>
  <r>
    <n v="20220100037"/>
    <d v="2022-01-27T00:00:00"/>
    <n v="2022"/>
    <n v="1"/>
    <s v="01"/>
    <x v="13"/>
    <n v="1458804"/>
    <n v="150"/>
    <n v="0.1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100078"/>
    <d v="2022-01-28T00:00:00"/>
    <n v="2022"/>
    <n v="1"/>
    <s v="01"/>
    <x v="13"/>
    <n v="1460909"/>
    <n v="150"/>
    <n v="0.15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7.373699298"/>
  </r>
  <r>
    <n v="20220200006"/>
    <d v="2022-02-01T00:00:00"/>
    <n v="2022"/>
    <n v="2"/>
    <s v="02"/>
    <x v="14"/>
    <n v="1462195"/>
    <n v="90"/>
    <n v="0.09"/>
    <s v="PAEX"/>
    <n v="110"/>
    <n v="91100"/>
    <s v=" VILLABE"/>
    <n v="8090"/>
    <s v="CHARLEVILLE MEZ"/>
    <n v="256.911"/>
    <s v="ID2"/>
    <n v="1969"/>
    <s v="homme"/>
    <n v="0.16"/>
    <n v="0.3"/>
    <n v="6.7400000000000002E-2"/>
    <n v="0.7"/>
    <n v="2.2007510082000001"/>
  </r>
  <r>
    <n v="20220200006"/>
    <d v="2022-02-03T00:00:00"/>
    <n v="2022"/>
    <n v="2"/>
    <s v="02"/>
    <x v="14"/>
    <n v="1462330"/>
    <n v="450"/>
    <n v="0.45"/>
    <s v="POLE"/>
    <n v="476"/>
    <n v="26750"/>
    <s v=" ROMANS SUR ISER"/>
    <n v="59100"/>
    <s v="ROUBAIX"/>
    <n v="814.52200000000005"/>
    <s v="ID5"/>
    <n v="1998"/>
    <s v="femme"/>
    <n v="0.16"/>
    <n v="0.3"/>
    <n v="6.7400000000000002E-2"/>
    <n v="0.7"/>
    <n v="34.886791782000003"/>
  </r>
  <r>
    <n v="20220200006"/>
    <d v="2022-02-04T00:00:00"/>
    <n v="2022"/>
    <n v="2"/>
    <s v="02"/>
    <x v="14"/>
    <n v="1462708"/>
    <n v="220"/>
    <n v="0.22"/>
    <s v="PAEX"/>
    <n v="100"/>
    <n v="94440"/>
    <s v=" MAROLLES EN BRI"/>
    <n v="59100"/>
    <s v="ROUBAIX"/>
    <n v="250.898"/>
    <s v="ID6"/>
    <n v="1976"/>
    <s v="homme"/>
    <n v="0.16"/>
    <n v="0.3"/>
    <n v="6.7400000000000002E-2"/>
    <n v="0.7"/>
    <n v="5.2537037608000006"/>
  </r>
  <r>
    <n v="20220200006"/>
    <d v="2022-02-04T00:00:00"/>
    <n v="2022"/>
    <n v="2"/>
    <s v="02"/>
    <x v="14"/>
    <n v="1463263"/>
    <n v="600"/>
    <n v="0.6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5.904406676000001"/>
  </r>
  <r>
    <n v="20220200006"/>
    <d v="2022-02-04T00:00:00"/>
    <n v="2022"/>
    <n v="2"/>
    <s v="02"/>
    <x v="14"/>
    <n v="1463751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20200006"/>
    <d v="2022-02-04T00:00:00"/>
    <n v="2022"/>
    <n v="2"/>
    <s v="02"/>
    <x v="14"/>
    <n v="1463489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20200006"/>
    <d v="2022-02-04T00:00:00"/>
    <n v="2022"/>
    <n v="2"/>
    <s v="02"/>
    <x v="14"/>
    <n v="1462304"/>
    <n v="800"/>
    <n v="0.8"/>
    <s v="PAEX"/>
    <n v="275"/>
    <n v="93120"/>
    <s v=" COURNEUVE/LA"/>
    <n v="67100"/>
    <s v="STRASBOURG"/>
    <n v="501.91300000000001"/>
    <s v="ID1"/>
    <n v="1972"/>
    <s v="homme"/>
    <n v="0.16"/>
    <n v="0.3"/>
    <n v="6.7400000000000002E-2"/>
    <n v="0.7"/>
    <n v="38.217663471999998"/>
  </r>
  <r>
    <n v="20220200006"/>
    <d v="2022-02-07T00:00:00"/>
    <n v="2022"/>
    <n v="2"/>
    <s v="02"/>
    <x v="14"/>
    <n v="1463957"/>
    <n v="400"/>
    <n v="0.4"/>
    <s v="PAEX"/>
    <n v="157"/>
    <n v="59100"/>
    <s v=" ROUBAIX"/>
    <n v="91100"/>
    <s v="VILLABE"/>
    <n v="266.35300000000001"/>
    <s v="ID9"/>
    <n v="1987"/>
    <s v="homme"/>
    <n v="0.16"/>
    <n v="0.3"/>
    <n v="6.7400000000000002E-2"/>
    <n v="0.7"/>
    <n v="10.140591416000003"/>
  </r>
  <r>
    <n v="20220200006"/>
    <d v="2022-02-08T00:00:00"/>
    <n v="2022"/>
    <n v="2"/>
    <s v="02"/>
    <x v="14"/>
    <n v="1464684"/>
    <n v="80"/>
    <n v="0.08"/>
    <s v="PAEX"/>
    <n v="80"/>
    <n v="91100"/>
    <s v=" VILLABE"/>
    <n v="93130"/>
    <s v="NOISY LE SEC"/>
    <n v="46.627000000000002"/>
    <s v="ID2"/>
    <n v="1969"/>
    <s v="homme"/>
    <n v="0.16"/>
    <n v="0.3"/>
    <n v="6.7400000000000002E-2"/>
    <n v="0.7"/>
    <n v="0.35503662879999998"/>
  </r>
  <r>
    <n v="20220200006"/>
    <d v="2022-02-08T00:00:00"/>
    <n v="2022"/>
    <n v="2"/>
    <s v="02"/>
    <x v="14"/>
    <n v="1464679"/>
    <n v="80"/>
    <n v="0.08"/>
    <s v="PAEX"/>
    <n v="100"/>
    <n v="91100"/>
    <s v=" VILLABE"/>
    <n v="59200"/>
    <s v="TOURCOING"/>
    <n v="265.54500000000002"/>
    <s v="ID2"/>
    <n v="1969"/>
    <s v="homme"/>
    <n v="0.16"/>
    <n v="0.3"/>
    <n v="6.7400000000000002E-2"/>
    <n v="0.7"/>
    <n v="2.0219658479999998"/>
  </r>
  <r>
    <n v="20220200006"/>
    <d v="2022-02-08T00:00:00"/>
    <n v="2022"/>
    <n v="2"/>
    <s v="02"/>
    <x v="14"/>
    <n v="1464680"/>
    <n v="80"/>
    <n v="0.08"/>
    <s v="PAEX"/>
    <n v="100"/>
    <n v="91100"/>
    <s v=" VILLABE"/>
    <n v="8090"/>
    <s v="CHARLEVILLE MEZ"/>
    <n v="256.911"/>
    <s v="ID2"/>
    <n v="1969"/>
    <s v="homme"/>
    <n v="0.16"/>
    <n v="0.3"/>
    <n v="6.7400000000000002E-2"/>
    <n v="0.7"/>
    <n v="1.9562231184000001"/>
  </r>
  <r>
    <n v="20220200006"/>
    <d v="2022-02-08T00:00:00"/>
    <n v="2022"/>
    <n v="2"/>
    <s v="02"/>
    <x v="14"/>
    <n v="1464682"/>
    <n v="80"/>
    <n v="0.08"/>
    <s v="PAEX"/>
    <n v="100"/>
    <n v="91100"/>
    <s v=" VILLABE"/>
    <n v="59100"/>
    <s v="ROUBAIX"/>
    <n v="266.166"/>
    <s v="ID2"/>
    <n v="1969"/>
    <s v="homme"/>
    <n v="0.16"/>
    <n v="0.3"/>
    <n v="6.7400000000000002E-2"/>
    <n v="0.7"/>
    <n v="2.0266943904000003"/>
  </r>
  <r>
    <n v="20220200006"/>
    <d v="2022-02-08T00:00:00"/>
    <n v="2022"/>
    <n v="2"/>
    <s v="02"/>
    <x v="14"/>
    <n v="1464685"/>
    <n v="80"/>
    <n v="0.08"/>
    <s v="PAEX"/>
    <n v="100"/>
    <n v="91100"/>
    <s v=" VILLABE"/>
    <n v="59810"/>
    <s v="LESQUIN"/>
    <n v="248.797"/>
    <s v="ID2"/>
    <n v="1969"/>
    <s v="homme"/>
    <n v="0.16"/>
    <n v="0.3"/>
    <n v="6.7400000000000002E-2"/>
    <n v="0.7"/>
    <n v="1.8944398767999999"/>
  </r>
  <r>
    <n v="20220200006"/>
    <d v="2022-02-08T00:00:00"/>
    <n v="2022"/>
    <n v="2"/>
    <s v="02"/>
    <x v="14"/>
    <n v="1464672"/>
    <n v="80"/>
    <n v="0.08"/>
    <s v="POLE"/>
    <n v="118"/>
    <n v="91100"/>
    <s v=" VILLABE"/>
    <n v="19410"/>
    <s v="PERPEZAC LE NOI"/>
    <n v="458.50700000000001"/>
    <s v="ID2"/>
    <n v="1969"/>
    <s v="homme"/>
    <n v="0.16"/>
    <n v="0.3"/>
    <n v="6.7400000000000002E-2"/>
    <n v="0.7"/>
    <n v="3.4912557008"/>
  </r>
  <r>
    <n v="20220200006"/>
    <d v="2022-02-08T00:00:00"/>
    <n v="2022"/>
    <n v="2"/>
    <s v="02"/>
    <x v="14"/>
    <n v="1464678"/>
    <n v="80"/>
    <n v="0.08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3.9274922912000001"/>
  </r>
  <r>
    <n v="20220200006"/>
    <d v="2022-02-08T00:00:00"/>
    <n v="2022"/>
    <n v="2"/>
    <s v="02"/>
    <x v="14"/>
    <n v="1464666"/>
    <n v="80"/>
    <n v="0.08"/>
    <s v="POLE"/>
    <n v="159"/>
    <n v="91100"/>
    <s v=" VILLABE"/>
    <n v="13000"/>
    <s v="MARSEILLE"/>
    <n v="740.44500000000005"/>
    <s v="ID2"/>
    <n v="1969"/>
    <s v="homme"/>
    <n v="0.16"/>
    <n v="0.3"/>
    <n v="6.7400000000000002E-2"/>
    <n v="0.7"/>
    <n v="5.6380444080000007"/>
  </r>
  <r>
    <n v="20220200006"/>
    <d v="2022-02-08T00:00:00"/>
    <n v="2022"/>
    <n v="2"/>
    <s v="02"/>
    <x v="14"/>
    <n v="1464129"/>
    <n v="200"/>
    <n v="0.2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20200006"/>
    <d v="2022-02-09T00:00:00"/>
    <n v="2022"/>
    <n v="2"/>
    <s v="02"/>
    <x v="14"/>
    <n v="1465465"/>
    <n v="300"/>
    <n v="0.3"/>
    <s v="PAEX"/>
    <n v="132"/>
    <n v="91100"/>
    <s v=" VILLABE"/>
    <n v="62780"/>
    <s v="CUCQ"/>
    <n v="280.69799999999998"/>
    <s v="ID2"/>
    <n v="1969"/>
    <s v="homme"/>
    <n v="0.16"/>
    <n v="0.3"/>
    <n v="6.7400000000000002E-2"/>
    <n v="0.7"/>
    <n v="8.0150506919999991"/>
  </r>
  <r>
    <n v="20220200006"/>
    <d v="2022-02-09T00:00:00"/>
    <n v="2022"/>
    <n v="2"/>
    <s v="02"/>
    <x v="14"/>
    <n v="1464586"/>
    <n v="200"/>
    <n v="0.2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20200006"/>
    <d v="2022-02-10T00:00:00"/>
    <n v="2022"/>
    <n v="2"/>
    <s v="02"/>
    <x v="14"/>
    <n v="1464977"/>
    <n v="250"/>
    <n v="0.2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2.885611169999999"/>
  </r>
  <r>
    <n v="20220300036"/>
    <d v="2022-02-11T00:00:00"/>
    <n v="2022"/>
    <n v="2"/>
    <s v="02"/>
    <x v="14"/>
    <n v="1465453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20300036"/>
    <d v="2022-02-11T00:00:00"/>
    <n v="2022"/>
    <n v="2"/>
    <s v="02"/>
    <x v="14"/>
    <n v="1465450"/>
    <n v="300"/>
    <n v="0.3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20300036"/>
    <d v="2022-02-14T00:00:00"/>
    <n v="2022"/>
    <n v="2"/>
    <s v="02"/>
    <x v="14"/>
    <n v="1466351"/>
    <n v="150"/>
    <n v="0.15"/>
    <s v="PAEX"/>
    <n v="100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20300036"/>
    <d v="2022-02-14T00:00:00"/>
    <n v="2022"/>
    <n v="2"/>
    <s v="02"/>
    <x v="14"/>
    <n v="1467156"/>
    <n v="160"/>
    <n v="0.16"/>
    <s v="PAEX"/>
    <n v="182"/>
    <n v="91100"/>
    <s v=" VILLABE"/>
    <n v="67100"/>
    <s v="STRASBOURG"/>
    <n v="515.798"/>
    <s v="ID2"/>
    <n v="1969"/>
    <s v="homme"/>
    <n v="0.16"/>
    <n v="0.3"/>
    <n v="6.7400000000000002E-2"/>
    <n v="0.7"/>
    <n v="7.8549845824000002"/>
  </r>
  <r>
    <n v="20220300036"/>
    <d v="2022-02-14T00:00:00"/>
    <n v="2022"/>
    <n v="2"/>
    <s v="02"/>
    <x v="14"/>
    <n v="1467155"/>
    <n v="160"/>
    <n v="0.16"/>
    <s v="POLE"/>
    <n v="210"/>
    <n v="91100"/>
    <s v=" VILLABE"/>
    <n v="13000"/>
    <s v="MARSEILLE"/>
    <n v="740.44500000000005"/>
    <s v="ID2"/>
    <n v="1969"/>
    <s v="homme"/>
    <n v="0.16"/>
    <n v="0.3"/>
    <n v="6.7400000000000002E-2"/>
    <n v="0.7"/>
    <n v="11.276088816000001"/>
  </r>
  <r>
    <n v="20220300036"/>
    <d v="2022-02-14T00:00:00"/>
    <n v="2022"/>
    <n v="2"/>
    <s v="02"/>
    <x v="14"/>
    <n v="1466612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20300036"/>
    <d v="2022-02-15T00:00:00"/>
    <n v="2022"/>
    <n v="2"/>
    <s v="02"/>
    <x v="14"/>
    <n v="1467925"/>
    <n v="480"/>
    <n v="0.48"/>
    <s v="PAEX"/>
    <n v="132"/>
    <n v="91100"/>
    <s v=" VILLABE"/>
    <n v="62780"/>
    <s v="CUCQ"/>
    <n v="280.69799999999998"/>
    <s v="ID2"/>
    <n v="1969"/>
    <s v="homme"/>
    <n v="0.16"/>
    <n v="0.3"/>
    <n v="6.7400000000000002E-2"/>
    <n v="0.7"/>
    <n v="12.824081107199998"/>
  </r>
  <r>
    <n v="20220300036"/>
    <d v="2022-02-15T00:00:00"/>
    <n v="2022"/>
    <n v="2"/>
    <s v="02"/>
    <x v="14"/>
    <n v="1467994"/>
    <n v="480"/>
    <n v="0.48"/>
    <s v="PAEX"/>
    <n v="132"/>
    <n v="91100"/>
    <s v=" VILLABE"/>
    <n v="62138"/>
    <s v="HAISNES"/>
    <n v="246.48500000000001"/>
    <s v="ID2"/>
    <n v="1969"/>
    <s v="homme"/>
    <n v="0.16"/>
    <n v="0.3"/>
    <n v="6.7400000000000002E-2"/>
    <n v="0.7"/>
    <n v="11.261012304000001"/>
  </r>
  <r>
    <n v="20220300036"/>
    <d v="2022-02-15T00:00:00"/>
    <n v="2022"/>
    <n v="2"/>
    <s v="02"/>
    <x v="14"/>
    <n v="1467970"/>
    <n v="90"/>
    <n v="0.09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4.4184288275999997"/>
  </r>
  <r>
    <n v="20220300036"/>
    <d v="2022-02-15T00:00:00"/>
    <n v="2022"/>
    <n v="2"/>
    <s v="02"/>
    <x v="14"/>
    <n v="1467141"/>
    <n v="750"/>
    <n v="0.75"/>
    <s v="PAEX"/>
    <n v="390"/>
    <n v="62138"/>
    <s v=" HAISNES"/>
    <n v="91100"/>
    <s v="VILLABE"/>
    <n v="247.541"/>
    <s v="ID17"/>
    <n v="1991"/>
    <s v="homme"/>
    <n v="0.16"/>
    <n v="0.3"/>
    <n v="6.7400000000000002E-2"/>
    <n v="0.7"/>
    <n v="17.670714284999999"/>
  </r>
  <r>
    <n v="20220300036"/>
    <d v="2022-02-16T00:00:00"/>
    <n v="2022"/>
    <n v="2"/>
    <s v="02"/>
    <x v="14"/>
    <n v="1467408"/>
    <n v="200"/>
    <n v="0.2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20300036"/>
    <d v="2022-02-16T00:00:00"/>
    <n v="2022"/>
    <n v="2"/>
    <s v="02"/>
    <x v="14"/>
    <n v="1467684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20300036"/>
    <d v="2022-02-17T00:00:00"/>
    <n v="2022"/>
    <n v="2"/>
    <s v="02"/>
    <x v="14"/>
    <n v="1468294"/>
    <n v="150"/>
    <n v="0.1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300036"/>
    <d v="2022-02-18T00:00:00"/>
    <n v="2022"/>
    <n v="2"/>
    <s v="02"/>
    <x v="14"/>
    <n v="1469677"/>
    <n v="70"/>
    <n v="7.0000000000000007E-2"/>
    <s v="PAEX"/>
    <n v="80"/>
    <n v="91100"/>
    <s v=" VILLABE"/>
    <n v="93130"/>
    <s v="NOISY LE SEC"/>
    <n v="46.627000000000002"/>
    <s v="ID2"/>
    <n v="1969"/>
    <s v="homme"/>
    <n v="0.16"/>
    <n v="0.3"/>
    <n v="6.7400000000000002E-2"/>
    <n v="0.7"/>
    <n v="0.31065705020000001"/>
  </r>
  <r>
    <n v="20220300036"/>
    <d v="2022-02-18T00:00:00"/>
    <n v="2022"/>
    <n v="2"/>
    <s v="02"/>
    <x v="14"/>
    <n v="1469674"/>
    <n v="140"/>
    <n v="0.14000000000000001"/>
    <s v="PAEX"/>
    <n v="100"/>
    <n v="91100"/>
    <s v=" VILLABE"/>
    <n v="59810"/>
    <s v="LESQUIN"/>
    <n v="248.797"/>
    <s v="ID2"/>
    <n v="1969"/>
    <s v="homme"/>
    <n v="0.16"/>
    <n v="0.3"/>
    <n v="6.7400000000000002E-2"/>
    <n v="0.7"/>
    <n v="3.3152697844000008"/>
  </r>
  <r>
    <n v="20220300036"/>
    <d v="2022-02-18T00:00:00"/>
    <n v="2022"/>
    <n v="2"/>
    <s v="02"/>
    <x v="14"/>
    <n v="1469675"/>
    <n v="120"/>
    <n v="0.12"/>
    <s v="PAEX"/>
    <n v="100"/>
    <n v="91100"/>
    <s v=" VILLABE"/>
    <n v="59200"/>
    <s v="TOURCOING"/>
    <n v="265.54500000000002"/>
    <s v="ID2"/>
    <n v="1969"/>
    <s v="homme"/>
    <n v="0.16"/>
    <n v="0.3"/>
    <n v="6.7400000000000002E-2"/>
    <n v="0.7"/>
    <n v="3.0329487720000001"/>
  </r>
  <r>
    <n v="20220300036"/>
    <d v="2022-02-18T00:00:00"/>
    <n v="2022"/>
    <n v="2"/>
    <s v="02"/>
    <x v="14"/>
    <n v="1469759"/>
    <n v="180"/>
    <n v="0.18"/>
    <s v="PAEX"/>
    <n v="100"/>
    <n v="91100"/>
    <s v=" VILLABE"/>
    <n v="59810"/>
    <s v="LESQUIN"/>
    <n v="248.797"/>
    <s v="ID2"/>
    <n v="1969"/>
    <s v="homme"/>
    <n v="0.16"/>
    <n v="0.3"/>
    <n v="6.7400000000000002E-2"/>
    <n v="0.7"/>
    <n v="4.2624897227999998"/>
  </r>
  <r>
    <n v="20220300036"/>
    <d v="2022-02-18T00:00:00"/>
    <n v="2022"/>
    <n v="2"/>
    <s v="02"/>
    <x v="14"/>
    <n v="1469758"/>
    <n v="200"/>
    <n v="0.2"/>
    <s v="POLE"/>
    <n v="123"/>
    <n v="91100"/>
    <s v=" VILLABE"/>
    <n v="26750"/>
    <s v="ROMANS SUR ISER"/>
    <n v="541.17999999999995"/>
    <s v="ID2"/>
    <n v="1969"/>
    <s v="homme"/>
    <n v="0.16"/>
    <n v="0.3"/>
    <n v="6.7400000000000002E-2"/>
    <n v="0.7"/>
    <n v="10.301902479999999"/>
  </r>
  <r>
    <n v="20220300036"/>
    <d v="2022-02-18T00:00:00"/>
    <n v="2022"/>
    <n v="2"/>
    <s v="02"/>
    <x v="14"/>
    <n v="1468036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20300036"/>
    <d v="2022-02-18T00:00:00"/>
    <n v="2022"/>
    <n v="2"/>
    <s v="02"/>
    <x v="14"/>
    <n v="1469560"/>
    <n v="160"/>
    <n v="0.16"/>
    <s v="PAEX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8.2085364032000001"/>
  </r>
  <r>
    <n v="20220300036"/>
    <d v="2022-02-18T00:00:00"/>
    <n v="2022"/>
    <n v="2"/>
    <s v="02"/>
    <x v="14"/>
    <n v="1469678"/>
    <n v="120"/>
    <n v="0.12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5.8912384368000001"/>
  </r>
  <r>
    <n v="20220300036"/>
    <d v="2022-02-18T00:00:00"/>
    <n v="2022"/>
    <n v="2"/>
    <s v="02"/>
    <x v="14"/>
    <n v="1469760"/>
    <n v="180"/>
    <n v="0.18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8.8368576551999993"/>
  </r>
  <r>
    <n v="20220300036"/>
    <d v="2022-02-18T00:00:00"/>
    <n v="2022"/>
    <n v="2"/>
    <s v="02"/>
    <x v="14"/>
    <n v="1469441"/>
    <n v="100"/>
    <n v="0.1"/>
    <s v="POLE"/>
    <n v="159"/>
    <n v="91100"/>
    <s v=" VILLABE"/>
    <n v="13000"/>
    <s v="MARSEILLE"/>
    <n v="740.44500000000005"/>
    <s v="ID2"/>
    <n v="1969"/>
    <s v="homme"/>
    <n v="0.16"/>
    <n v="0.3"/>
    <n v="6.7400000000000002E-2"/>
    <n v="0.7"/>
    <n v="7.0475555100000014"/>
  </r>
  <r>
    <n v="20220300036"/>
    <d v="2022-02-18T00:00:00"/>
    <n v="2022"/>
    <n v="2"/>
    <s v="02"/>
    <x v="14"/>
    <n v="1469458"/>
    <n v="150"/>
    <n v="0.15"/>
    <s v="PAEX"/>
    <n v="159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20300036"/>
    <d v="2022-02-21T00:00:00"/>
    <n v="2022"/>
    <n v="2"/>
    <s v="02"/>
    <x v="14"/>
    <n v="1470075"/>
    <n v="90"/>
    <n v="0.09"/>
    <s v="PAEX"/>
    <n v="100"/>
    <n v="91100"/>
    <s v=" VILLABE"/>
    <n v="59100"/>
    <s v="ROUBAIX"/>
    <n v="266.166"/>
    <s v="ID2"/>
    <n v="1969"/>
    <s v="homme"/>
    <n v="0.16"/>
    <n v="0.3"/>
    <n v="6.7400000000000002E-2"/>
    <n v="0.7"/>
    <n v="2.2800311891999998"/>
  </r>
  <r>
    <n v="20220300036"/>
    <d v="2022-02-21T00:00:00"/>
    <n v="2022"/>
    <n v="2"/>
    <s v="02"/>
    <x v="14"/>
    <n v="1470076"/>
    <n v="90"/>
    <n v="0.09"/>
    <s v="PAEX"/>
    <n v="100"/>
    <n v="91100"/>
    <s v=" VILLABE"/>
    <n v="59810"/>
    <s v="LESQUIN"/>
    <n v="248.797"/>
    <s v="ID2"/>
    <n v="1969"/>
    <s v="homme"/>
    <n v="0.16"/>
    <n v="0.3"/>
    <n v="6.7400000000000002E-2"/>
    <n v="0.7"/>
    <n v="2.1312448613999999"/>
  </r>
  <r>
    <n v="20220300036"/>
    <d v="2022-02-21T00:00:00"/>
    <n v="2022"/>
    <n v="2"/>
    <s v="02"/>
    <x v="14"/>
    <n v="1470079"/>
    <n v="210"/>
    <n v="0.21"/>
    <s v="GV"/>
    <n v="100"/>
    <n v="91100"/>
    <s v=" VILLABE"/>
    <n v="94440"/>
    <s v="MAROLLES EN BRI"/>
    <n v="34.085999999999999"/>
    <s v="ID2"/>
    <n v="1969"/>
    <s v="homme"/>
    <n v="0.24099999999999999"/>
    <n v="1"/>
    <n v="0"/>
    <n v="0"/>
    <n v="1.7250924599999997"/>
  </r>
  <r>
    <n v="20220300036"/>
    <d v="2022-02-21T00:00:00"/>
    <n v="2022"/>
    <n v="2"/>
    <s v="02"/>
    <x v="14"/>
    <n v="1468214"/>
    <n v="100"/>
    <n v="0.1"/>
    <s v="PAEX"/>
    <n v="110"/>
    <n v="93000"/>
    <s v=" BOBIGNY"/>
    <n v="91100"/>
    <s v="VILLABE"/>
    <n v="52.249000000000002"/>
    <s v="ID21"/>
    <n v="1971"/>
    <s v="homme"/>
    <n v="0.16"/>
    <n v="0.3"/>
    <n v="6.7400000000000002E-2"/>
    <n v="0.7"/>
    <n v="0.49730598200000009"/>
  </r>
  <r>
    <n v="20220300036"/>
    <d v="2022-02-21T00:00:00"/>
    <n v="2022"/>
    <n v="2"/>
    <s v="02"/>
    <x v="14"/>
    <n v="1470074"/>
    <n v="170"/>
    <n v="0.17"/>
    <s v="PAEX"/>
    <n v="182"/>
    <n v="91100"/>
    <s v=" VILLABE"/>
    <n v="67100"/>
    <s v="STRASBOURG"/>
    <n v="515.798"/>
    <s v="ID2"/>
    <n v="1969"/>
    <s v="homme"/>
    <n v="0.16"/>
    <n v="0.3"/>
    <n v="6.7400000000000002E-2"/>
    <n v="0.7"/>
    <n v="8.3459211187999998"/>
  </r>
  <r>
    <n v="20220300036"/>
    <d v="2022-02-21T00:00:00"/>
    <n v="2022"/>
    <n v="2"/>
    <s v="02"/>
    <x v="14"/>
    <n v="1469887"/>
    <n v="200"/>
    <n v="0.2"/>
    <s v="POLE"/>
    <n v="210"/>
    <n v="26750"/>
    <s v=" ROMANS SUR ISER"/>
    <n v="59100"/>
    <s v="ROUBAIX"/>
    <n v="814.52200000000005"/>
    <s v="ID5"/>
    <n v="1998"/>
    <s v="femme"/>
    <n v="0.16"/>
    <n v="0.3"/>
    <n v="6.7400000000000002E-2"/>
    <n v="0.7"/>
    <n v="15.505240792000002"/>
  </r>
  <r>
    <n v="20220300036"/>
    <d v="2022-02-21T00:00:00"/>
    <n v="2022"/>
    <n v="2"/>
    <s v="02"/>
    <x v="14"/>
    <n v="1469883"/>
    <n v="300"/>
    <n v="0.3"/>
    <s v="PAEX"/>
    <n v="253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20300036"/>
    <d v="2022-02-21T00:00:00"/>
    <n v="2022"/>
    <n v="2"/>
    <s v="02"/>
    <x v="14"/>
    <n v="1470078"/>
    <n v="340"/>
    <n v="0.34"/>
    <s v="POLE"/>
    <n v="285"/>
    <n v="91100"/>
    <s v=" VILLABE"/>
    <n v="13000"/>
    <s v="MARSEILLE"/>
    <n v="740.44500000000005"/>
    <s v="ID2"/>
    <n v="1969"/>
    <s v="homme"/>
    <n v="0.16"/>
    <n v="0.3"/>
    <n v="6.7400000000000002E-2"/>
    <n v="0.7"/>
    <n v="23.961688734000006"/>
  </r>
  <r>
    <n v="20220300036"/>
    <d v="2022-02-22T00:00:00"/>
    <n v="2022"/>
    <n v="2"/>
    <s v="02"/>
    <x v="14"/>
    <n v="1469906"/>
    <n v="300"/>
    <n v="0.3"/>
    <s v="POLE"/>
    <n v="2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20300036"/>
    <d v="2022-02-22T00:00:00"/>
    <n v="2022"/>
    <n v="2"/>
    <s v="02"/>
    <x v="14"/>
    <n v="1470000"/>
    <n v="300"/>
    <n v="0.3"/>
    <s v="PAEX"/>
    <n v="200"/>
    <n v="67100"/>
    <s v=" STRASBOURG"/>
    <n v="59100"/>
    <s v="ROUBAIX"/>
    <n v="540.18499999999995"/>
    <s v="ID3"/>
    <n v="1987"/>
    <s v="homme"/>
    <n v="0.16"/>
    <n v="0.3"/>
    <n v="6.7400000000000002E-2"/>
    <n v="0.7"/>
    <n v="15.424442489999997"/>
  </r>
  <r>
    <n v="20220300036"/>
    <d v="2022-02-23T00:00:00"/>
    <n v="2022"/>
    <n v="2"/>
    <s v="02"/>
    <x v="14"/>
    <n v="1470336"/>
    <n v="300"/>
    <n v="0.3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300036"/>
    <d v="2022-02-23T00:00:00"/>
    <n v="2022"/>
    <n v="2"/>
    <s v="02"/>
    <x v="14"/>
    <n v="1471171"/>
    <n v="200"/>
    <n v="0.2"/>
    <s v="PL"/>
    <n v="90"/>
    <n v="91100"/>
    <s v=" VILLABE"/>
    <n v="93120"/>
    <s v="COURNEUVE/LA"/>
    <n v="53.975999999999999"/>
    <s v="ID2"/>
    <n v="1969"/>
    <s v="homme"/>
    <n v="0.16"/>
    <n v="1"/>
    <n v="0"/>
    <n v="0"/>
    <n v="1.7272320000000001"/>
  </r>
  <r>
    <n v="20220300036"/>
    <d v="2022-02-23T00:00:00"/>
    <n v="2022"/>
    <n v="2"/>
    <s v="02"/>
    <x v="14"/>
    <n v="1471644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300036"/>
    <d v="2022-02-23T00:00:00"/>
    <n v="2022"/>
    <n v="2"/>
    <s v="02"/>
    <x v="14"/>
    <n v="1469982"/>
    <n v="1500"/>
    <n v="1.5"/>
    <s v="PAEX"/>
    <n v="371"/>
    <n v="62138"/>
    <s v=" HAISNES"/>
    <n v="91100"/>
    <s v="VILLABE"/>
    <n v="247.541"/>
    <s v="ID17"/>
    <n v="1991"/>
    <s v="homme"/>
    <n v="0.16"/>
    <n v="0.3"/>
    <n v="6.7400000000000002E-2"/>
    <n v="0.7"/>
    <n v="35.341428569999998"/>
  </r>
  <r>
    <n v="20220200014"/>
    <d v="2022-02-24T00:00:00"/>
    <n v="2022"/>
    <n v="2"/>
    <s v="02"/>
    <x v="14"/>
    <n v="1470226"/>
    <n v="300"/>
    <n v="0.3"/>
    <s v="POLE"/>
    <n v="265"/>
    <n v="13000"/>
    <s v=" MARSEILLE"/>
    <n v="91100"/>
    <s v="VILLABE"/>
    <n v="740.09799999999996"/>
    <s v="ID26"/>
    <n v="1976"/>
    <s v="homme"/>
    <n v="0.16"/>
    <n v="0.3"/>
    <n v="6.7400000000000002E-2"/>
    <n v="0.7"/>
    <n v="21.132758291999998"/>
  </r>
  <r>
    <n v="20220200014"/>
    <d v="2022-02-25T00:00:00"/>
    <n v="2022"/>
    <n v="2"/>
    <s v="02"/>
    <x v="14"/>
    <n v="1471796"/>
    <n v="200"/>
    <n v="0.2"/>
    <s v="PAEX"/>
    <n v="100"/>
    <n v="59810"/>
    <s v=" LESQUIN"/>
    <n v="91100"/>
    <s v="VILLABE"/>
    <n v="250.27799999999999"/>
    <s v="ID11"/>
    <n v="1998"/>
    <s v="homme"/>
    <n v="0.16"/>
    <n v="0.3"/>
    <n v="6.7400000000000002E-2"/>
    <n v="0.7"/>
    <n v="4.764292008"/>
  </r>
  <r>
    <n v="20220300036"/>
    <d v="2022-02-25T00:00:00"/>
    <n v="2022"/>
    <n v="2"/>
    <s v="02"/>
    <x v="14"/>
    <n v="1471722"/>
    <n v="300"/>
    <n v="0.3"/>
    <s v="POLE"/>
    <n v="158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300036"/>
    <d v="2022-02-25T00:00:00"/>
    <n v="2022"/>
    <n v="2"/>
    <s v="02"/>
    <x v="14"/>
    <n v="1470227"/>
    <n v="300"/>
    <n v="0.3"/>
    <s v="POLE"/>
    <n v="175"/>
    <n v="13000"/>
    <s v=" MARSEILLE"/>
    <n v="91100"/>
    <s v="VILLABE"/>
    <n v="740.09799999999996"/>
    <s v="ID26"/>
    <n v="1976"/>
    <s v="homme"/>
    <n v="0.16"/>
    <n v="0.3"/>
    <n v="6.7400000000000002E-2"/>
    <n v="0.7"/>
    <n v="21.132758291999998"/>
  </r>
  <r>
    <n v="20220300036"/>
    <d v="2022-02-25T00:00:00"/>
    <n v="2022"/>
    <n v="2"/>
    <s v="02"/>
    <x v="14"/>
    <n v="1471647"/>
    <n v="150"/>
    <n v="0.1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300099"/>
    <d v="2022-02-28T00:00:00"/>
    <n v="2022"/>
    <n v="2"/>
    <s v="02"/>
    <x v="14"/>
    <n v="1473154"/>
    <n v="175"/>
    <n v="0.17499999999999999"/>
    <s v="POLE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4.1737691134999997"/>
  </r>
  <r>
    <n v="20220300099"/>
    <d v="2022-02-28T00:00:00"/>
    <n v="2022"/>
    <n v="2"/>
    <s v="02"/>
    <x v="14"/>
    <n v="1473155"/>
    <n v="210"/>
    <n v="0.21"/>
    <s v="POLE"/>
    <n v="100"/>
    <n v="91100"/>
    <s v=" VILLABE"/>
    <n v="89440"/>
    <s v="JOUX LA VILLE"/>
    <n v="167.37"/>
    <s v="ID2"/>
    <n v="1969"/>
    <s v="homme"/>
    <n v="0.16"/>
    <n v="0.3"/>
    <n v="6.7400000000000002E-2"/>
    <n v="0.7"/>
    <n v="3.3453580860000001"/>
  </r>
  <r>
    <n v="20220300099"/>
    <d v="2022-02-28T00:00:00"/>
    <n v="2022"/>
    <n v="2"/>
    <s v="02"/>
    <x v="14"/>
    <n v="1473153"/>
    <n v="180"/>
    <n v="0.18"/>
    <s v="POLE"/>
    <n v="140"/>
    <n v="91100"/>
    <s v=" VILLABE"/>
    <n v="67100"/>
    <s v="STRASBOURG"/>
    <n v="515.798"/>
    <s v="ID2"/>
    <n v="1969"/>
    <s v="homme"/>
    <n v="0.16"/>
    <n v="0.3"/>
    <n v="6.7400000000000002E-2"/>
    <n v="0.7"/>
    <n v="8.8368576551999993"/>
  </r>
  <r>
    <n v="20220300099"/>
    <d v="2022-02-28T00:00:00"/>
    <n v="2022"/>
    <n v="2"/>
    <s v="02"/>
    <x v="14"/>
    <n v="1474301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20300036"/>
    <d v="2022-02-28T00:00:00"/>
    <n v="2022"/>
    <n v="2"/>
    <s v="02"/>
    <x v="14"/>
    <n v="1472547"/>
    <n v="1050"/>
    <n v="1.05"/>
    <s v="PL"/>
    <n v="260"/>
    <n v="93120"/>
    <s v=" COURNEUVE/LA"/>
    <n v="91100"/>
    <s v="VILLABE"/>
    <n v="54.761000000000003"/>
    <s v="ID1"/>
    <n v="1972"/>
    <s v="homme"/>
    <n v="0.16"/>
    <n v="1"/>
    <n v="0"/>
    <n v="0"/>
    <n v="9.1998480000000011"/>
  </r>
  <r>
    <n v="20220300036"/>
    <d v="2022-02-28T00:00:00"/>
    <n v="2022"/>
    <n v="2"/>
    <s v="02"/>
    <x v="14"/>
    <n v="1472532"/>
    <n v="300"/>
    <n v="0.3"/>
    <s v="PAEX"/>
    <n v="275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20300099"/>
    <d v="2022-03-01T00:00:00"/>
    <n v="2022"/>
    <n v="3"/>
    <s v="03"/>
    <x v="15"/>
    <n v="1473584"/>
    <n v="140"/>
    <n v="0.14000000000000001"/>
    <s v="POLE"/>
    <n v="99"/>
    <n v="91100"/>
    <s v=" VILLABE"/>
    <n v="76380"/>
    <s v="CANTELEU"/>
    <n v="173.74600000000001"/>
    <s v="ID2"/>
    <n v="1969"/>
    <s v="homme"/>
    <n v="0.16"/>
    <n v="0.3"/>
    <n v="6.7400000000000002E-2"/>
    <n v="0.7"/>
    <n v="2.3152001992000004"/>
  </r>
  <r>
    <n v="20220300099"/>
    <d v="2022-03-01T00:00:00"/>
    <n v="2022"/>
    <n v="3"/>
    <s v="03"/>
    <x v="15"/>
    <n v="1473583"/>
    <n v="130"/>
    <n v="0.13"/>
    <s v="POLE"/>
    <n v="117.9"/>
    <n v="91100"/>
    <s v=" VILLABE"/>
    <n v="44260"/>
    <s v="LAVAU SUR LOIRE"/>
    <n v="413.68799999999999"/>
    <s v="ID2"/>
    <n v="1969"/>
    <s v="homme"/>
    <n v="0.16"/>
    <n v="0.3"/>
    <n v="6.7400000000000002E-2"/>
    <n v="0.7"/>
    <n v="5.1187270992"/>
  </r>
  <r>
    <n v="20220300099"/>
    <d v="2022-03-01T00:00:00"/>
    <n v="2022"/>
    <n v="3"/>
    <s v="03"/>
    <x v="15"/>
    <n v="1473532"/>
    <n v="140"/>
    <n v="0.14000000000000001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7.182469352800001"/>
  </r>
  <r>
    <n v="20220300099"/>
    <d v="2022-03-01T00:00:00"/>
    <n v="2022"/>
    <n v="3"/>
    <s v="03"/>
    <x v="15"/>
    <n v="1472695"/>
    <n v="200"/>
    <n v="0.2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20300099"/>
    <d v="2022-03-01T00:00:00"/>
    <n v="2022"/>
    <n v="3"/>
    <s v="03"/>
    <x v="15"/>
    <n v="1473585"/>
    <n v="600"/>
    <n v="0.6"/>
    <s v="POLE"/>
    <n v="444.15"/>
    <n v="91100"/>
    <s v=" VILLABE"/>
    <n v="13000"/>
    <s v="MARSEILLE"/>
    <n v="740.44500000000005"/>
    <s v="ID2"/>
    <n v="1969"/>
    <s v="homme"/>
    <n v="0.16"/>
    <n v="0.3"/>
    <n v="6.7400000000000002E-2"/>
    <n v="0.7"/>
    <n v="42.285333059999999"/>
  </r>
  <r>
    <n v="20220300099"/>
    <d v="2022-03-02T00:00:00"/>
    <n v="2022"/>
    <n v="3"/>
    <s v="03"/>
    <x v="15"/>
    <n v="1474148"/>
    <n v="123"/>
    <n v="0.123"/>
    <s v="POLE"/>
    <n v="123"/>
    <n v="91100"/>
    <s v=" VILLABE"/>
    <n v="26750"/>
    <s v="ROMANS SUR ISER"/>
    <n v="541.17999999999995"/>
    <s v="ID2"/>
    <n v="1969"/>
    <s v="homme"/>
    <n v="0.16"/>
    <n v="0.3"/>
    <n v="6.7400000000000002E-2"/>
    <n v="0.7"/>
    <n v="6.3356700251999989"/>
  </r>
  <r>
    <n v="20220300099"/>
    <d v="2022-03-02T00:00:00"/>
    <n v="2022"/>
    <n v="3"/>
    <s v="03"/>
    <x v="15"/>
    <n v="1473651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20300099"/>
    <d v="2022-03-02T00:00:00"/>
    <n v="2022"/>
    <n v="3"/>
    <s v="03"/>
    <x v="15"/>
    <n v="1474288"/>
    <n v="300"/>
    <n v="0.3"/>
    <s v="PAEX"/>
    <n v="131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20300099"/>
    <d v="2022-03-02T00:00:00"/>
    <n v="2022"/>
    <n v="3"/>
    <s v="03"/>
    <x v="15"/>
    <n v="1474149"/>
    <n v="270"/>
    <n v="0.27"/>
    <s v="POLE"/>
    <n v="140"/>
    <n v="91100"/>
    <s v=" VILLABE"/>
    <n v="59810"/>
    <s v="LESQUIN"/>
    <n v="248.797"/>
    <s v="ID2"/>
    <n v="1969"/>
    <s v="homme"/>
    <n v="0.16"/>
    <n v="0.3"/>
    <n v="6.7400000000000002E-2"/>
    <n v="0.7"/>
    <n v="6.3937345842000006"/>
  </r>
  <r>
    <n v="20220300099"/>
    <d v="2022-03-02T00:00:00"/>
    <n v="2022"/>
    <n v="3"/>
    <s v="03"/>
    <x v="15"/>
    <n v="1474150"/>
    <n v="180"/>
    <n v="0.18"/>
    <s v="POLE"/>
    <n v="155"/>
    <n v="91100"/>
    <s v=" VILLABE"/>
    <n v="33520"/>
    <s v="BRUGES"/>
    <n v="575.35599999999999"/>
    <s v="ID2"/>
    <n v="1969"/>
    <s v="homme"/>
    <n v="0.16"/>
    <n v="0.3"/>
    <n v="6.7400000000000002E-2"/>
    <n v="0.7"/>
    <n v="9.8572291344000007"/>
  </r>
  <r>
    <n v="20220300099"/>
    <d v="2022-03-02T00:00:00"/>
    <n v="2022"/>
    <n v="3"/>
    <s v="03"/>
    <x v="15"/>
    <n v="1473649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000000000"/>
    <d v="2022-03-03T00:00:00"/>
    <n v="2022"/>
    <n v="3"/>
    <s v="03"/>
    <x v="15"/>
    <n v="1474855"/>
    <n v="150"/>
    <n v="0.15"/>
    <s v="POLE"/>
    <n v="130"/>
    <n v="91100"/>
    <s v=" VILLABE"/>
    <n v="39570"/>
    <s v="LONS LE SAUNIER"/>
    <n v="380.45499999999998"/>
    <s v="ID2"/>
    <n v="1969"/>
    <s v="homme"/>
    <n v="0.16"/>
    <n v="0.3"/>
    <n v="6.7400000000000002E-2"/>
    <n v="0.7"/>
    <n v="5.4317560349999994"/>
  </r>
  <r>
    <n v="20220300099"/>
    <d v="2022-03-03T00:00:00"/>
    <n v="2022"/>
    <n v="3"/>
    <s v="03"/>
    <x v="15"/>
    <n v="1474300"/>
    <n v="150"/>
    <n v="0.15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20300099"/>
    <d v="2022-03-03T00:00:00"/>
    <n v="2022"/>
    <n v="3"/>
    <s v="03"/>
    <x v="15"/>
    <n v="1473711"/>
    <n v="150"/>
    <n v="0.1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300099"/>
    <d v="2022-03-04T00:00:00"/>
    <n v="2022"/>
    <n v="3"/>
    <s v="03"/>
    <x v="15"/>
    <n v="1475437"/>
    <n v="100"/>
    <n v="0.1"/>
    <s v="PAEX"/>
    <n v="80"/>
    <n v="91100"/>
    <s v=" VILLABE"/>
    <n v="93130"/>
    <s v="NOISY LE SEC"/>
    <n v="46.627000000000002"/>
    <s v="ID2"/>
    <n v="1969"/>
    <s v="homme"/>
    <n v="0.16"/>
    <n v="0.3"/>
    <n v="6.7400000000000002E-2"/>
    <n v="0.7"/>
    <n v="0.44379578600000003"/>
  </r>
  <r>
    <n v="20220300099"/>
    <d v="2022-03-04T00:00:00"/>
    <n v="2022"/>
    <n v="3"/>
    <s v="03"/>
    <x v="15"/>
    <n v="1475438"/>
    <n v="45"/>
    <n v="4.4999999999999998E-2"/>
    <s v="POLE"/>
    <n v="118"/>
    <n v="91100"/>
    <s v=" VILLABE"/>
    <n v="19410"/>
    <s v="PERPEZAC LE NOI"/>
    <n v="458.50700000000001"/>
    <s v="ID2"/>
    <n v="1969"/>
    <s v="homme"/>
    <n v="0.16"/>
    <n v="0.3"/>
    <n v="6.7400000000000002E-2"/>
    <n v="0.7"/>
    <n v="1.9638313316999998"/>
  </r>
  <r>
    <n v="20220300099"/>
    <d v="2022-03-04T00:00:00"/>
    <n v="2022"/>
    <n v="3"/>
    <s v="03"/>
    <x v="15"/>
    <n v="1475340"/>
    <n v="300"/>
    <n v="0.3"/>
    <s v="POLE"/>
    <n v="175"/>
    <n v="13010"/>
    <s v=" MARSEILLE"/>
    <n v="91100"/>
    <s v="VILLABE"/>
    <n v="746.41700000000003"/>
    <s v="ID27"/>
    <n v="1980"/>
    <s v="femme"/>
    <n v="0.16"/>
    <n v="0.3"/>
    <n v="6.7400000000000002E-2"/>
    <n v="0.7"/>
    <n v="21.313191017999998"/>
  </r>
  <r>
    <n v="20220300099"/>
    <d v="2022-03-07T00:00:00"/>
    <n v="2022"/>
    <n v="3"/>
    <s v="03"/>
    <x v="15"/>
    <n v="1475871"/>
    <n v="290"/>
    <n v="0.28999999999999998"/>
    <s v="PAEX"/>
    <n v="110"/>
    <n v="91100"/>
    <s v=" VILLABE"/>
    <n v="93130"/>
    <s v="NOISY LE SEC"/>
    <n v="46.627000000000002"/>
    <s v="ID2"/>
    <n v="1969"/>
    <s v="homme"/>
    <n v="0.16"/>
    <n v="0.3"/>
    <n v="6.7400000000000002E-2"/>
    <n v="0.7"/>
    <n v="1.2870077794000001"/>
  </r>
  <r>
    <n v="202000000000"/>
    <d v="2022-03-07T00:00:00"/>
    <n v="2022"/>
    <n v="3"/>
    <s v="03"/>
    <x v="15"/>
    <n v="1475940"/>
    <n v="150"/>
    <n v="0.15"/>
    <s v="PAEX"/>
    <n v="158"/>
    <n v="59243"/>
    <s v=" QUAROUBLE"/>
    <n v="91100"/>
    <s v="VILLABE"/>
    <n v="251.91900000000001"/>
    <s v="ID14"/>
    <n v="1978"/>
    <s v="femme"/>
    <n v="0.16"/>
    <n v="0.3"/>
    <n v="6.7400000000000002E-2"/>
    <n v="0.7"/>
    <n v="3.5966475630000003"/>
  </r>
  <r>
    <n v="20220300099"/>
    <d v="2022-03-07T00:00:00"/>
    <n v="2022"/>
    <n v="3"/>
    <s v="03"/>
    <x v="15"/>
    <n v="1475338"/>
    <n v="150"/>
    <n v="0.15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7.373699298"/>
  </r>
  <r>
    <n v="20220300099"/>
    <d v="2022-03-08T00:00:00"/>
    <n v="2022"/>
    <n v="3"/>
    <s v="03"/>
    <x v="15"/>
    <n v="1475768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20300099"/>
    <d v="2022-03-08T00:00:00"/>
    <n v="2022"/>
    <n v="3"/>
    <s v="03"/>
    <x v="15"/>
    <n v="1476557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000000000"/>
    <d v="2022-03-08T00:00:00"/>
    <n v="2022"/>
    <n v="3"/>
    <s v="03"/>
    <x v="15"/>
    <n v="1475942"/>
    <n v="200"/>
    <n v="0.2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20300099"/>
    <d v="2022-03-09T00:00:00"/>
    <n v="2022"/>
    <n v="3"/>
    <s v="03"/>
    <x v="15"/>
    <n v="1477055"/>
    <n v="60"/>
    <n v="0.06"/>
    <s v="POLE"/>
    <n v="105"/>
    <n v="91100"/>
    <s v=" VILLABE"/>
    <n v="49280"/>
    <s v="CHOLET"/>
    <n v="365.12900000000002"/>
    <s v="ID2"/>
    <n v="1969"/>
    <s v="homme"/>
    <n v="0.16"/>
    <n v="0.3"/>
    <n v="6.7400000000000002E-2"/>
    <n v="0.7"/>
    <n v="2.0851786932"/>
  </r>
  <r>
    <n v="20220300099"/>
    <d v="2022-03-09T00:00:00"/>
    <n v="2022"/>
    <n v="3"/>
    <s v="03"/>
    <x v="15"/>
    <n v="1477056"/>
    <n v="60"/>
    <n v="0.06"/>
    <s v="POLE"/>
    <n v="107.25"/>
    <n v="91100"/>
    <s v=" VILLABE"/>
    <n v="44150"/>
    <s v="ANCENIS"/>
    <n v="343.62400000000002"/>
    <s v="ID2"/>
    <n v="1969"/>
    <s v="homme"/>
    <n v="0.16"/>
    <n v="0.3"/>
    <n v="6.7400000000000002E-2"/>
    <n v="0.7"/>
    <n v="1.9623679392"/>
  </r>
  <r>
    <n v="202000000000"/>
    <d v="2022-03-09T00:00:00"/>
    <n v="2022"/>
    <n v="3"/>
    <s v="03"/>
    <x v="15"/>
    <n v="1477057"/>
    <n v="60"/>
    <n v="0.06"/>
    <s v="POLE"/>
    <n v="130"/>
    <n v="91100"/>
    <s v=" VILLABE"/>
    <n v="25300"/>
    <s v="PONTARLIER"/>
    <n v="432.71899999999999"/>
    <s v="ID2"/>
    <n v="1969"/>
    <s v="homme"/>
    <n v="0.16"/>
    <n v="0.3"/>
    <n v="6.7400000000000002E-2"/>
    <n v="0.7"/>
    <n v="2.4711716652"/>
  </r>
  <r>
    <n v="202000000000"/>
    <d v="2022-03-09T00:00:00"/>
    <n v="2022"/>
    <n v="3"/>
    <s v="03"/>
    <x v="15"/>
    <n v="1476993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000000000"/>
    <d v="2022-03-09T00:00:00"/>
    <n v="2022"/>
    <n v="3"/>
    <s v="03"/>
    <x v="15"/>
    <n v="1477058"/>
    <n v="350"/>
    <n v="0.35"/>
    <s v="POLE"/>
    <n v="220"/>
    <n v="91100"/>
    <s v=" VILLABE"/>
    <n v="59100"/>
    <s v="ROUBAIX"/>
    <n v="266.166"/>
    <s v="ID2"/>
    <n v="1969"/>
    <s v="homme"/>
    <n v="0.16"/>
    <n v="0.3"/>
    <n v="6.7400000000000002E-2"/>
    <n v="0.7"/>
    <n v="8.8667879579999997"/>
  </r>
  <r>
    <n v="20220300099"/>
    <d v="2022-03-09T00:00:00"/>
    <n v="2022"/>
    <n v="3"/>
    <s v="03"/>
    <x v="15"/>
    <n v="1476581"/>
    <n v="600"/>
    <n v="0.6"/>
    <s v="POLE"/>
    <n v="444.15"/>
    <n v="91100"/>
    <s v=" VILLABE"/>
    <n v="13000"/>
    <s v="MARSEILLE"/>
    <n v="740.44500000000005"/>
    <s v="ID2"/>
    <n v="1969"/>
    <s v="homme"/>
    <n v="0.16"/>
    <n v="0.3"/>
    <n v="6.7400000000000002E-2"/>
    <n v="0.7"/>
    <n v="42.285333059999999"/>
  </r>
  <r>
    <n v="202000000000"/>
    <d v="2022-03-10T00:00:00"/>
    <n v="2022"/>
    <n v="3"/>
    <s v="03"/>
    <x v="15"/>
    <n v="1477744"/>
    <n v="150"/>
    <n v="0.15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7.6955028779999992"/>
  </r>
  <r>
    <n v="202000000000"/>
    <d v="2022-03-10T00:00:00"/>
    <n v="2022"/>
    <n v="3"/>
    <s v="03"/>
    <x v="15"/>
    <n v="1476994"/>
    <n v="150"/>
    <n v="0.1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000000000"/>
    <d v="2022-03-10T00:00:00"/>
    <n v="2022"/>
    <n v="3"/>
    <s v="03"/>
    <x v="15"/>
    <n v="1476989"/>
    <n v="600"/>
    <n v="0.6"/>
    <s v="PAEX"/>
    <n v="206"/>
    <n v="59810"/>
    <s v=" LESQUIN"/>
    <n v="91100"/>
    <s v="VILLABE"/>
    <n v="250.27799999999999"/>
    <s v="ID11"/>
    <n v="1998"/>
    <s v="homme"/>
    <n v="0.16"/>
    <n v="0.3"/>
    <n v="6.7400000000000002E-2"/>
    <n v="0.7"/>
    <n v="14.292876023999998"/>
  </r>
  <r>
    <n v="202000000000"/>
    <d v="2022-03-10T00:00:00"/>
    <n v="2022"/>
    <n v="3"/>
    <s v="03"/>
    <x v="15"/>
    <n v="1477743"/>
    <n v="650"/>
    <n v="0.65"/>
    <s v="POLE"/>
    <n v="360"/>
    <n v="91100"/>
    <s v=" VILLABE"/>
    <n v="59100"/>
    <s v="ROUBAIX"/>
    <n v="266.166"/>
    <s v="ID2"/>
    <n v="1969"/>
    <s v="homme"/>
    <n v="0.16"/>
    <n v="0.3"/>
    <n v="6.7400000000000002E-2"/>
    <n v="0.7"/>
    <n v="16.466891922000002"/>
  </r>
  <r>
    <n v="202000000000"/>
    <d v="2022-03-11T00:00:00"/>
    <n v="2022"/>
    <n v="3"/>
    <s v="03"/>
    <x v="15"/>
    <n v="1478396"/>
    <n v="70"/>
    <n v="7.0000000000000007E-2"/>
    <s v="POLE"/>
    <n v="100"/>
    <n v="91100"/>
    <s v=" VILLABE"/>
    <n v="62620"/>
    <s v="RUITZ"/>
    <n v="245.798"/>
    <s v="ID2"/>
    <n v="1969"/>
    <s v="homme"/>
    <n v="0.16"/>
    <n v="0.3"/>
    <n v="6.7400000000000002E-2"/>
    <n v="0.7"/>
    <n v="1.6376537548000003"/>
  </r>
  <r>
    <n v="202000000000"/>
    <d v="2022-03-11T00:00:00"/>
    <n v="2022"/>
    <n v="3"/>
    <s v="03"/>
    <x v="15"/>
    <n v="1478410"/>
    <n v="120"/>
    <n v="0.12"/>
    <s v="POLE"/>
    <n v="100"/>
    <n v="91100"/>
    <s v=" VILLABE"/>
    <n v="59200"/>
    <s v="TOURCOING"/>
    <n v="265.54500000000002"/>
    <s v="ID2"/>
    <n v="1969"/>
    <s v="homme"/>
    <n v="0.16"/>
    <n v="0.3"/>
    <n v="6.7400000000000002E-2"/>
    <n v="0.7"/>
    <n v="3.0329487720000001"/>
  </r>
  <r>
    <n v="202000000000"/>
    <d v="2022-03-11T00:00:00"/>
    <n v="2022"/>
    <n v="3"/>
    <s v="03"/>
    <x v="15"/>
    <n v="1478412"/>
    <n v="175"/>
    <n v="0.17499999999999999"/>
    <s v="POLE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4.1737691134999997"/>
  </r>
  <r>
    <n v="202000000000"/>
    <d v="2022-03-11T00:00:00"/>
    <n v="2022"/>
    <n v="3"/>
    <s v="03"/>
    <x v="15"/>
    <n v="1478397"/>
    <n v="150"/>
    <n v="0.15"/>
    <s v="POLE"/>
    <n v="108"/>
    <n v="91100"/>
    <s v=" VILLABE"/>
    <n v="76380"/>
    <s v="CANTELEU"/>
    <n v="173.74600000000001"/>
    <s v="ID2"/>
    <n v="1969"/>
    <s v="homme"/>
    <n v="0.16"/>
    <n v="0.3"/>
    <n v="6.7400000000000002E-2"/>
    <n v="0.7"/>
    <n v="2.4805716420000001"/>
  </r>
  <r>
    <n v="202000000000"/>
    <d v="2022-03-11T00:00:00"/>
    <n v="2022"/>
    <n v="3"/>
    <s v="03"/>
    <x v="15"/>
    <n v="1478394"/>
    <n v="180"/>
    <n v="0.18"/>
    <s v="POLE"/>
    <n v="123"/>
    <n v="91100"/>
    <s v=" VILLABE"/>
    <n v="26750"/>
    <s v="ROMANS SUR ISER"/>
    <n v="541.17999999999995"/>
    <s v="ID2"/>
    <n v="1969"/>
    <s v="homme"/>
    <n v="0.16"/>
    <n v="0.3"/>
    <n v="6.7400000000000002E-2"/>
    <n v="0.7"/>
    <n v="9.2717122319999987"/>
  </r>
  <r>
    <n v="202000000000"/>
    <d v="2022-03-11T00:00:00"/>
    <n v="2022"/>
    <n v="3"/>
    <s v="03"/>
    <x v="15"/>
    <n v="1478399"/>
    <n v="70"/>
    <n v="7.0000000000000007E-2"/>
    <s v="POLE"/>
    <n v="130"/>
    <n v="91100"/>
    <s v=" VILLABE"/>
    <n v="85200"/>
    <s v="FONTENAY LE COM"/>
    <n v="446.19099999999997"/>
    <s v="ID2"/>
    <n v="1969"/>
    <s v="homme"/>
    <n v="0.16"/>
    <n v="0.3"/>
    <n v="6.7400000000000002E-2"/>
    <n v="0.7"/>
    <n v="2.9727921566000006"/>
  </r>
  <r>
    <n v="202000000000"/>
    <d v="2022-03-11T00:00:00"/>
    <n v="2022"/>
    <n v="3"/>
    <s v="03"/>
    <x v="15"/>
    <n v="1478408"/>
    <n v="100"/>
    <n v="0.1"/>
    <s v="POLE"/>
    <n v="130"/>
    <n v="91100"/>
    <s v=" VILLABE"/>
    <n v="80090"/>
    <s v="AMIENS"/>
    <n v="188.583"/>
    <s v="ID2"/>
    <n v="1969"/>
    <s v="homme"/>
    <n v="0.16"/>
    <n v="0.3"/>
    <n v="6.7400000000000002E-2"/>
    <n v="0.7"/>
    <n v="1.7949329940000001"/>
  </r>
  <r>
    <n v="202000000000"/>
    <d v="2022-03-11T00:00:00"/>
    <n v="2022"/>
    <n v="3"/>
    <s v="03"/>
    <x v="15"/>
    <n v="1476992"/>
    <n v="300"/>
    <n v="0.3"/>
    <s v="PAEX"/>
    <n v="131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000000000"/>
    <d v="2022-03-11T00:00:00"/>
    <n v="2022"/>
    <n v="3"/>
    <s v="03"/>
    <x v="15"/>
    <n v="1477816"/>
    <n v="300"/>
    <n v="0.3"/>
    <s v="PAEX"/>
    <n v="200"/>
    <n v="67100"/>
    <s v=" STRASBOURG"/>
    <n v="59100"/>
    <s v="ROUBAIX"/>
    <n v="540.18499999999995"/>
    <s v="ID3"/>
    <n v="1987"/>
    <s v="homme"/>
    <n v="0.16"/>
    <n v="0.3"/>
    <n v="6.7400000000000002E-2"/>
    <n v="0.7"/>
    <n v="15.424442489999997"/>
  </r>
  <r>
    <n v="202000000000"/>
    <d v="2022-03-11T00:00:00"/>
    <n v="2022"/>
    <n v="3"/>
    <s v="03"/>
    <x v="15"/>
    <n v="1478323"/>
    <n v="300"/>
    <n v="0.3"/>
    <s v="POLE"/>
    <n v="220"/>
    <n v="13010"/>
    <s v=" MARSEILLE"/>
    <n v="91100"/>
    <s v="VILLABE"/>
    <n v="746.41700000000003"/>
    <s v="ID27"/>
    <n v="1980"/>
    <s v="femme"/>
    <n v="0.16"/>
    <n v="0.3"/>
    <n v="6.7400000000000002E-2"/>
    <n v="0.7"/>
    <n v="21.313191017999998"/>
  </r>
  <r>
    <n v="202000000000"/>
    <d v="2022-03-11T00:00:00"/>
    <n v="2022"/>
    <n v="3"/>
    <s v="03"/>
    <x v="15"/>
    <n v="1477758"/>
    <n v="1800"/>
    <n v="1.8"/>
    <s v="PL"/>
    <n v="235"/>
    <n v="93120"/>
    <s v=" COURNEUVE/LA"/>
    <n v="91100"/>
    <s v="VILLABE"/>
    <n v="54.761000000000003"/>
    <s v="ID1"/>
    <n v="1972"/>
    <s v="homme"/>
    <n v="0.16"/>
    <n v="1"/>
    <n v="0"/>
    <n v="0"/>
    <n v="15.771168000000003"/>
  </r>
  <r>
    <n v="202000000000"/>
    <d v="2022-03-11T00:00:00"/>
    <n v="2022"/>
    <n v="3"/>
    <s v="03"/>
    <x v="15"/>
    <n v="1478325"/>
    <n v="600"/>
    <n v="0.6"/>
    <s v="PAEX"/>
    <n v="253"/>
    <n v="67100"/>
    <s v=" STRASBOURG"/>
    <n v="91100"/>
    <s v="VILLABE"/>
    <n v="516.47400000000005"/>
    <s v="ID3"/>
    <n v="1987"/>
    <s v="homme"/>
    <n v="0.16"/>
    <n v="0.3"/>
    <n v="6.7400000000000002E-2"/>
    <n v="0.7"/>
    <n v="29.494797192"/>
  </r>
  <r>
    <n v="202000000000"/>
    <d v="2022-03-11T00:00:00"/>
    <n v="2022"/>
    <n v="3"/>
    <s v="03"/>
    <x v="15"/>
    <n v="1478393"/>
    <n v="270"/>
    <n v="0.27"/>
    <s v="POLE"/>
    <n v="285"/>
    <n v="91100"/>
    <s v=" VILLABE"/>
    <n v="42000"/>
    <s v="ST ETIENNE"/>
    <n v="489.07600000000002"/>
    <s v="ID2"/>
    <n v="1969"/>
    <s v="homme"/>
    <n v="0.16"/>
    <n v="0.3"/>
    <n v="6.7400000000000002E-2"/>
    <n v="0.7"/>
    <n v="12.568568493600001"/>
  </r>
  <r>
    <n v="202000000000"/>
    <d v="2022-03-14T00:00:00"/>
    <n v="2022"/>
    <n v="3"/>
    <s v="03"/>
    <x v="15"/>
    <n v="1478874"/>
    <n v="100"/>
    <n v="0.1"/>
    <s v="PAEX"/>
    <n v="80"/>
    <n v="91100"/>
    <s v=" VILLABE"/>
    <n v="93130"/>
    <s v="NOISY LE SEC"/>
    <n v="46.627000000000002"/>
    <s v="ID2"/>
    <n v="1969"/>
    <s v="homme"/>
    <n v="0.16"/>
    <n v="0.3"/>
    <n v="6.7400000000000002E-2"/>
    <n v="0.7"/>
    <n v="0.44379578600000003"/>
  </r>
  <r>
    <n v="202000000000"/>
    <d v="2022-03-14T00:00:00"/>
    <n v="2022"/>
    <n v="3"/>
    <s v="03"/>
    <x v="15"/>
    <n v="1478875"/>
    <n v="150"/>
    <n v="0.15"/>
    <s v="POLE"/>
    <n v="89"/>
    <n v="91100"/>
    <s v=" VILLABE"/>
    <n v="76380"/>
    <s v="CANTELEU"/>
    <n v="173.74600000000001"/>
    <s v="ID2"/>
    <n v="1969"/>
    <s v="homme"/>
    <n v="0.16"/>
    <n v="0.3"/>
    <n v="6.7400000000000002E-2"/>
    <n v="0.7"/>
    <n v="2.4805716420000001"/>
  </r>
  <r>
    <n v="202000000000"/>
    <d v="2022-03-14T00:00:00"/>
    <n v="2022"/>
    <n v="3"/>
    <s v="03"/>
    <x v="15"/>
    <n v="1478872"/>
    <n v="130"/>
    <n v="0.13"/>
    <s v="PAEX"/>
    <n v="100"/>
    <n v="91100"/>
    <s v=" VILLABE"/>
    <n v="75001"/>
    <s v="PARIS 01"/>
    <n v="44.951000000000001"/>
    <s v="ID2"/>
    <n v="1969"/>
    <s v="homme"/>
    <n v="0.16"/>
    <n v="0.3"/>
    <n v="6.7400000000000002E-2"/>
    <n v="0.7"/>
    <n v="0.55619670340000005"/>
  </r>
  <r>
    <n v="202000000000"/>
    <d v="2022-03-14T00:00:00"/>
    <n v="2022"/>
    <n v="3"/>
    <s v="03"/>
    <x v="15"/>
    <n v="1478873"/>
    <n v="130"/>
    <n v="0.13"/>
    <s v="POLE"/>
    <n v="100"/>
    <n v="91100"/>
    <s v=" VILLABE"/>
    <n v="59810"/>
    <s v="LESQUIN"/>
    <n v="248.797"/>
    <s v="ID2"/>
    <n v="1969"/>
    <s v="homme"/>
    <n v="0.16"/>
    <n v="0.3"/>
    <n v="6.7400000000000002E-2"/>
    <n v="0.7"/>
    <n v="3.0784647998000003"/>
  </r>
  <r>
    <n v="202000000000"/>
    <d v="2022-03-14T00:00:00"/>
    <n v="2022"/>
    <n v="3"/>
    <s v="03"/>
    <x v="15"/>
    <n v="1478871"/>
    <n v="80"/>
    <n v="0.08"/>
    <s v="POLE"/>
    <n v="130"/>
    <n v="91100"/>
    <s v=" VILLABE"/>
    <n v="31390"/>
    <s v="CARBONNE"/>
    <n v="715.00800000000004"/>
    <s v="ID2"/>
    <n v="1969"/>
    <s v="homme"/>
    <n v="0.16"/>
    <n v="0.3"/>
    <n v="6.7400000000000002E-2"/>
    <n v="0.7"/>
    <n v="5.4443569152000002"/>
  </r>
  <r>
    <n v="202000000000"/>
    <d v="2022-03-14T00:00:00"/>
    <n v="2022"/>
    <n v="3"/>
    <s v="03"/>
    <x v="15"/>
    <n v="1478870"/>
    <n v="500"/>
    <n v="0.5"/>
    <s v="POLE"/>
    <n v="340"/>
    <n v="91100"/>
    <s v=" VILLABE"/>
    <n v="62138"/>
    <s v="HAISNES"/>
    <n v="246.48500000000001"/>
    <s v="ID2"/>
    <n v="1969"/>
    <s v="homme"/>
    <n v="0.16"/>
    <n v="0.3"/>
    <n v="6.7400000000000002E-2"/>
    <n v="0.7"/>
    <n v="11.730221150000002"/>
  </r>
  <r>
    <n v="202000000000"/>
    <d v="2022-03-15T00:00:00"/>
    <n v="2022"/>
    <n v="3"/>
    <s v="03"/>
    <x v="15"/>
    <n v="1478759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000000000"/>
    <d v="2022-03-15T00:00:00"/>
    <n v="2022"/>
    <n v="3"/>
    <s v="03"/>
    <x v="15"/>
    <n v="1479659"/>
    <n v="50"/>
    <n v="0.05"/>
    <s v="POLE"/>
    <n v="89"/>
    <n v="91100"/>
    <s v=" VILLABE"/>
    <n v="76380"/>
    <s v="CANTELEU"/>
    <n v="173.74600000000001"/>
    <s v="ID2"/>
    <n v="1969"/>
    <s v="homme"/>
    <n v="0.16"/>
    <n v="0.3"/>
    <n v="6.7400000000000002E-2"/>
    <n v="0.7"/>
    <n v="0.82685721400000012"/>
  </r>
  <r>
    <n v="202000000000"/>
    <d v="2022-03-15T00:00:00"/>
    <n v="2022"/>
    <n v="3"/>
    <s v="03"/>
    <x v="15"/>
    <n v="1479705"/>
    <n v="180"/>
    <n v="0.18"/>
    <s v="POLE"/>
    <n v="100"/>
    <n v="91100"/>
    <s v=" VILLABE"/>
    <n v="59100"/>
    <s v="ROUBAIX"/>
    <n v="266.166"/>
    <s v="ID2"/>
    <n v="1969"/>
    <s v="homme"/>
    <n v="0.16"/>
    <n v="0.3"/>
    <n v="6.7400000000000002E-2"/>
    <n v="0.7"/>
    <n v="4.5600623783999996"/>
  </r>
  <r>
    <n v="202000000000"/>
    <d v="2022-03-15T00:00:00"/>
    <n v="2022"/>
    <n v="3"/>
    <s v="03"/>
    <x v="15"/>
    <n v="1479657"/>
    <n v="100"/>
    <n v="0.1"/>
    <s v="POLE"/>
    <n v="130"/>
    <n v="91100"/>
    <s v=" VILLABE"/>
    <n v="39570"/>
    <s v="LONS LE SAUNIER"/>
    <n v="380.45499999999998"/>
    <s v="ID2"/>
    <n v="1969"/>
    <s v="homme"/>
    <n v="0.16"/>
    <n v="0.3"/>
    <n v="6.7400000000000002E-2"/>
    <n v="0.7"/>
    <n v="3.62117069"/>
  </r>
  <r>
    <n v="202000000000"/>
    <d v="2022-03-15T00:00:00"/>
    <n v="2022"/>
    <n v="3"/>
    <s v="03"/>
    <x v="15"/>
    <n v="1478756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000000000"/>
    <d v="2022-03-15T00:00:00"/>
    <n v="2022"/>
    <n v="3"/>
    <s v="03"/>
    <x v="15"/>
    <n v="1479270"/>
    <n v="150"/>
    <n v="0.15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7.6955028779999992"/>
  </r>
  <r>
    <n v="202000000000"/>
    <d v="2022-03-15T00:00:00"/>
    <n v="2022"/>
    <n v="3"/>
    <s v="03"/>
    <x v="15"/>
    <n v="1479658"/>
    <n v="100"/>
    <n v="0.1"/>
    <s v="POLE"/>
    <n v="140"/>
    <n v="91100"/>
    <s v=" VILLABE"/>
    <n v="67100"/>
    <s v="STRASBOURG"/>
    <n v="515.798"/>
    <s v="ID2"/>
    <n v="1969"/>
    <s v="homme"/>
    <n v="0.16"/>
    <n v="0.3"/>
    <n v="6.7400000000000002E-2"/>
    <n v="0.7"/>
    <n v="4.909365364000001"/>
  </r>
  <r>
    <n v="202000000000"/>
    <d v="2022-03-15T00:00:00"/>
    <n v="2022"/>
    <n v="3"/>
    <s v="03"/>
    <x v="15"/>
    <n v="1479776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000000000"/>
    <d v="2022-03-15T00:00:00"/>
    <n v="2022"/>
    <n v="3"/>
    <s v="03"/>
    <x v="15"/>
    <n v="1478775"/>
    <n v="1000"/>
    <n v="1"/>
    <s v="PAEX"/>
    <n v="785"/>
    <n v="67100"/>
    <s v=" STRASBOURG"/>
    <n v="59100"/>
    <s v="ROUBAIX"/>
    <n v="540.18499999999995"/>
    <s v="ID3"/>
    <n v="1987"/>
    <s v="homme"/>
    <n v="0.16"/>
    <n v="0.3"/>
    <n v="6.7400000000000002E-2"/>
    <n v="0.7"/>
    <n v="51.414808299999997"/>
  </r>
  <r>
    <n v="202000000000"/>
    <d v="2022-03-16T00:00:00"/>
    <n v="2022"/>
    <n v="3"/>
    <s v="03"/>
    <x v="15"/>
    <n v="1480481"/>
    <n v="100"/>
    <n v="0.1"/>
    <s v="POLE"/>
    <n v="118"/>
    <n v="91100"/>
    <s v=" VILLABE"/>
    <n v="19410"/>
    <s v="PERPEZAC LE NOI"/>
    <n v="458.50700000000001"/>
    <s v="ID2"/>
    <n v="1969"/>
    <s v="homme"/>
    <n v="0.16"/>
    <n v="0.3"/>
    <n v="6.7400000000000002E-2"/>
    <n v="0.7"/>
    <n v="4.364069626"/>
  </r>
  <r>
    <n v="202000000000"/>
    <d v="2022-03-16T00:00:00"/>
    <n v="2022"/>
    <n v="3"/>
    <s v="03"/>
    <x v="15"/>
    <n v="1480274"/>
    <n v="71"/>
    <n v="7.0999999999999994E-2"/>
    <s v="POLE"/>
    <n v="173"/>
    <n v="91100"/>
    <s v=" VILLABE"/>
    <n v="31390"/>
    <s v="CARBONNE"/>
    <n v="715.00800000000004"/>
    <s v="ID2"/>
    <n v="1969"/>
    <s v="homme"/>
    <n v="0.16"/>
    <n v="0.3"/>
    <n v="6.7400000000000002E-2"/>
    <n v="0.7"/>
    <n v="4.8318667622399989"/>
  </r>
  <r>
    <n v="202000000000"/>
    <d v="2022-03-16T00:00:00"/>
    <n v="2022"/>
    <n v="3"/>
    <s v="03"/>
    <x v="15"/>
    <n v="1479288"/>
    <n v="2000"/>
    <n v="2"/>
    <s v="PL"/>
    <n v="250"/>
    <n v="93120"/>
    <s v=" COURNEUVE/LA"/>
    <n v="91100"/>
    <s v="VILLABE"/>
    <n v="54.761000000000003"/>
    <s v="ID1"/>
    <n v="1972"/>
    <s v="homme"/>
    <n v="0.16"/>
    <n v="1"/>
    <n v="0"/>
    <n v="0"/>
    <n v="17.523520000000001"/>
  </r>
  <r>
    <n v="202000000000"/>
    <d v="2022-03-16T00:00:00"/>
    <n v="2022"/>
    <n v="3"/>
    <s v="03"/>
    <x v="15"/>
    <n v="1480278"/>
    <n v="436"/>
    <n v="0.436"/>
    <s v="POLE"/>
    <n v="330"/>
    <n v="91100"/>
    <s v=" VILLABE"/>
    <n v="67100"/>
    <s v="STRASBOURG"/>
    <n v="515.798"/>
    <s v="ID2"/>
    <n v="1969"/>
    <s v="homme"/>
    <n v="0.16"/>
    <n v="0.3"/>
    <n v="6.7400000000000002E-2"/>
    <n v="0.7"/>
    <n v="21.404832987039999"/>
  </r>
  <r>
    <n v="202000000000"/>
    <d v="2022-03-16T00:00:00"/>
    <n v="2022"/>
    <n v="3"/>
    <s v="03"/>
    <x v="15"/>
    <n v="1480279"/>
    <n v="436"/>
    <n v="0.436"/>
    <s v="POLE"/>
    <n v="360"/>
    <n v="91100"/>
    <s v=" VILLABE"/>
    <n v="39570"/>
    <s v="LONS LE SAUNIER"/>
    <n v="380.45499999999998"/>
    <s v="ID2"/>
    <n v="1969"/>
    <s v="homme"/>
    <n v="0.16"/>
    <n v="0.3"/>
    <n v="6.7400000000000002E-2"/>
    <n v="0.7"/>
    <n v="15.7883042084"/>
  </r>
  <r>
    <n v="202000000000"/>
    <d v="2022-03-16T00:00:00"/>
    <n v="2022"/>
    <n v="3"/>
    <s v="03"/>
    <x v="15"/>
    <n v="1480275"/>
    <n v="693"/>
    <n v="0.69299999999999995"/>
    <s v="POLE"/>
    <n v="444.15"/>
    <n v="91100"/>
    <s v=" VILLABE"/>
    <n v="13000"/>
    <s v="MARSEILLE"/>
    <n v="740.44500000000005"/>
    <s v="ID2"/>
    <n v="1969"/>
    <s v="homme"/>
    <n v="0.16"/>
    <n v="0.3"/>
    <n v="6.7400000000000002E-2"/>
    <n v="0.7"/>
    <n v="48.839559684299999"/>
  </r>
  <r>
    <n v="202000000000"/>
    <d v="2022-03-17T00:00:00"/>
    <n v="2022"/>
    <n v="3"/>
    <s v="03"/>
    <x v="15"/>
    <n v="1481077"/>
    <n v="240"/>
    <n v="0.24"/>
    <s v="GV"/>
    <n v="100"/>
    <n v="91100"/>
    <s v=" VILLABE"/>
    <n v="94440"/>
    <s v="MAROLLES EN BRI"/>
    <n v="34.085999999999999"/>
    <s v="ID2"/>
    <n v="1969"/>
    <s v="homme"/>
    <n v="0.24099999999999999"/>
    <n v="1"/>
    <n v="0"/>
    <n v="0"/>
    <n v="1.9715342399999998"/>
  </r>
  <r>
    <n v="202000000000"/>
    <d v="2022-03-17T00:00:00"/>
    <n v="2022"/>
    <n v="3"/>
    <s v="03"/>
    <x v="15"/>
    <n v="1480214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000000000"/>
    <d v="2022-03-17T00:00:00"/>
    <n v="2022"/>
    <n v="3"/>
    <s v="03"/>
    <x v="15"/>
    <n v="1479944"/>
    <n v="300"/>
    <n v="0.3"/>
    <s v="PAEX"/>
    <n v="200"/>
    <n v="67100"/>
    <s v=" STRASBOURG"/>
    <n v="59100"/>
    <s v="ROUBAIX"/>
    <n v="540.18499999999995"/>
    <s v="ID3"/>
    <n v="1987"/>
    <s v="homme"/>
    <n v="0.16"/>
    <n v="0.3"/>
    <n v="6.7400000000000002E-2"/>
    <n v="0.7"/>
    <n v="15.424442489999997"/>
  </r>
  <r>
    <n v="202000000000"/>
    <d v="2022-03-17T00:00:00"/>
    <n v="2022"/>
    <n v="3"/>
    <s v="03"/>
    <x v="15"/>
    <n v="1479770"/>
    <n v="200"/>
    <n v="0.2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0.308488936"/>
  </r>
  <r>
    <n v="202000000000"/>
    <d v="2022-03-18T00:00:00"/>
    <n v="2022"/>
    <n v="3"/>
    <s v="03"/>
    <x v="15"/>
    <n v="1480651"/>
    <n v="150"/>
    <n v="0.15"/>
    <s v="PAEX"/>
    <n v="100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20400055"/>
    <d v="2022-03-18T00:00:00"/>
    <n v="2022"/>
    <n v="3"/>
    <s v="03"/>
    <x v="15"/>
    <n v="1481448"/>
    <n v="200"/>
    <n v="0.2"/>
    <s v="POLE"/>
    <n v="108"/>
    <n v="91100"/>
    <s v=" VILLABE"/>
    <n v="89440"/>
    <s v="JOUX LA VILLE"/>
    <n v="167.37"/>
    <s v="ID2"/>
    <n v="1969"/>
    <s v="homme"/>
    <n v="0.16"/>
    <n v="0.3"/>
    <n v="6.7400000000000002E-2"/>
    <n v="0.7"/>
    <n v="3.1860553200000004"/>
  </r>
  <r>
    <n v="202000000000"/>
    <d v="2022-03-18T00:00:00"/>
    <n v="2022"/>
    <n v="3"/>
    <s v="03"/>
    <x v="15"/>
    <n v="1480578"/>
    <n v="300"/>
    <n v="0.3"/>
    <s v="PAEX"/>
    <n v="131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000000000"/>
    <d v="2022-03-18T00:00:00"/>
    <n v="2022"/>
    <n v="3"/>
    <s v="03"/>
    <x v="15"/>
    <n v="1481372"/>
    <n v="100"/>
    <n v="0.1"/>
    <s v="POLE"/>
    <n v="140"/>
    <n v="91100"/>
    <s v=" VILLABE"/>
    <n v="67100"/>
    <s v="STRASBOURG"/>
    <n v="515.798"/>
    <s v="ID2"/>
    <n v="1969"/>
    <s v="homme"/>
    <n v="0.16"/>
    <n v="0.3"/>
    <n v="6.7400000000000002E-2"/>
    <n v="0.7"/>
    <n v="4.909365364000001"/>
  </r>
  <r>
    <n v="202000000000"/>
    <d v="2022-03-18T00:00:00"/>
    <n v="2022"/>
    <n v="3"/>
    <s v="03"/>
    <x v="15"/>
    <n v="1481138"/>
    <n v="100"/>
    <n v="0.1"/>
    <s v="PAEX"/>
    <n v="145"/>
    <n v="19410"/>
    <s v=" PERPEZAC LE NOI"/>
    <n v="91100"/>
    <s v="VILLABE"/>
    <n v="456.06700000000001"/>
    <s v="ID28"/>
    <n v="1990"/>
    <s v="homme"/>
    <n v="0.16"/>
    <n v="0.3"/>
    <n v="6.7400000000000002E-2"/>
    <n v="0.7"/>
    <n v="4.3408457060000005"/>
  </r>
  <r>
    <n v="202000000000"/>
    <d v="2022-03-18T00:00:00"/>
    <n v="2022"/>
    <n v="3"/>
    <s v="03"/>
    <x v="15"/>
    <n v="1480571"/>
    <n v="150"/>
    <n v="0.15"/>
    <s v="PAEX"/>
    <n v="150"/>
    <n v="60000"/>
    <s v=" BEAUVAIS"/>
    <n v="59118"/>
    <s v="WAMBRECHIES"/>
    <n v="207.655"/>
    <s v="ID19"/>
    <n v="1995"/>
    <s v="homme"/>
    <n v="0.16"/>
    <n v="0.3"/>
    <n v="6.7400000000000002E-2"/>
    <n v="0.7"/>
    <n v="2.9646904349999996"/>
  </r>
  <r>
    <n v="202000000000"/>
    <d v="2022-03-18T00:00:00"/>
    <n v="2022"/>
    <n v="3"/>
    <s v="03"/>
    <x v="15"/>
    <n v="1481078"/>
    <n v="100"/>
    <n v="0.1"/>
    <s v="POLE"/>
    <n v="159"/>
    <n v="91100"/>
    <s v=" VILLABE"/>
    <n v="40230"/>
    <s v="ST GEOURS DE MA"/>
    <n v="728.06100000000004"/>
    <s v="ID2"/>
    <n v="1969"/>
    <s v="homme"/>
    <n v="0.16"/>
    <n v="0.3"/>
    <n v="6.7400000000000002E-2"/>
    <n v="0.7"/>
    <n v="6.9296845980000015"/>
  </r>
  <r>
    <n v="202000000000"/>
    <d v="2022-03-18T00:00:00"/>
    <n v="2022"/>
    <n v="3"/>
    <s v="03"/>
    <x v="15"/>
    <n v="1480850"/>
    <n v="300"/>
    <n v="0.3"/>
    <s v="POLE"/>
    <n v="178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000000000"/>
    <d v="2022-03-18T00:00:00"/>
    <n v="2022"/>
    <n v="3"/>
    <s v="03"/>
    <x v="15"/>
    <n v="1480992"/>
    <n v="300"/>
    <n v="0.3"/>
    <s v="PAEX"/>
    <n v="252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000000000"/>
    <d v="2022-03-18T00:00:00"/>
    <n v="2022"/>
    <n v="3"/>
    <s v="03"/>
    <x v="15"/>
    <n v="1481079"/>
    <n v="450"/>
    <n v="0.45"/>
    <s v="POLE"/>
    <n v="720"/>
    <n v="91100"/>
    <s v=" VILLABE"/>
    <n v="64230"/>
    <s v="SAUVAGNON"/>
    <n v="766.27099999999996"/>
    <s v="ID2"/>
    <n v="1969"/>
    <s v="homme"/>
    <n v="0.16"/>
    <n v="0.3"/>
    <n v="6.7400000000000002E-2"/>
    <n v="0.7"/>
    <n v="32.820153200999997"/>
  </r>
  <r>
    <n v="202000000000"/>
    <d v="2022-03-21T00:00:00"/>
    <n v="2022"/>
    <n v="3"/>
    <s v="03"/>
    <x v="15"/>
    <n v="1481628"/>
    <n v="300"/>
    <n v="0.3"/>
    <s v="PAEX"/>
    <n v="60"/>
    <n v="91100"/>
    <s v=" VILLABE"/>
    <n v="75010"/>
    <s v="PARIS 10"/>
    <n v="45.17"/>
    <s v="ID2"/>
    <n v="1969"/>
    <s v="homme"/>
    <n v="0.16"/>
    <n v="0.3"/>
    <n v="6.7400000000000002E-2"/>
    <n v="0.7"/>
    <n v="1.2897841800000001"/>
  </r>
  <r>
    <n v="202000000000"/>
    <d v="2022-03-21T00:00:00"/>
    <n v="2022"/>
    <n v="3"/>
    <s v="03"/>
    <x v="15"/>
    <n v="1481027"/>
    <n v="150"/>
    <n v="0.15"/>
    <s v="GV"/>
    <n v="90"/>
    <n v="62138"/>
    <s v=" HAISNES"/>
    <n v="64230"/>
    <s v="SAUVAGNON"/>
    <n v="981.02599999999995"/>
    <s v="ID17"/>
    <n v="1991"/>
    <s v="homme"/>
    <n v="0.24099999999999999"/>
    <n v="1"/>
    <n v="0"/>
    <n v="0"/>
    <n v="35.464089899999991"/>
  </r>
  <r>
    <n v="202000000000"/>
    <d v="2022-03-21T00:00:00"/>
    <n v="2022"/>
    <n v="3"/>
    <s v="03"/>
    <x v="15"/>
    <n v="1481946"/>
    <n v="208"/>
    <n v="0.20799999999999999"/>
    <s v="POLE"/>
    <n v="100"/>
    <n v="91100"/>
    <s v=" VILLABE"/>
    <n v="59810"/>
    <s v="LESQUIN"/>
    <n v="248.797"/>
    <s v="ID2"/>
    <n v="1969"/>
    <s v="homme"/>
    <n v="0.16"/>
    <n v="0.3"/>
    <n v="6.7400000000000002E-2"/>
    <n v="0.7"/>
    <n v="4.9255436796799996"/>
  </r>
  <r>
    <n v="202000000000"/>
    <d v="2022-03-21T00:00:00"/>
    <n v="2022"/>
    <n v="3"/>
    <s v="03"/>
    <x v="15"/>
    <n v="1481701"/>
    <n v="120"/>
    <n v="0.12"/>
    <s v="POLE"/>
    <n v="130"/>
    <n v="91100"/>
    <s v=" VILLABE"/>
    <n v="80400"/>
    <s v="HAM"/>
    <n v="168.048"/>
    <s v="ID2"/>
    <n v="1969"/>
    <s v="homme"/>
    <n v="0.16"/>
    <n v="0.3"/>
    <n v="6.7400000000000002E-2"/>
    <n v="0.7"/>
    <n v="1.9193770367999998"/>
  </r>
  <r>
    <n v="202000000000"/>
    <d v="2022-03-21T00:00:00"/>
    <n v="2022"/>
    <n v="3"/>
    <s v="03"/>
    <x v="15"/>
    <n v="1481389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000000000"/>
    <d v="2022-03-21T00:00:00"/>
    <n v="2022"/>
    <n v="3"/>
    <s v="03"/>
    <x v="15"/>
    <n v="1481793"/>
    <n v="300"/>
    <n v="0.3"/>
    <s v="POLE"/>
    <n v="220"/>
    <n v="13000"/>
    <s v=" MARSEILLE"/>
    <n v="91100"/>
    <s v="VILLABE"/>
    <n v="740.09799999999996"/>
    <s v="ID26"/>
    <n v="1976"/>
    <s v="homme"/>
    <n v="0.16"/>
    <n v="0.3"/>
    <n v="6.7400000000000002E-2"/>
    <n v="0.7"/>
    <n v="21.132758291999998"/>
  </r>
  <r>
    <n v="202000000000"/>
    <d v="2022-03-21T00:00:00"/>
    <n v="2022"/>
    <n v="3"/>
    <s v="03"/>
    <x v="15"/>
    <n v="1479290"/>
    <n v="2000"/>
    <n v="2"/>
    <s v="PL"/>
    <n v="250"/>
    <n v="93120"/>
    <s v=" COURNEUVE/LA"/>
    <n v="91100"/>
    <s v="VILLABE"/>
    <n v="54.761000000000003"/>
    <s v="ID1"/>
    <n v="1972"/>
    <s v="homme"/>
    <n v="0.16"/>
    <n v="1"/>
    <n v="0"/>
    <n v="0"/>
    <n v="17.523520000000001"/>
  </r>
  <r>
    <n v="202000000000"/>
    <d v="2022-03-21T00:00:00"/>
    <n v="2022"/>
    <n v="3"/>
    <s v="03"/>
    <x v="15"/>
    <n v="1481851"/>
    <n v="1000"/>
    <n v="1"/>
    <s v="PAEX"/>
    <n v="350"/>
    <n v="67100"/>
    <s v=" STRASBOURG"/>
    <n v="91100"/>
    <s v="VILLABE"/>
    <n v="516.47400000000005"/>
    <s v="ID3"/>
    <n v="1987"/>
    <s v="homme"/>
    <n v="0.16"/>
    <n v="0.3"/>
    <n v="6.7400000000000002E-2"/>
    <n v="0.7"/>
    <n v="49.157995320000005"/>
  </r>
  <r>
    <n v="202000000000"/>
    <d v="2022-03-22T00:00:00"/>
    <n v="2022"/>
    <n v="3"/>
    <s v="03"/>
    <x v="15"/>
    <n v="1482314"/>
    <n v="150"/>
    <n v="0.15"/>
    <s v="PAEX"/>
    <n v="98"/>
    <n v="91100"/>
    <s v=" VILLABE"/>
    <n v="93120"/>
    <s v="COURNEUVE/LA"/>
    <n v="53.975999999999999"/>
    <s v="ID2"/>
    <n v="1969"/>
    <s v="homme"/>
    <n v="0.16"/>
    <n v="0.3"/>
    <n v="6.7400000000000002E-2"/>
    <n v="0.7"/>
    <n v="0.77061535199999998"/>
  </r>
  <r>
    <n v="202000000000"/>
    <d v="2022-03-22T00:00:00"/>
    <n v="2022"/>
    <n v="3"/>
    <s v="03"/>
    <x v="15"/>
    <n v="1481882"/>
    <n v="150"/>
    <n v="0.15"/>
    <s v="PAEX"/>
    <n v="190"/>
    <n v="59118"/>
    <s v=" WAMBRECHIES"/>
    <n v="91100"/>
    <s v="VILLABE"/>
    <n v="267.846"/>
    <s v="ID29"/>
    <n v="1974"/>
    <s v="femme"/>
    <n v="0.16"/>
    <n v="0.3"/>
    <n v="6.7400000000000002E-2"/>
    <n v="0.7"/>
    <n v="3.824037342"/>
  </r>
  <r>
    <n v="202000000000"/>
    <d v="2022-03-22T00:00:00"/>
    <n v="2022"/>
    <n v="3"/>
    <s v="03"/>
    <x v="15"/>
    <n v="1482545"/>
    <n v="400"/>
    <n v="0.4"/>
    <s v="POLE"/>
    <n v="234"/>
    <n v="91100"/>
    <s v=" VILLABE"/>
    <n v="59810"/>
    <s v="LESQUIN"/>
    <n v="248.797"/>
    <s v="ID2"/>
    <n v="1969"/>
    <s v="homme"/>
    <n v="0.16"/>
    <n v="0.3"/>
    <n v="6.7400000000000002E-2"/>
    <n v="0.7"/>
    <n v="9.4721993839999996"/>
  </r>
  <r>
    <n v="202000000000"/>
    <d v="2022-03-23T00:00:00"/>
    <n v="2022"/>
    <n v="3"/>
    <s v="03"/>
    <x v="15"/>
    <n v="1482530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000000000"/>
    <d v="2022-03-23T00:00:00"/>
    <n v="2022"/>
    <n v="3"/>
    <s v="03"/>
    <x v="15"/>
    <n v="1483081"/>
    <n v="128"/>
    <n v="0.128"/>
    <s v="PAEX"/>
    <n v="80"/>
    <n v="91100"/>
    <s v=" VILLABE"/>
    <n v="93130"/>
    <s v="NOISY LE SEC"/>
    <n v="46.627000000000002"/>
    <s v="ID2"/>
    <n v="1969"/>
    <s v="homme"/>
    <n v="0.16"/>
    <n v="0.3"/>
    <n v="6.7400000000000002E-2"/>
    <n v="0.7"/>
    <n v="0.56805860608000003"/>
  </r>
  <r>
    <n v="202000000000"/>
    <d v="2022-03-23T00:00:00"/>
    <n v="2022"/>
    <n v="3"/>
    <s v="03"/>
    <x v="15"/>
    <n v="1482632"/>
    <n v="150"/>
    <n v="0.15"/>
    <s v="PAEX"/>
    <n v="158"/>
    <n v="93000"/>
    <s v=" BOBIGNY"/>
    <n v="59118"/>
    <s v="WAMBRECHIES"/>
    <n v="225.38900000000001"/>
    <s v="ID21"/>
    <n v="1971"/>
    <s v="homme"/>
    <n v="0.16"/>
    <n v="0.3"/>
    <n v="6.7400000000000002E-2"/>
    <n v="0.7"/>
    <n v="3.2178787529999999"/>
  </r>
  <r>
    <n v="202000000000"/>
    <d v="2022-03-23T00:00:00"/>
    <n v="2022"/>
    <n v="3"/>
    <s v="03"/>
    <x v="15"/>
    <n v="1482894"/>
    <n v="300"/>
    <n v="0.3"/>
    <s v="PAEX"/>
    <n v="230"/>
    <n v="60000"/>
    <s v=" BEAUVAIS"/>
    <n v="59118"/>
    <s v="WAMBRECHIES"/>
    <n v="207.655"/>
    <s v="ID19"/>
    <n v="1995"/>
    <s v="homme"/>
    <n v="0.16"/>
    <n v="0.3"/>
    <n v="6.7400000000000002E-2"/>
    <n v="0.7"/>
    <n v="5.9293808699999992"/>
  </r>
  <r>
    <n v="202000000000"/>
    <d v="2022-03-23T00:00:00"/>
    <n v="2022"/>
    <n v="3"/>
    <s v="03"/>
    <x v="15"/>
    <n v="1482717"/>
    <n v="200"/>
    <n v="0.2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0.308488936"/>
  </r>
  <r>
    <n v="202000000000"/>
    <d v="2022-03-23T00:00:00"/>
    <n v="2022"/>
    <n v="3"/>
    <s v="03"/>
    <x v="15"/>
    <n v="1483766"/>
    <n v="174"/>
    <n v="0.17399999999999999"/>
    <s v="POLE"/>
    <n v="250"/>
    <n v="91100"/>
    <s v=" VILLABE"/>
    <n v="40230"/>
    <s v="ST GEOURS DE MA"/>
    <n v="728.06100000000004"/>
    <s v="ID2"/>
    <n v="1969"/>
    <s v="homme"/>
    <n v="0.16"/>
    <n v="0.3"/>
    <n v="6.7400000000000002E-2"/>
    <n v="0.7"/>
    <n v="12.057651200520001"/>
  </r>
  <r>
    <n v="202000000000"/>
    <d v="2022-03-24T00:00:00"/>
    <n v="2022"/>
    <n v="3"/>
    <s v="03"/>
    <x v="15"/>
    <n v="1483764"/>
    <n v="80"/>
    <n v="0.08"/>
    <s v="POLE"/>
    <n v="105"/>
    <n v="91100"/>
    <s v=" VILLABE"/>
    <n v="60000"/>
    <s v="BEAUVAIS"/>
    <n v="133.48500000000001"/>
    <s v="ID2"/>
    <n v="1969"/>
    <s v="homme"/>
    <n v="0.16"/>
    <n v="0.3"/>
    <n v="6.7400000000000002E-2"/>
    <n v="0.7"/>
    <n v="1.0164081840000003"/>
  </r>
  <r>
    <n v="202000000000"/>
    <d v="2022-03-24T00:00:00"/>
    <n v="2022"/>
    <n v="3"/>
    <s v="03"/>
    <x v="15"/>
    <n v="1483765"/>
    <n v="174"/>
    <n v="0.17399999999999999"/>
    <s v="POLE"/>
    <n v="195"/>
    <n v="91100"/>
    <s v=" VILLABE"/>
    <n v="19410"/>
    <s v="PERPEZAC LE NOI"/>
    <n v="458.50700000000001"/>
    <s v="ID2"/>
    <n v="1969"/>
    <s v="homme"/>
    <n v="0.16"/>
    <n v="0.3"/>
    <n v="6.7400000000000002E-2"/>
    <n v="0.7"/>
    <n v="7.5934811492399996"/>
  </r>
  <r>
    <n v="202000000000"/>
    <d v="2022-03-24T00:00:00"/>
    <n v="2022"/>
    <n v="3"/>
    <s v="03"/>
    <x v="15"/>
    <n v="1482328"/>
    <n v="1200"/>
    <n v="1.2"/>
    <s v="AFF"/>
    <n v="200"/>
    <n v="59100"/>
    <s v=" ROUBAIX"/>
    <n v="91100"/>
    <s v="VILLABE"/>
    <n v="266.35300000000001"/>
    <s v="ID9"/>
    <n v="1987"/>
    <s v="homme"/>
    <n v="6.7400000000000002E-2"/>
    <n v="1"/>
    <n v="0"/>
    <n v="0"/>
    <n v="21.542630639999999"/>
  </r>
  <r>
    <n v="202000000000"/>
    <d v="2022-03-24T00:00:00"/>
    <n v="2022"/>
    <n v="3"/>
    <s v="03"/>
    <x v="15"/>
    <n v="1483666"/>
    <n v="291"/>
    <n v="0.29099999999999998"/>
    <s v="POLE"/>
    <n v="200"/>
    <n v="91100"/>
    <s v=" VILLABE"/>
    <n v="80090"/>
    <s v="AMIENS"/>
    <n v="188.583"/>
    <s v="ID2"/>
    <n v="1969"/>
    <s v="homme"/>
    <n v="0.16"/>
    <n v="0.3"/>
    <n v="6.7400000000000002E-2"/>
    <n v="0.7"/>
    <n v="5.2232550125399992"/>
  </r>
  <r>
    <n v="202000000000"/>
    <d v="2022-03-24T00:00:00"/>
    <n v="2022"/>
    <n v="3"/>
    <s v="03"/>
    <x v="15"/>
    <n v="1481897"/>
    <n v="150"/>
    <n v="0.15"/>
    <s v="PAEX"/>
    <n v="249"/>
    <n v="59118"/>
    <s v=" WAMBRECHIES"/>
    <n v="91100"/>
    <s v="VILLABE"/>
    <n v="267.846"/>
    <s v="ID29"/>
    <n v="1974"/>
    <s v="femme"/>
    <n v="0.16"/>
    <n v="0.3"/>
    <n v="6.7400000000000002E-2"/>
    <n v="0.7"/>
    <n v="3.824037342"/>
  </r>
  <r>
    <n v="202000000000"/>
    <d v="2022-03-24T00:00:00"/>
    <n v="2022"/>
    <n v="3"/>
    <s v="03"/>
    <x v="15"/>
    <n v="1483767"/>
    <n v="432"/>
    <n v="0.432"/>
    <s v="POLE"/>
    <n v="330"/>
    <n v="91100"/>
    <s v=" VILLABE"/>
    <n v="67100"/>
    <s v="STRASBOURG"/>
    <n v="515.798"/>
    <s v="ID2"/>
    <n v="1969"/>
    <s v="homme"/>
    <n v="0.16"/>
    <n v="0.3"/>
    <n v="6.7400000000000002E-2"/>
    <n v="0.7"/>
    <n v="21.208458372480003"/>
  </r>
  <r>
    <n v="202000000000"/>
    <d v="2022-03-25T00:00:00"/>
    <n v="2022"/>
    <n v="3"/>
    <s v="03"/>
    <x v="15"/>
    <n v="1483505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000000000"/>
    <d v="2022-03-25T00:00:00"/>
    <n v="2022"/>
    <n v="3"/>
    <s v="03"/>
    <x v="15"/>
    <n v="1483506"/>
    <n v="400"/>
    <n v="0.4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000000000"/>
    <d v="2022-03-28T00:00:00"/>
    <n v="2022"/>
    <n v="3"/>
    <s v="03"/>
    <x v="15"/>
    <n v="1484872"/>
    <n v="52"/>
    <n v="5.1999999999999998E-2"/>
    <s v="POLE"/>
    <n v="100"/>
    <n v="91100"/>
    <s v=" VILLABE"/>
    <n v="59100"/>
    <s v="ROUBAIX"/>
    <n v="266.166"/>
    <s v="ID2"/>
    <n v="1969"/>
    <s v="homme"/>
    <n v="0.16"/>
    <n v="0.3"/>
    <n v="6.7400000000000002E-2"/>
    <n v="0.7"/>
    <n v="1.3173513537599999"/>
  </r>
  <r>
    <n v="202000000000"/>
    <d v="2022-03-28T00:00:00"/>
    <n v="2022"/>
    <n v="3"/>
    <s v="03"/>
    <x v="15"/>
    <n v="1484873"/>
    <n v="128"/>
    <n v="0.128"/>
    <s v="POLE"/>
    <n v="100"/>
    <n v="91100"/>
    <s v=" VILLABE"/>
    <n v="59200"/>
    <s v="TOURCOING"/>
    <n v="265.54500000000002"/>
    <s v="ID2"/>
    <n v="1969"/>
    <s v="homme"/>
    <n v="0.16"/>
    <n v="0.3"/>
    <n v="6.7400000000000002E-2"/>
    <n v="0.7"/>
    <n v="3.2351453568000004"/>
  </r>
  <r>
    <n v="202000000000"/>
    <d v="2022-03-28T00:00:00"/>
    <n v="2022"/>
    <n v="3"/>
    <s v="03"/>
    <x v="15"/>
    <n v="1484207"/>
    <n v="150"/>
    <n v="0.15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3.6840799109999995"/>
  </r>
  <r>
    <n v="202000000000"/>
    <d v="2022-03-28T00:00:00"/>
    <n v="2022"/>
    <n v="3"/>
    <s v="03"/>
    <x v="15"/>
    <n v="1484874"/>
    <n v="163"/>
    <n v="0.16300000000000001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8.3624464607600011"/>
  </r>
  <r>
    <n v="202000000000"/>
    <d v="2022-03-28T00:00:00"/>
    <n v="2022"/>
    <n v="3"/>
    <s v="03"/>
    <x v="15"/>
    <n v="1484867"/>
    <n v="204"/>
    <n v="0.20399999999999999"/>
    <s v="POLE"/>
    <n v="140"/>
    <n v="91100"/>
    <s v=" VILLABE"/>
    <n v="67100"/>
    <s v="STRASBOURG"/>
    <n v="515.798"/>
    <s v="ID2"/>
    <n v="1969"/>
    <s v="homme"/>
    <n v="0.16"/>
    <n v="0.3"/>
    <n v="6.7400000000000002E-2"/>
    <n v="0.7"/>
    <n v="10.01510534256"/>
  </r>
  <r>
    <n v="202000000000"/>
    <d v="2022-03-28T00:00:00"/>
    <n v="2022"/>
    <n v="3"/>
    <s v="03"/>
    <x v="15"/>
    <n v="1482898"/>
    <n v="150"/>
    <n v="0.15"/>
    <s v="PAEX"/>
    <n v="160"/>
    <n v="73490"/>
    <s v=" RAVOIRE/LA"/>
    <n v="91100"/>
    <s v="VILLABE"/>
    <n v="537.70799999999997"/>
    <s v="ID30"/>
    <n v="1990"/>
    <s v="femme"/>
    <n v="0.16"/>
    <n v="0.3"/>
    <n v="6.7400000000000002E-2"/>
    <n v="0.7"/>
    <n v="7.676857115999999"/>
  </r>
  <r>
    <n v="202000000000"/>
    <d v="2022-03-28T00:00:00"/>
    <n v="2022"/>
    <n v="3"/>
    <s v="03"/>
    <x v="15"/>
    <n v="1484217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000000000"/>
    <d v="2022-03-28T00:00:00"/>
    <n v="2022"/>
    <n v="3"/>
    <s v="03"/>
    <x v="15"/>
    <n v="1484870"/>
    <n v="81"/>
    <n v="8.1000000000000003E-2"/>
    <s v="POLE"/>
    <n v="168"/>
    <n v="91100"/>
    <s v=" VILLABE"/>
    <n v="4100"/>
    <s v="MANOSQUE"/>
    <n v="755.63400000000001"/>
    <s v="ID2"/>
    <n v="1969"/>
    <s v="homme"/>
    <n v="0.16"/>
    <n v="0.3"/>
    <n v="6.7400000000000002E-2"/>
    <n v="0.7"/>
    <n v="5.8256207737200008"/>
  </r>
  <r>
    <n v="202000000000"/>
    <d v="2022-03-28T00:00:00"/>
    <n v="2022"/>
    <n v="3"/>
    <s v="03"/>
    <x v="15"/>
    <n v="1484869"/>
    <n v="41"/>
    <n v="4.1000000000000002E-2"/>
    <s v="POLE"/>
    <n v="173"/>
    <n v="91100"/>
    <s v=" VILLABE"/>
    <n v="31390"/>
    <s v="CARBONNE"/>
    <n v="715.00800000000004"/>
    <s v="ID2"/>
    <n v="1969"/>
    <s v="homme"/>
    <n v="0.16"/>
    <n v="0.3"/>
    <n v="6.7400000000000002E-2"/>
    <n v="0.7"/>
    <n v="2.7902329190400001"/>
  </r>
  <r>
    <n v="202000000000"/>
    <d v="2022-03-28T00:00:00"/>
    <n v="2022"/>
    <n v="3"/>
    <s v="03"/>
    <x v="15"/>
    <n v="1484871"/>
    <n v="275"/>
    <n v="0.27500000000000002"/>
    <s v="POLE"/>
    <n v="225"/>
    <n v="91100"/>
    <s v=" VILLABE"/>
    <n v="26750"/>
    <s v="ROMANS SUR ISER"/>
    <n v="541.17999999999995"/>
    <s v="ID2"/>
    <n v="1969"/>
    <s v="homme"/>
    <n v="0.16"/>
    <n v="0.3"/>
    <n v="6.7400000000000002E-2"/>
    <n v="0.7"/>
    <n v="14.165115910000001"/>
  </r>
  <r>
    <n v="202000000000"/>
    <d v="2022-03-28T00:00:00"/>
    <n v="2022"/>
    <n v="3"/>
    <s v="03"/>
    <x v="15"/>
    <n v="1484210"/>
    <n v="600"/>
    <n v="0.6"/>
    <s v="PAEX"/>
    <n v="253"/>
    <n v="67100"/>
    <s v=" STRASBOURG"/>
    <n v="91100"/>
    <s v="VILLABE"/>
    <n v="516.47400000000005"/>
    <s v="ID3"/>
    <n v="1987"/>
    <s v="homme"/>
    <n v="0.16"/>
    <n v="0.3"/>
    <n v="6.7400000000000002E-2"/>
    <n v="0.7"/>
    <n v="29.494797192"/>
  </r>
  <r>
    <n v="202000000000"/>
    <d v="2022-03-29T00:00:00"/>
    <n v="2022"/>
    <n v="3"/>
    <s v="03"/>
    <x v="15"/>
    <n v="1485340"/>
    <n v="200"/>
    <n v="0.2"/>
    <s v="GV"/>
    <n v="80"/>
    <n v="91100"/>
    <s v=" VILLABE"/>
    <n v="91300"/>
    <s v="MASSY"/>
    <n v="23.132999999999999"/>
    <s v="ID2"/>
    <n v="1969"/>
    <s v="homme"/>
    <n v="0.24099999999999999"/>
    <n v="1"/>
    <n v="0"/>
    <n v="0"/>
    <n v="1.1150106"/>
  </r>
  <r>
    <n v="202000000000"/>
    <d v="2022-03-29T00:00:00"/>
    <n v="2022"/>
    <n v="3"/>
    <s v="03"/>
    <x v="15"/>
    <n v="1485338"/>
    <n v="261"/>
    <n v="0.26100000000000001"/>
    <s v="POLE"/>
    <n v="140"/>
    <n v="91100"/>
    <s v=" VILLABE"/>
    <n v="59810"/>
    <s v="LESQUIN"/>
    <n v="248.797"/>
    <s v="ID2"/>
    <n v="1969"/>
    <s v="homme"/>
    <n v="0.16"/>
    <n v="0.3"/>
    <n v="6.7400000000000002E-2"/>
    <n v="0.7"/>
    <n v="6.1806100980600007"/>
  </r>
  <r>
    <n v="202000000000"/>
    <d v="2022-03-29T00:00:00"/>
    <n v="2022"/>
    <n v="3"/>
    <s v="03"/>
    <x v="15"/>
    <n v="1484747"/>
    <n v="450"/>
    <n v="0.45"/>
    <s v="PAEX"/>
    <n v="220"/>
    <n v="59100"/>
    <s v=" ROUBAIX"/>
    <n v="91100"/>
    <s v="VILLABE"/>
    <n v="266.35300000000001"/>
    <s v="ID9"/>
    <n v="1987"/>
    <s v="homme"/>
    <n v="0.16"/>
    <n v="0.3"/>
    <n v="6.7400000000000002E-2"/>
    <n v="0.7"/>
    <n v="11.408165343"/>
  </r>
  <r>
    <n v="202000000000"/>
    <d v="2022-03-29T00:00:00"/>
    <n v="2022"/>
    <n v="3"/>
    <s v="03"/>
    <x v="15"/>
    <n v="1484684"/>
    <n v="300"/>
    <n v="0.3"/>
    <s v="POLE"/>
    <n v="280"/>
    <n v="13000"/>
    <s v=" MARSEILLE"/>
    <n v="91100"/>
    <s v="VILLABE"/>
    <n v="740.09799999999996"/>
    <s v="ID26"/>
    <n v="1976"/>
    <s v="homme"/>
    <n v="0.16"/>
    <n v="0.3"/>
    <n v="6.7400000000000002E-2"/>
    <n v="0.7"/>
    <n v="21.132758291999998"/>
  </r>
  <r>
    <n v="20220400055"/>
    <d v="2022-03-29T00:00:00"/>
    <n v="2022"/>
    <n v="3"/>
    <s v="03"/>
    <x v="15"/>
    <n v="1485337"/>
    <n v="864"/>
    <n v="0.86399999999999999"/>
    <s v="POLE"/>
    <n v="405"/>
    <n v="91100"/>
    <s v=" VILLABE"/>
    <n v="59100"/>
    <s v="ROUBAIX"/>
    <n v="266.166"/>
    <s v="ID2"/>
    <n v="1969"/>
    <s v="homme"/>
    <n v="0.16"/>
    <n v="0.3"/>
    <n v="6.7400000000000002E-2"/>
    <n v="0.7"/>
    <n v="21.888299416319999"/>
  </r>
  <r>
    <n v="202000000000"/>
    <d v="2022-03-30T00:00:00"/>
    <n v="2022"/>
    <n v="3"/>
    <s v="03"/>
    <x v="15"/>
    <n v="1485061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000000000"/>
    <d v="2022-03-30T00:00:00"/>
    <n v="2022"/>
    <n v="3"/>
    <s v="03"/>
    <x v="15"/>
    <n v="1486103"/>
    <n v="250"/>
    <n v="0.25"/>
    <s v="PAEX"/>
    <n v="80"/>
    <n v="91100"/>
    <s v=" VILLABE"/>
    <n v="93120"/>
    <s v="COURNEUVE/LA"/>
    <n v="53.975999999999999"/>
    <s v="ID2"/>
    <n v="1969"/>
    <s v="homme"/>
    <n v="0.16"/>
    <n v="0.3"/>
    <n v="6.7400000000000002E-2"/>
    <n v="0.7"/>
    <n v="1.2843589199999998"/>
  </r>
  <r>
    <n v="202000000000"/>
    <d v="2022-03-30T00:00:00"/>
    <n v="2022"/>
    <n v="3"/>
    <s v="03"/>
    <x v="15"/>
    <n v="1485666"/>
    <n v="45"/>
    <n v="4.4999999999999998E-2"/>
    <s v="POLE"/>
    <n v="100"/>
    <n v="91100"/>
    <s v=" VILLABE"/>
    <n v="59800"/>
    <s v="LILLE"/>
    <n v="254.17500000000001"/>
    <s v="ID2"/>
    <n v="1969"/>
    <s v="homme"/>
    <n v="0.16"/>
    <n v="0.3"/>
    <n v="6.7400000000000002E-2"/>
    <n v="0.7"/>
    <n v="1.0886569425000001"/>
  </r>
  <r>
    <n v="202000000000"/>
    <d v="2022-03-30T00:00:00"/>
    <n v="2022"/>
    <n v="3"/>
    <s v="03"/>
    <x v="15"/>
    <n v="1485667"/>
    <n v="45"/>
    <n v="4.4999999999999998E-2"/>
    <s v="POLE"/>
    <n v="100"/>
    <n v="91100"/>
    <s v=" VILLABE"/>
    <n v="59200"/>
    <s v="TOURCOING"/>
    <n v="265.54500000000002"/>
    <s v="ID2"/>
    <n v="1969"/>
    <s v="homme"/>
    <n v="0.16"/>
    <n v="0.3"/>
    <n v="6.7400000000000002E-2"/>
    <n v="0.7"/>
    <n v="1.1373557894999999"/>
  </r>
  <r>
    <n v="202000000000"/>
    <d v="2022-03-30T00:00:00"/>
    <n v="2022"/>
    <n v="3"/>
    <s v="03"/>
    <x v="15"/>
    <n v="1485665"/>
    <n v="47"/>
    <n v="4.7E-2"/>
    <s v="POLE"/>
    <n v="119.1"/>
    <n v="91100"/>
    <s v=" VILLABE"/>
    <n v="87000"/>
    <s v="LIMOGES"/>
    <n v="390.036"/>
    <s v="ID2"/>
    <n v="1969"/>
    <s v="homme"/>
    <n v="0.16"/>
    <n v="0.3"/>
    <n v="6.7400000000000002E-2"/>
    <n v="0.7"/>
    <n v="1.7448104445600001"/>
  </r>
  <r>
    <n v="202000000000"/>
    <d v="2022-03-30T00:00:00"/>
    <n v="2022"/>
    <n v="3"/>
    <s v="03"/>
    <x v="15"/>
    <n v="1485503"/>
    <n v="100"/>
    <n v="0.1"/>
    <s v="PAEX"/>
    <n v="145"/>
    <n v="19410"/>
    <s v=" PERPEZAC LE NOI"/>
    <n v="91100"/>
    <s v="VILLABE"/>
    <n v="456.06700000000001"/>
    <s v="ID28"/>
    <n v="1990"/>
    <s v="homme"/>
    <n v="0.16"/>
    <n v="0.3"/>
    <n v="6.7400000000000002E-2"/>
    <n v="0.7"/>
    <n v="4.3408457060000005"/>
  </r>
  <r>
    <n v="202000000000"/>
    <d v="2022-03-30T00:00:00"/>
    <n v="2022"/>
    <n v="3"/>
    <s v="03"/>
    <x v="15"/>
    <n v="1485668"/>
    <n v="90"/>
    <n v="0.09"/>
    <s v="POLE"/>
    <n v="150"/>
    <n v="91100"/>
    <s v=" VILLABE"/>
    <n v="53120"/>
    <s v="GORRON"/>
    <n v="316.77699999999999"/>
    <s v="ID2"/>
    <n v="1969"/>
    <s v="homme"/>
    <n v="0.16"/>
    <n v="0.3"/>
    <n v="6.7400000000000002E-2"/>
    <n v="0.7"/>
    <n v="2.7135751373999999"/>
  </r>
  <r>
    <n v="202000000000"/>
    <d v="2022-03-30T00:00:00"/>
    <n v="2022"/>
    <n v="3"/>
    <s v="03"/>
    <x v="15"/>
    <n v="1485205"/>
    <n v="200"/>
    <n v="0.2"/>
    <s v="PAEX"/>
    <n v="188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000000000"/>
    <d v="2022-03-30T00:00:00"/>
    <n v="2022"/>
    <n v="3"/>
    <s v="03"/>
    <x v="15"/>
    <n v="1484546"/>
    <n v="250"/>
    <n v="0.25"/>
    <s v="PAEX"/>
    <n v="250"/>
    <n v="64230"/>
    <s v=" SAUVAGNON"/>
    <n v="91100"/>
    <s v="VILLABE"/>
    <n v="767.14700000000005"/>
    <s v="ID31"/>
    <n v="1984"/>
    <s v="femme"/>
    <n v="0.16"/>
    <n v="0.3"/>
    <n v="6.7400000000000002E-2"/>
    <n v="0.7"/>
    <n v="18.254262865000001"/>
  </r>
  <r>
    <n v="202000000000"/>
    <d v="2022-03-30T00:00:00"/>
    <n v="2022"/>
    <n v="3"/>
    <s v="03"/>
    <x v="15"/>
    <n v="1485213"/>
    <n v="2000"/>
    <n v="2"/>
    <s v="PL"/>
    <n v="280"/>
    <n v="93120"/>
    <s v=" COURNEUVE/LA"/>
    <n v="91100"/>
    <s v="VILLABE"/>
    <n v="54.761000000000003"/>
    <s v="ID1"/>
    <n v="1972"/>
    <s v="homme"/>
    <n v="0.16"/>
    <n v="1"/>
    <n v="0"/>
    <n v="0"/>
    <n v="17.523520000000001"/>
  </r>
  <r>
    <n v="202000000000"/>
    <d v="2022-03-31T00:00:00"/>
    <n v="2022"/>
    <n v="3"/>
    <s v="03"/>
    <x v="15"/>
    <n v="1485079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000000000"/>
    <d v="2022-03-31T00:00:00"/>
    <n v="2022"/>
    <n v="3"/>
    <s v="03"/>
    <x v="15"/>
    <n v="1486656"/>
    <n v="103"/>
    <n v="0.10299999999999999"/>
    <s v="POLE"/>
    <n v="130"/>
    <n v="91100"/>
    <s v=" VILLABE"/>
    <n v="39570"/>
    <s v="LONS LE SAUNIER"/>
    <n v="380.45499999999998"/>
    <s v="ID2"/>
    <n v="1969"/>
    <s v="homme"/>
    <n v="0.16"/>
    <n v="0.3"/>
    <n v="6.7400000000000002E-2"/>
    <n v="0.7"/>
    <n v="3.7298058106999998"/>
  </r>
  <r>
    <n v="20220400055"/>
    <d v="2022-03-31T00:00:00"/>
    <n v="2022"/>
    <n v="3"/>
    <s v="03"/>
    <x v="15"/>
    <n v="1486657"/>
    <n v="51"/>
    <n v="5.0999999999999997E-2"/>
    <s v="POLE"/>
    <n v="145"/>
    <n v="91100"/>
    <s v=" VILLABE"/>
    <n v="69800"/>
    <s v="ST PRIEST"/>
    <n v="445.25200000000001"/>
    <s v="ID2"/>
    <n v="1969"/>
    <s v="homme"/>
    <n v="0.16"/>
    <n v="0.3"/>
    <n v="6.7400000000000002E-2"/>
    <n v="0.7"/>
    <n v="2.1613333533599999"/>
  </r>
  <r>
    <n v="20220400055"/>
    <d v="2022-03-31T00:00:00"/>
    <n v="2022"/>
    <n v="3"/>
    <s v="03"/>
    <x v="15"/>
    <n v="1486655"/>
    <n v="76"/>
    <n v="7.5999999999999998E-2"/>
    <s v="POLE"/>
    <n v="155"/>
    <n v="91100"/>
    <s v=" VILLABE"/>
    <n v="33520"/>
    <s v="BRUGES"/>
    <n v="575.35599999999999"/>
    <s v="ID2"/>
    <n v="1969"/>
    <s v="homme"/>
    <n v="0.16"/>
    <n v="0.3"/>
    <n v="6.7400000000000002E-2"/>
    <n v="0.7"/>
    <n v="4.1619411900800003"/>
  </r>
  <r>
    <n v="202000000000"/>
    <d v="2022-03-31T00:00:00"/>
    <n v="2022"/>
    <n v="3"/>
    <s v="03"/>
    <x v="15"/>
    <n v="1485751"/>
    <n v="150"/>
    <n v="0.15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20400055"/>
    <d v="2022-03-31T00:00:00"/>
    <n v="2022"/>
    <n v="3"/>
    <s v="03"/>
    <x v="15"/>
    <n v="1486658"/>
    <n v="257"/>
    <n v="0.25700000000000001"/>
    <s v="POLE"/>
    <n v="215"/>
    <n v="91100"/>
    <s v=" VILLABE"/>
    <n v="59200"/>
    <s v="TOURCOING"/>
    <n v="265.54500000000002"/>
    <s v="ID2"/>
    <n v="1969"/>
    <s v="homme"/>
    <n v="0.16"/>
    <n v="0.3"/>
    <n v="6.7400000000000002E-2"/>
    <n v="0.7"/>
    <n v="6.4955652866999998"/>
  </r>
  <r>
    <n v="202000000000"/>
    <d v="2022-03-31T00:00:00"/>
    <n v="2022"/>
    <n v="3"/>
    <s v="03"/>
    <x v="15"/>
    <n v="1486022"/>
    <n v="200"/>
    <n v="0.2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0.308488936"/>
  </r>
  <r>
    <n v="20220400055"/>
    <d v="2022-03-31T00:00:00"/>
    <n v="2022"/>
    <n v="3"/>
    <s v="03"/>
    <x v="15"/>
    <n v="1485697"/>
    <n v="150"/>
    <n v="0.15"/>
    <s v="PAEX"/>
    <n v="253"/>
    <n v="67100"/>
    <s v=" STRASBOURG"/>
    <n v="91100"/>
    <s v="VILLABE"/>
    <n v="516.47400000000005"/>
    <s v="ID3"/>
    <n v="1987"/>
    <s v="homme"/>
    <n v="0.16"/>
    <n v="0.3"/>
    <n v="6.7400000000000002E-2"/>
    <n v="0.7"/>
    <n v="7.373699298"/>
  </r>
  <r>
    <n v="202000000000"/>
    <d v="2022-03-31T00:00:00"/>
    <n v="2022"/>
    <n v="3"/>
    <s v="03"/>
    <x v="15"/>
    <n v="1485653"/>
    <n v="400"/>
    <n v="0.4"/>
    <s v="PAEX"/>
    <n v="300"/>
    <n v="64230"/>
    <s v=" SAUVAGNON"/>
    <n v="91100"/>
    <s v="VILLABE"/>
    <n v="767.14700000000005"/>
    <s v="ID31"/>
    <n v="1984"/>
    <s v="femme"/>
    <n v="0.16"/>
    <n v="0.3"/>
    <n v="6.7400000000000002E-2"/>
    <n v="0.7"/>
    <n v="29.206820584000006"/>
  </r>
  <r>
    <n v="20220400055"/>
    <d v="2022-04-01T00:00:00"/>
    <n v="2022"/>
    <n v="4"/>
    <s v="04"/>
    <x v="16"/>
    <n v="1487207"/>
    <n v="216"/>
    <n v="0.216"/>
    <s v="GV"/>
    <n v="100"/>
    <n v="91100"/>
    <s v=" VILLABE"/>
    <n v="94440"/>
    <s v="MAROLLES EN BRI"/>
    <n v="34.085999999999999"/>
    <s v="ID2"/>
    <n v="1969"/>
    <s v="homme"/>
    <n v="0.24099999999999999"/>
    <n v="1"/>
    <n v="0"/>
    <n v="0"/>
    <n v="1.7743808159999999"/>
  </r>
  <r>
    <n v="20220400055"/>
    <d v="2022-04-01T00:00:00"/>
    <n v="2022"/>
    <n v="4"/>
    <s v="04"/>
    <x v="16"/>
    <n v="1487401"/>
    <n v="102"/>
    <n v="0.10199999999999999"/>
    <s v="POLE"/>
    <n v="126.6"/>
    <n v="91100"/>
    <s v=" VILLABE"/>
    <n v="44260"/>
    <s v="LAVAU SUR LOIRE"/>
    <n v="413.68799999999999"/>
    <s v="ID2"/>
    <n v="1969"/>
    <s v="homme"/>
    <n v="0.16"/>
    <n v="0.3"/>
    <n v="6.7400000000000002E-2"/>
    <n v="0.7"/>
    <n v="4.0162320316799995"/>
  </r>
  <r>
    <n v="20220400055"/>
    <d v="2022-04-01T00:00:00"/>
    <n v="2022"/>
    <n v="4"/>
    <s v="04"/>
    <x v="16"/>
    <n v="1487206"/>
    <n v="160"/>
    <n v="0.16"/>
    <s v="POLE"/>
    <n v="130"/>
    <n v="91100"/>
    <s v=" VILLABE"/>
    <n v="85200"/>
    <s v="FONTENAY LE COM"/>
    <n v="446.19099999999997"/>
    <s v="ID2"/>
    <n v="1969"/>
    <s v="homme"/>
    <n v="0.16"/>
    <n v="0.3"/>
    <n v="6.7400000000000002E-2"/>
    <n v="0.7"/>
    <n v="6.7949535008000002"/>
  </r>
  <r>
    <n v="20220400055"/>
    <d v="2022-04-01T00:00:00"/>
    <n v="2022"/>
    <n v="4"/>
    <s v="04"/>
    <x v="16"/>
    <n v="1487390"/>
    <n v="200"/>
    <n v="0.2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10.260670504"/>
  </r>
  <r>
    <n v="20220400055"/>
    <d v="2022-04-01T00:00:00"/>
    <n v="2022"/>
    <n v="4"/>
    <s v="04"/>
    <x v="16"/>
    <n v="1486440"/>
    <n v="300"/>
    <n v="0.3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20400055"/>
    <d v="2022-04-01T00:00:00"/>
    <n v="2022"/>
    <n v="4"/>
    <s v="04"/>
    <x v="16"/>
    <n v="1487399"/>
    <n v="41"/>
    <n v="4.1000000000000002E-2"/>
    <s v="POLE"/>
    <n v="168"/>
    <n v="91100"/>
    <s v=" VILLABE"/>
    <n v="4100"/>
    <s v="MANOSQUE"/>
    <n v="755.63400000000001"/>
    <s v="ID2"/>
    <n v="1969"/>
    <s v="homme"/>
    <n v="0.16"/>
    <n v="0.3"/>
    <n v="6.7400000000000002E-2"/>
    <n v="0.7"/>
    <n v="2.9487710089200001"/>
  </r>
  <r>
    <n v="20220400055"/>
    <d v="2022-04-01T00:00:00"/>
    <n v="2022"/>
    <n v="4"/>
    <s v="04"/>
    <x v="16"/>
    <n v="1486861"/>
    <n v="300"/>
    <n v="0.3"/>
    <s v="POLE"/>
    <n v="178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400055"/>
    <d v="2022-04-01T00:00:00"/>
    <n v="2022"/>
    <n v="4"/>
    <s v="04"/>
    <x v="16"/>
    <n v="1487203"/>
    <n v="380"/>
    <n v="0.38"/>
    <s v="POLE"/>
    <n v="178"/>
    <n v="91100"/>
    <s v=" VILLABE"/>
    <n v="59810"/>
    <s v="LESQUIN"/>
    <n v="248.797"/>
    <s v="ID2"/>
    <n v="1969"/>
    <s v="homme"/>
    <n v="0.16"/>
    <n v="0.3"/>
    <n v="6.7400000000000002E-2"/>
    <n v="0.7"/>
    <n v="8.9985894147999996"/>
  </r>
  <r>
    <n v="20220400055"/>
    <d v="2022-04-01T00:00:00"/>
    <n v="2022"/>
    <n v="4"/>
    <s v="04"/>
    <x v="16"/>
    <n v="1487208"/>
    <n v="39"/>
    <n v="3.9E-2"/>
    <s v="POLE"/>
    <n v="196"/>
    <n v="91100"/>
    <s v=" VILLABE"/>
    <n v="6520"/>
    <s v="GRASSE"/>
    <n v="884.3"/>
    <s v="ID2"/>
    <n v="1969"/>
    <s v="homme"/>
    <n v="0.16"/>
    <n v="0.3"/>
    <n v="6.7400000000000002E-2"/>
    <n v="0.7"/>
    <n v="3.2825392859999996"/>
  </r>
  <r>
    <n v="20220400055"/>
    <d v="2022-04-01T00:00:00"/>
    <n v="2022"/>
    <n v="4"/>
    <s v="04"/>
    <x v="16"/>
    <n v="1486343"/>
    <n v="450"/>
    <n v="0.45"/>
    <s v="PAEX"/>
    <n v="250"/>
    <n v="59810"/>
    <s v=" LESQUIN"/>
    <n v="91100"/>
    <s v="VILLABE"/>
    <n v="250.27799999999999"/>
    <s v="ID11"/>
    <n v="1998"/>
    <s v="homme"/>
    <n v="0.16"/>
    <n v="0.3"/>
    <n v="6.7400000000000002E-2"/>
    <n v="0.7"/>
    <n v="10.719657017999999"/>
  </r>
  <r>
    <n v="202000000000"/>
    <d v="2022-04-01T00:00:00"/>
    <n v="2022"/>
    <n v="4"/>
    <s v="04"/>
    <x v="16"/>
    <n v="1487204"/>
    <n v="300"/>
    <n v="0.3"/>
    <s v="POLE"/>
    <n v="280"/>
    <n v="91100"/>
    <s v=" VILLABE"/>
    <n v="19410"/>
    <s v="PERPEZAC LE NOI"/>
    <n v="458.50700000000001"/>
    <s v="ID2"/>
    <n v="1969"/>
    <s v="homme"/>
    <n v="0.16"/>
    <n v="0.3"/>
    <n v="6.7400000000000002E-2"/>
    <n v="0.7"/>
    <n v="13.092208877999999"/>
  </r>
  <r>
    <n v="20220400055"/>
    <d v="2022-04-01T00:00:00"/>
    <n v="2022"/>
    <n v="4"/>
    <s v="04"/>
    <x v="16"/>
    <n v="1486774"/>
    <n v="600"/>
    <n v="0.6"/>
    <s v="POLE"/>
    <n v="360"/>
    <n v="91100"/>
    <s v=" VILLABE"/>
    <n v="62117"/>
    <s v="BREBIERES"/>
    <n v="222.00700000000001"/>
    <s v="ID2"/>
    <n v="1969"/>
    <s v="homme"/>
    <n v="0.16"/>
    <n v="0.3"/>
    <n v="6.7400000000000002E-2"/>
    <n v="0.7"/>
    <n v="12.678375755999999"/>
  </r>
  <r>
    <n v="20220400055"/>
    <d v="2022-04-01T00:00:00"/>
    <n v="2022"/>
    <n v="4"/>
    <s v="04"/>
    <x v="16"/>
    <n v="1486219"/>
    <n v="2200"/>
    <n v="2.2000000000000002"/>
    <s v="PLR"/>
    <n v="525"/>
    <n v="62138"/>
    <s v=" HAISNES"/>
    <n v="91100"/>
    <s v="VILLABE"/>
    <n v="247.541"/>
    <s v="ID17"/>
    <n v="1991"/>
    <s v="homme"/>
    <n v="0.16"/>
    <n v="1"/>
    <n v="0"/>
    <n v="0"/>
    <n v="87.134432000000004"/>
  </r>
  <r>
    <n v="202000000000"/>
    <d v="2022-04-04T00:00:00"/>
    <n v="2022"/>
    <n v="4"/>
    <s v="04"/>
    <x v="16"/>
    <n v="1485080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20400055"/>
    <d v="2022-04-04T00:00:00"/>
    <n v="2022"/>
    <n v="4"/>
    <s v="04"/>
    <x v="16"/>
    <n v="1486647"/>
    <n v="150"/>
    <n v="0.15"/>
    <s v="GV"/>
    <n v="80"/>
    <n v="93120"/>
    <s v=" COURNEUVE/LA"/>
    <n v="94440"/>
    <s v="MAROLLES EN BRI"/>
    <n v="38.395000000000003"/>
    <s v="ID1"/>
    <n v="1972"/>
    <s v="homme"/>
    <n v="0.24099999999999999"/>
    <n v="1"/>
    <n v="0"/>
    <n v="0"/>
    <n v="1.3879792499999999"/>
  </r>
  <r>
    <n v="20220400055"/>
    <d v="2022-04-04T00:00:00"/>
    <n v="2022"/>
    <n v="4"/>
    <s v="04"/>
    <x v="16"/>
    <n v="1486639"/>
    <n v="450"/>
    <n v="0.45"/>
    <s v="PAEX"/>
    <n v="140"/>
    <n v="93120"/>
    <s v=" COURNEUVE/LA"/>
    <n v="93130"/>
    <s v="NOISY LE SEC"/>
    <n v="9.0009999999999994"/>
    <s v="ID1"/>
    <n v="1972"/>
    <s v="homme"/>
    <n v="0.16"/>
    <n v="0.3"/>
    <n v="6.7400000000000002E-2"/>
    <n v="0.7"/>
    <n v="0.38552183099999998"/>
  </r>
  <r>
    <n v="20220400055"/>
    <d v="2022-04-04T00:00:00"/>
    <n v="2022"/>
    <n v="4"/>
    <s v="04"/>
    <x v="16"/>
    <n v="1487403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20400055"/>
    <d v="2022-04-04T00:00:00"/>
    <n v="2022"/>
    <n v="4"/>
    <s v="04"/>
    <x v="16"/>
    <n v="1487065"/>
    <n v="174"/>
    <n v="0.17399999999999999"/>
    <s v="POLE"/>
    <n v="195"/>
    <n v="93120"/>
    <s v=" COURNEUVE/LA"/>
    <n v="19410"/>
    <s v="PERPEZAC LE NOI"/>
    <n v="480.48200000000003"/>
    <s v="ID1"/>
    <n v="1972"/>
    <s v="homme"/>
    <n v="0.16"/>
    <n v="0.3"/>
    <n v="6.7400000000000002E-2"/>
    <n v="0.7"/>
    <n v="7.9574161562400008"/>
  </r>
  <r>
    <n v="20220400055"/>
    <d v="2022-04-04T00:00:00"/>
    <n v="2022"/>
    <n v="4"/>
    <s v="04"/>
    <x v="16"/>
    <n v="1486630"/>
    <n v="450"/>
    <n v="0.45"/>
    <s v="PAEX"/>
    <n v="210"/>
    <n v="93120"/>
    <s v=" COURNEUVE/LA"/>
    <n v="59100"/>
    <s v="ROUBAIX"/>
    <n v="221.06"/>
    <s v="ID1"/>
    <n v="1972"/>
    <s v="homme"/>
    <n v="0.16"/>
    <n v="0.3"/>
    <n v="6.7400000000000002E-2"/>
    <n v="0.7"/>
    <n v="9.4682208600000006"/>
  </r>
  <r>
    <n v="20220400055"/>
    <d v="2022-04-04T00:00:00"/>
    <n v="2022"/>
    <n v="4"/>
    <s v="04"/>
    <x v="16"/>
    <n v="1486643"/>
    <n v="450"/>
    <n v="0.45"/>
    <s v="POLE"/>
    <n v="340"/>
    <n v="93120"/>
    <s v=" COURNEUVE/LA"/>
    <n v="13000"/>
    <s v="MARSEILLE"/>
    <n v="791.279"/>
    <s v="ID1"/>
    <n v="1972"/>
    <s v="homme"/>
    <n v="0.16"/>
    <n v="0.3"/>
    <n v="6.7400000000000002E-2"/>
    <n v="0.7"/>
    <n v="33.891270848999994"/>
  </r>
  <r>
    <n v="20220400055"/>
    <d v="2022-04-05T00:00:00"/>
    <n v="2022"/>
    <n v="4"/>
    <s v="04"/>
    <x v="16"/>
    <n v="1488466"/>
    <n v="519"/>
    <n v="0.51900000000000002"/>
    <s v="POLE"/>
    <n v="360"/>
    <n v="91100"/>
    <s v=" VILLABE"/>
    <n v="67100"/>
    <s v="STRASBOURG"/>
    <n v="515.798"/>
    <s v="ID2"/>
    <n v="1969"/>
    <s v="homme"/>
    <n v="0.16"/>
    <n v="0.3"/>
    <n v="6.7400000000000002E-2"/>
    <n v="0.7"/>
    <n v="25.479606239159999"/>
  </r>
  <r>
    <n v="20220400055"/>
    <d v="2022-04-06T00:00:00"/>
    <n v="2022"/>
    <n v="4"/>
    <s v="04"/>
    <x v="16"/>
    <n v="1488270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400055"/>
    <d v="2022-04-07T00:00:00"/>
    <n v="2022"/>
    <n v="4"/>
    <s v="04"/>
    <x v="16"/>
    <n v="1489621"/>
    <n v="204"/>
    <n v="0.20399999999999999"/>
    <s v="GV"/>
    <n v="100"/>
    <n v="91100"/>
    <s v=" VILLABE"/>
    <n v="93130"/>
    <s v="NOISY LE SEC"/>
    <n v="46.627000000000002"/>
    <s v="ID2"/>
    <n v="1969"/>
    <s v="homme"/>
    <n v="0.24099999999999999"/>
    <n v="1"/>
    <n v="0"/>
    <n v="0"/>
    <n v="2.2923698279999996"/>
  </r>
  <r>
    <n v="20220400055"/>
    <d v="2022-04-07T00:00:00"/>
    <n v="2022"/>
    <n v="4"/>
    <s v="04"/>
    <x v="16"/>
    <n v="1489620"/>
    <n v="55"/>
    <n v="5.5E-2"/>
    <s v="POLE"/>
    <n v="120"/>
    <n v="91100"/>
    <s v=" VILLABE"/>
    <n v="21300"/>
    <s v="CHENOVE"/>
    <n v="279.79899999999998"/>
    <s v="ID2"/>
    <n v="1969"/>
    <s v="homme"/>
    <n v="0.16"/>
    <n v="0.3"/>
    <n v="6.7400000000000002E-2"/>
    <n v="0.7"/>
    <n v="1.4647197850999998"/>
  </r>
  <r>
    <n v="20220400055"/>
    <d v="2022-04-07T00:00:00"/>
    <n v="2022"/>
    <n v="4"/>
    <s v="04"/>
    <x v="16"/>
    <n v="1489612"/>
    <n v="183"/>
    <n v="0.183"/>
    <s v="POLE"/>
    <n v="130"/>
    <n v="91100"/>
    <s v=" VILLABE"/>
    <n v="80400"/>
    <s v="HAM"/>
    <n v="168.048"/>
    <s v="ID2"/>
    <n v="1969"/>
    <s v="homme"/>
    <n v="0.16"/>
    <n v="0.3"/>
    <n v="6.7400000000000002E-2"/>
    <n v="0.7"/>
    <n v="2.9270499811199997"/>
  </r>
  <r>
    <n v="20220400055"/>
    <d v="2022-04-07T00:00:00"/>
    <n v="2022"/>
    <n v="4"/>
    <s v="04"/>
    <x v="16"/>
    <n v="1489619"/>
    <n v="106"/>
    <n v="0.106"/>
    <s v="POLE"/>
    <n v="130"/>
    <n v="91100"/>
    <s v=" VILLABE"/>
    <n v="39570"/>
    <s v="LONS LE SAUNIER"/>
    <n v="380.45499999999998"/>
    <s v="ID2"/>
    <n v="1969"/>
    <s v="homme"/>
    <n v="0.16"/>
    <n v="0.3"/>
    <n v="6.7400000000000002E-2"/>
    <n v="0.7"/>
    <n v="3.8384409314000001"/>
  </r>
  <r>
    <n v="20220400055"/>
    <d v="2022-04-07T00:00:00"/>
    <n v="2022"/>
    <n v="4"/>
    <s v="04"/>
    <x v="16"/>
    <n v="1489800"/>
    <n v="273"/>
    <n v="0.27300000000000002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14.00581523796"/>
  </r>
  <r>
    <n v="20220400055"/>
    <d v="2022-04-07T00:00:00"/>
    <n v="2022"/>
    <n v="4"/>
    <s v="04"/>
    <x v="16"/>
    <n v="1489614"/>
    <n v="52"/>
    <n v="5.1999999999999998E-2"/>
    <s v="POLE"/>
    <n v="145"/>
    <n v="91100"/>
    <s v=" VILLABE"/>
    <n v="69800"/>
    <s v="ST PRIEST"/>
    <n v="445.25200000000001"/>
    <s v="ID2"/>
    <n v="1969"/>
    <s v="homme"/>
    <n v="0.16"/>
    <n v="0.3"/>
    <n v="6.7400000000000002E-2"/>
    <n v="0.7"/>
    <n v="2.2037124387199998"/>
  </r>
  <r>
    <n v="20220400055"/>
    <d v="2022-04-07T00:00:00"/>
    <n v="2022"/>
    <n v="4"/>
    <s v="04"/>
    <x v="16"/>
    <n v="1485644"/>
    <n v="150"/>
    <n v="0.15"/>
    <s v="PAEX"/>
    <n v="160"/>
    <n v="73490"/>
    <s v=" RAVOIRE/LA"/>
    <n v="91100"/>
    <s v="VILLABE"/>
    <n v="537.70799999999997"/>
    <s v="ID30"/>
    <n v="1990"/>
    <s v="femme"/>
    <n v="0.16"/>
    <n v="0.3"/>
    <n v="6.7400000000000002E-2"/>
    <n v="0.7"/>
    <n v="7.676857115999999"/>
  </r>
  <r>
    <n v="20220400055"/>
    <d v="2022-04-07T00:00:00"/>
    <n v="2022"/>
    <n v="4"/>
    <s v="04"/>
    <x v="16"/>
    <n v="1489613"/>
    <n v="380"/>
    <n v="0.38"/>
    <s v="POLE"/>
    <n v="178"/>
    <n v="91100"/>
    <s v=" VILLABE"/>
    <n v="59810"/>
    <s v="LESQUIN"/>
    <n v="248.797"/>
    <s v="ID2"/>
    <n v="1969"/>
    <s v="homme"/>
    <n v="0.16"/>
    <n v="0.3"/>
    <n v="6.7400000000000002E-2"/>
    <n v="0.7"/>
    <n v="8.9985894147999996"/>
  </r>
  <r>
    <n v="20220400055"/>
    <d v="2022-04-07T00:00:00"/>
    <n v="2022"/>
    <n v="4"/>
    <s v="04"/>
    <x v="16"/>
    <n v="1488917"/>
    <n v="150"/>
    <n v="0.15"/>
    <s v="PAEX"/>
    <n v="180"/>
    <n v="59100"/>
    <s v=" ROUBAIX"/>
    <n v="91100"/>
    <s v="VILLABE"/>
    <n v="266.35300000000001"/>
    <s v="ID9"/>
    <n v="1987"/>
    <s v="homme"/>
    <n v="0.16"/>
    <n v="0.3"/>
    <n v="6.7400000000000002E-2"/>
    <n v="0.7"/>
    <n v="3.8027217809999998"/>
  </r>
  <r>
    <n v="20220400055"/>
    <d v="2022-04-07T00:00:00"/>
    <n v="2022"/>
    <n v="4"/>
    <s v="04"/>
    <x v="16"/>
    <n v="1489623"/>
    <n v="78"/>
    <n v="7.8E-2"/>
    <s v="POLE"/>
    <n v="196"/>
    <n v="91100"/>
    <s v=" VILLABE"/>
    <n v="6520"/>
    <s v="GRASSE"/>
    <n v="884.3"/>
    <s v="ID2"/>
    <n v="1969"/>
    <s v="homme"/>
    <n v="0.16"/>
    <n v="0.3"/>
    <n v="6.7400000000000002E-2"/>
    <n v="0.7"/>
    <n v="6.5650785719999991"/>
  </r>
  <r>
    <n v="20220400055"/>
    <d v="2022-04-07T00:00:00"/>
    <n v="2022"/>
    <n v="4"/>
    <s v="04"/>
    <x v="16"/>
    <n v="1489616"/>
    <n v="207"/>
    <n v="0.20699999999999999"/>
    <s v="POLE"/>
    <n v="225"/>
    <n v="91100"/>
    <s v=" VILLABE"/>
    <n v="26750"/>
    <s v="ROMANS SUR ISER"/>
    <n v="541.17999999999995"/>
    <s v="ID2"/>
    <n v="1969"/>
    <s v="homme"/>
    <n v="0.16"/>
    <n v="0.3"/>
    <n v="6.7400000000000002E-2"/>
    <n v="0.7"/>
    <n v="10.6624690668"/>
  </r>
  <r>
    <n v="20220400055"/>
    <d v="2022-04-07T00:00:00"/>
    <n v="2022"/>
    <n v="4"/>
    <s v="04"/>
    <x v="16"/>
    <n v="1489615"/>
    <n v="179"/>
    <n v="0.17899999999999999"/>
    <s v="POLE"/>
    <n v="240"/>
    <n v="91100"/>
    <s v=" VILLABE"/>
    <n v="76380"/>
    <s v="CANTELEU"/>
    <n v="173.74600000000001"/>
    <s v="ID2"/>
    <n v="1969"/>
    <s v="homme"/>
    <n v="0.16"/>
    <n v="0.3"/>
    <n v="6.7400000000000002E-2"/>
    <n v="0.7"/>
    <n v="2.9601488261200002"/>
  </r>
  <r>
    <n v="20220400055"/>
    <d v="2022-04-07T00:00:00"/>
    <n v="2022"/>
    <n v="4"/>
    <s v="04"/>
    <x v="16"/>
    <n v="1488915"/>
    <n v="150"/>
    <n v="0.15"/>
    <s v="PAEX"/>
    <n v="250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20400055"/>
    <d v="2022-04-07T00:00:00"/>
    <n v="2022"/>
    <n v="4"/>
    <s v="04"/>
    <x v="16"/>
    <n v="1488918"/>
    <n v="450"/>
    <n v="0.45"/>
    <s v="POLE"/>
    <n v="280"/>
    <n v="26750"/>
    <s v=" ROMANS SUR ISER"/>
    <n v="91100"/>
    <s v="VILLABE"/>
    <n v="541.52599999999995"/>
    <s v="ID5"/>
    <n v="1998"/>
    <s v="femme"/>
    <n v="0.16"/>
    <n v="0.3"/>
    <n v="6.7400000000000002E-2"/>
    <n v="0.7"/>
    <n v="23.194100106"/>
  </r>
  <r>
    <n v="20220400055"/>
    <d v="2022-04-08T00:00:00"/>
    <n v="2022"/>
    <n v="4"/>
    <s v="04"/>
    <x v="16"/>
    <n v="1490327"/>
    <n v="75"/>
    <n v="7.4999999999999997E-2"/>
    <s v="POLE"/>
    <n v="120"/>
    <n v="91100"/>
    <s v=" VILLABE"/>
    <n v="21300"/>
    <s v="CHENOVE"/>
    <n v="279.79899999999998"/>
    <s v="ID2"/>
    <n v="1969"/>
    <s v="homme"/>
    <n v="0.16"/>
    <n v="0.3"/>
    <n v="6.7400000000000002E-2"/>
    <n v="0.7"/>
    <n v="1.9973451614999997"/>
  </r>
  <r>
    <n v="20220400055"/>
    <d v="2022-04-08T00:00:00"/>
    <n v="2022"/>
    <n v="4"/>
    <s v="04"/>
    <x v="16"/>
    <n v="1489806"/>
    <n v="150"/>
    <n v="0.15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3.6840799109999995"/>
  </r>
  <r>
    <n v="20220400055"/>
    <d v="2022-04-08T00:00:00"/>
    <n v="2022"/>
    <n v="4"/>
    <s v="04"/>
    <x v="16"/>
    <n v="1489212"/>
    <n v="150"/>
    <n v="0.15"/>
    <s v="POLE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2.6671434779999998"/>
  </r>
  <r>
    <n v="20220400055"/>
    <d v="2022-04-08T00:00:00"/>
    <n v="2022"/>
    <n v="4"/>
    <s v="04"/>
    <x v="16"/>
    <n v="1489448"/>
    <n v="150"/>
    <n v="0.15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3.9761016690000002"/>
  </r>
  <r>
    <n v="20220400055"/>
    <d v="2022-04-08T00:00:00"/>
    <n v="2022"/>
    <n v="4"/>
    <s v="04"/>
    <x v="16"/>
    <n v="1490328"/>
    <n v="291"/>
    <n v="0.29099999999999998"/>
    <s v="POLE"/>
    <n v="200"/>
    <n v="91100"/>
    <s v=" VILLABE"/>
    <n v="80090"/>
    <s v="AMIENS"/>
    <n v="188.583"/>
    <s v="ID2"/>
    <n v="1969"/>
    <s v="homme"/>
    <n v="0.16"/>
    <n v="0.3"/>
    <n v="6.7400000000000002E-2"/>
    <n v="0.7"/>
    <n v="5.2232550125399992"/>
  </r>
  <r>
    <n v="20220400055"/>
    <d v="2022-04-08T00:00:00"/>
    <n v="2022"/>
    <n v="4"/>
    <s v="04"/>
    <x v="16"/>
    <n v="1489396"/>
    <n v="2200"/>
    <n v="2.2000000000000002"/>
    <s v="PLR"/>
    <n v="525"/>
    <n v="62138"/>
    <s v=" HAISNES"/>
    <n v="91100"/>
    <s v="VILLABE"/>
    <n v="247.541"/>
    <s v="ID17"/>
    <n v="1991"/>
    <s v="homme"/>
    <n v="0.16"/>
    <n v="1"/>
    <n v="0"/>
    <n v="0"/>
    <n v="87.134432000000004"/>
  </r>
  <r>
    <n v="20220400055"/>
    <d v="2022-04-11T00:00:00"/>
    <n v="2022"/>
    <n v="4"/>
    <s v="04"/>
    <x v="16"/>
    <n v="1490263"/>
    <n v="150"/>
    <n v="0.15"/>
    <s v="GV"/>
    <n v="120"/>
    <n v="67100"/>
    <s v=" STRASBOURG"/>
    <n v="91100"/>
    <s v="VILLABE"/>
    <n v="516.47400000000005"/>
    <s v="ID3"/>
    <n v="1987"/>
    <s v="homme"/>
    <n v="0.24099999999999999"/>
    <n v="1"/>
    <n v="0"/>
    <n v="0"/>
    <n v="18.670535099999999"/>
  </r>
  <r>
    <n v="20220400055"/>
    <d v="2022-04-11T00:00:00"/>
    <n v="2022"/>
    <n v="4"/>
    <s v="04"/>
    <x v="16"/>
    <n v="1490460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20400055"/>
    <d v="2022-04-12T00:00:00"/>
    <n v="2022"/>
    <n v="4"/>
    <s v="04"/>
    <x v="16"/>
    <n v="1492622"/>
    <n v="300"/>
    <n v="0.3"/>
    <s v="PAEX"/>
    <n v="80"/>
    <n v="91100"/>
    <s v=" VILLABE"/>
    <n v="93120"/>
    <s v="COURNEUVE/LA"/>
    <n v="53.975999999999999"/>
    <s v="ID2"/>
    <n v="1969"/>
    <s v="homme"/>
    <n v="0.16"/>
    <n v="0.3"/>
    <n v="6.7400000000000002E-2"/>
    <n v="0.7"/>
    <n v="1.541230704"/>
  </r>
  <r>
    <n v="20220400055"/>
    <d v="2022-04-12T00:00:00"/>
    <n v="2022"/>
    <n v="4"/>
    <s v="04"/>
    <x v="16"/>
    <n v="1492557"/>
    <n v="363"/>
    <n v="0.36299999999999999"/>
    <s v="PAEX"/>
    <n v="100"/>
    <n v="91100"/>
    <s v=" VILLABE"/>
    <n v="93000"/>
    <s v="BOBIGNY"/>
    <n v="51.088000000000001"/>
    <s v="ID2"/>
    <n v="1969"/>
    <s v="homme"/>
    <n v="0.16"/>
    <n v="0.3"/>
    <n v="6.7400000000000002E-2"/>
    <n v="0.7"/>
    <n v="1.7651077699199997"/>
  </r>
  <r>
    <n v="20220400055"/>
    <d v="2022-04-12T00:00:00"/>
    <n v="2022"/>
    <n v="4"/>
    <s v="04"/>
    <x v="16"/>
    <n v="1492578"/>
    <n v="25"/>
    <n v="2.5000000000000001E-2"/>
    <s v="POLE"/>
    <n v="140"/>
    <n v="91100"/>
    <s v=" VILLABE"/>
    <n v="67100"/>
    <s v="STRASBOURG"/>
    <n v="515.798"/>
    <s v="ID2"/>
    <n v="1969"/>
    <s v="homme"/>
    <n v="0.16"/>
    <n v="0.3"/>
    <n v="6.7400000000000002E-2"/>
    <n v="0.7"/>
    <n v="1.2273413410000003"/>
  </r>
  <r>
    <n v="20220400055"/>
    <d v="2022-04-12T00:00:00"/>
    <n v="2022"/>
    <n v="4"/>
    <s v="04"/>
    <x v="16"/>
    <n v="1491970"/>
    <n v="1000"/>
    <n v="1"/>
    <s v="POLE"/>
    <n v="360"/>
    <n v="91100"/>
    <s v=" VILLABE"/>
    <n v="62117"/>
    <s v="BREBIERES"/>
    <n v="222.00700000000001"/>
    <s v="ID2"/>
    <n v="1969"/>
    <s v="homme"/>
    <n v="0.16"/>
    <n v="0.3"/>
    <n v="6.7400000000000002E-2"/>
    <n v="0.7"/>
    <n v="21.13062626"/>
  </r>
  <r>
    <n v="20220400055"/>
    <d v="2022-04-13T00:00:00"/>
    <n v="2022"/>
    <n v="4"/>
    <s v="04"/>
    <x v="16"/>
    <n v="1492309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400055"/>
    <d v="2022-04-13T00:00:00"/>
    <n v="2022"/>
    <n v="4"/>
    <s v="04"/>
    <x v="16"/>
    <n v="1492310"/>
    <n v="1000"/>
    <n v="1"/>
    <s v="AFF"/>
    <n v="250"/>
    <n v="93120"/>
    <s v=" COURNEUVE/LA"/>
    <n v="91100"/>
    <s v="VILLABE"/>
    <n v="54.761000000000003"/>
    <s v="ID1"/>
    <n v="1972"/>
    <s v="homme"/>
    <n v="6.7400000000000002E-2"/>
    <n v="1"/>
    <n v="0"/>
    <n v="0"/>
    <n v="3.6908914000000004"/>
  </r>
  <r>
    <n v="20220400055"/>
    <d v="2022-04-14T00:00:00"/>
    <n v="2022"/>
    <n v="4"/>
    <s v="04"/>
    <x v="16"/>
    <n v="1493720"/>
    <n v="212"/>
    <n v="0.21199999999999999"/>
    <s v="POLE"/>
    <n v="100"/>
    <n v="91100"/>
    <s v=" VILLABE"/>
    <n v="59810"/>
    <s v="LESQUIN"/>
    <n v="248.797"/>
    <s v="ID2"/>
    <n v="1969"/>
    <s v="homme"/>
    <n v="0.16"/>
    <n v="0.3"/>
    <n v="6.7400000000000002E-2"/>
    <n v="0.7"/>
    <n v="5.02026567352"/>
  </r>
  <r>
    <n v="20220400055"/>
    <d v="2022-04-14T00:00:00"/>
    <n v="2022"/>
    <n v="4"/>
    <s v="04"/>
    <x v="16"/>
    <n v="1493717"/>
    <n v="212"/>
    <n v="0.21199999999999999"/>
    <s v="POLE"/>
    <n v="108"/>
    <n v="91100"/>
    <s v=" VILLABE"/>
    <n v="76380"/>
    <s v="CANTELEU"/>
    <n v="173.74600000000001"/>
    <s v="ID2"/>
    <n v="1969"/>
    <s v="homme"/>
    <n v="0.16"/>
    <n v="0.3"/>
    <n v="6.7400000000000002E-2"/>
    <n v="0.7"/>
    <n v="3.5058745873600001"/>
  </r>
  <r>
    <n v="20220400055"/>
    <d v="2022-04-14T00:00:00"/>
    <n v="2022"/>
    <n v="4"/>
    <s v="04"/>
    <x v="16"/>
    <n v="1493789"/>
    <n v="150"/>
    <n v="0.15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3.6840799109999995"/>
  </r>
  <r>
    <n v="20220400055"/>
    <d v="2022-04-14T00:00:00"/>
    <n v="2022"/>
    <n v="4"/>
    <s v="04"/>
    <x v="16"/>
    <n v="1492937"/>
    <n v="450"/>
    <n v="0.45"/>
    <s v="POLE"/>
    <n v="215"/>
    <n v="59100"/>
    <s v=" ROUBAIX"/>
    <n v="91100"/>
    <s v="VILLABE"/>
    <n v="266.35300000000001"/>
    <s v="ID9"/>
    <n v="1987"/>
    <s v="homme"/>
    <n v="0.16"/>
    <n v="0.3"/>
    <n v="6.7400000000000002E-2"/>
    <n v="0.7"/>
    <n v="11.408165343"/>
  </r>
  <r>
    <n v="20220400055"/>
    <d v="2022-04-14T00:00:00"/>
    <n v="2022"/>
    <n v="4"/>
    <s v="04"/>
    <x v="16"/>
    <n v="1492938"/>
    <n v="150"/>
    <n v="0.15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400055"/>
    <d v="2022-04-14T00:00:00"/>
    <n v="2022"/>
    <n v="4"/>
    <s v="04"/>
    <x v="16"/>
    <n v="1492935"/>
    <n v="150"/>
    <n v="0.15"/>
    <s v="PAEX"/>
    <n v="250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20400055"/>
    <d v="2022-04-15T00:00:00"/>
    <n v="2022"/>
    <n v="4"/>
    <s v="04"/>
    <x v="16"/>
    <n v="1494403"/>
    <n v="212"/>
    <n v="0.21199999999999999"/>
    <s v="PAEX"/>
    <n v="100"/>
    <n v="91100"/>
    <s v=" VILLABE"/>
    <n v="93130"/>
    <s v="NOISY LE SEC"/>
    <n v="46.627000000000002"/>
    <s v="ID2"/>
    <n v="1969"/>
    <s v="homme"/>
    <n v="0.16"/>
    <n v="0.3"/>
    <n v="6.7400000000000002E-2"/>
    <n v="0.7"/>
    <n v="0.94084706631999993"/>
  </r>
  <r>
    <n v="20220400055"/>
    <d v="2022-04-15T00:00:00"/>
    <n v="2022"/>
    <n v="4"/>
    <s v="04"/>
    <x v="16"/>
    <n v="1493437"/>
    <n v="150"/>
    <n v="0.15"/>
    <s v="POLE"/>
    <n v="140"/>
    <n v="76380"/>
    <s v=" CANTELEU"/>
    <n v="91100"/>
    <s v="VILLABE"/>
    <n v="173.22"/>
    <s v="ID33"/>
    <n v="1997"/>
    <s v="femme"/>
    <n v="0.16"/>
    <n v="0.3"/>
    <n v="6.7400000000000002E-2"/>
    <n v="0.7"/>
    <n v="2.47306194"/>
  </r>
  <r>
    <n v="20220400055"/>
    <d v="2022-04-15T00:00:00"/>
    <n v="2022"/>
    <n v="4"/>
    <s v="04"/>
    <x v="16"/>
    <n v="1494402"/>
    <n v="55"/>
    <n v="5.5E-2"/>
    <s v="POLE"/>
    <n v="140"/>
    <n v="91100"/>
    <s v=" VILLABE"/>
    <n v="87000"/>
    <s v="LIMOGES"/>
    <n v="390.036"/>
    <s v="ID2"/>
    <n v="1969"/>
    <s v="homme"/>
    <n v="0.16"/>
    <n v="0.3"/>
    <n v="6.7400000000000002E-2"/>
    <n v="0.7"/>
    <n v="2.0417994563999997"/>
  </r>
  <r>
    <n v="20220400055"/>
    <d v="2022-04-15T00:00:00"/>
    <n v="2022"/>
    <n v="4"/>
    <s v="04"/>
    <x v="16"/>
    <n v="1493539"/>
    <n v="400"/>
    <n v="0.4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400055"/>
    <d v="2022-04-15T00:00:00"/>
    <n v="2022"/>
    <n v="4"/>
    <s v="04"/>
    <x v="16"/>
    <n v="1490136"/>
    <n v="150"/>
    <n v="0.15"/>
    <s v="PAEX"/>
    <n v="160"/>
    <n v="73490"/>
    <s v=" RAVOIRE/LA"/>
    <n v="91100"/>
    <s v="VILLABE"/>
    <n v="537.70799999999997"/>
    <s v="ID30"/>
    <n v="1990"/>
    <s v="femme"/>
    <n v="0.16"/>
    <n v="0.3"/>
    <n v="6.7400000000000002E-2"/>
    <n v="0.7"/>
    <n v="7.676857115999999"/>
  </r>
  <r>
    <n v="20220400055"/>
    <d v="2022-04-15T00:00:00"/>
    <n v="2022"/>
    <n v="4"/>
    <s v="04"/>
    <x v="16"/>
    <n v="1494397"/>
    <n v="162"/>
    <n v="0.16200000000000001"/>
    <s v="POLE"/>
    <n v="173"/>
    <n v="91100"/>
    <s v=" VILLABE"/>
    <n v="31390"/>
    <s v="CARBONNE"/>
    <n v="715.00800000000004"/>
    <s v="ID2"/>
    <n v="1969"/>
    <s v="homme"/>
    <n v="0.16"/>
    <n v="0.3"/>
    <n v="6.7400000000000002E-2"/>
    <n v="0.7"/>
    <n v="11.02482275328"/>
  </r>
  <r>
    <n v="20220400055"/>
    <d v="2022-04-15T00:00:00"/>
    <n v="2022"/>
    <n v="4"/>
    <s v="04"/>
    <x v="16"/>
    <n v="1494486"/>
    <n v="200"/>
    <n v="0.2"/>
    <s v="POLE"/>
    <n v="178"/>
    <n v="91100"/>
    <s v=" VILLABE"/>
    <n v="59810"/>
    <s v="LESQUIN"/>
    <n v="248.797"/>
    <s v="ID2"/>
    <n v="1969"/>
    <s v="homme"/>
    <n v="0.16"/>
    <n v="0.3"/>
    <n v="6.7400000000000002E-2"/>
    <n v="0.7"/>
    <n v="4.7360996919999998"/>
  </r>
  <r>
    <n v="20220400055"/>
    <d v="2022-04-15T00:00:00"/>
    <n v="2022"/>
    <n v="4"/>
    <s v="04"/>
    <x v="16"/>
    <n v="1494401"/>
    <n v="55"/>
    <n v="5.5E-2"/>
    <s v="POLE"/>
    <n v="194"/>
    <n v="91100"/>
    <s v=" VILLABE"/>
    <n v="64230"/>
    <s v="SAUVAGNON"/>
    <n v="766.27099999999996"/>
    <s v="ID2"/>
    <n v="1969"/>
    <s v="homme"/>
    <n v="0.16"/>
    <n v="0.3"/>
    <n v="6.7400000000000002E-2"/>
    <n v="0.7"/>
    <n v="4.0113520578999999"/>
  </r>
  <r>
    <n v="20220400055"/>
    <d v="2022-04-15T00:00:00"/>
    <n v="2022"/>
    <n v="4"/>
    <s v="04"/>
    <x v="16"/>
    <n v="1494398"/>
    <n v="172"/>
    <n v="0.17199999999999999"/>
    <s v="POLE"/>
    <n v="234"/>
    <n v="91100"/>
    <s v=" VILLABE"/>
    <n v="62780"/>
    <s v="CUCQ"/>
    <n v="280.69799999999998"/>
    <s v="ID2"/>
    <n v="1969"/>
    <s v="homme"/>
    <n v="0.16"/>
    <n v="0.3"/>
    <n v="6.7400000000000002E-2"/>
    <n v="0.7"/>
    <n v="4.5952957300800001"/>
  </r>
  <r>
    <n v="20220400055"/>
    <d v="2022-04-15T00:00:00"/>
    <n v="2022"/>
    <n v="4"/>
    <s v="04"/>
    <x v="16"/>
    <n v="1494399"/>
    <n v="212"/>
    <n v="0.21199999999999999"/>
    <s v="POLE"/>
    <n v="261"/>
    <n v="91100"/>
    <s v=" VILLABE"/>
    <n v="39570"/>
    <s v="LONS LE SAUNIER"/>
    <n v="380.45499999999998"/>
    <s v="ID2"/>
    <n v="1969"/>
    <s v="homme"/>
    <n v="0.16"/>
    <n v="0.3"/>
    <n v="6.7400000000000002E-2"/>
    <n v="0.7"/>
    <n v="7.6768818628000002"/>
  </r>
  <r>
    <n v="20220400055"/>
    <d v="2022-04-15T00:00:00"/>
    <n v="2022"/>
    <n v="4"/>
    <s v="04"/>
    <x v="16"/>
    <n v="1494400"/>
    <n v="364"/>
    <n v="0.36399999999999999"/>
    <s v="POLE"/>
    <n v="280"/>
    <n v="91100"/>
    <s v=" VILLABE"/>
    <n v="19410"/>
    <s v="PERPEZAC LE NOI"/>
    <n v="458.50700000000001"/>
    <s v="ID2"/>
    <n v="1969"/>
    <s v="homme"/>
    <n v="0.16"/>
    <n v="0.3"/>
    <n v="6.7400000000000002E-2"/>
    <n v="0.7"/>
    <n v="15.885213438640001"/>
  </r>
  <r>
    <n v="20220400055"/>
    <d v="2022-04-15T00:00:00"/>
    <n v="2022"/>
    <n v="4"/>
    <s v="04"/>
    <x v="16"/>
    <n v="1494426"/>
    <n v="500"/>
    <n v="0.5"/>
    <s v="POLE"/>
    <n v="370"/>
    <n v="91100"/>
    <s v=" VILLABE"/>
    <n v="62138"/>
    <s v="HAISNES"/>
    <n v="246.48500000000001"/>
    <s v="ID2"/>
    <n v="1969"/>
    <s v="homme"/>
    <n v="0.16"/>
    <n v="0.3"/>
    <n v="6.7400000000000002E-2"/>
    <n v="0.7"/>
    <n v="11.730221150000002"/>
  </r>
  <r>
    <n v="20220400055"/>
    <d v="2022-04-15T00:00:00"/>
    <n v="2022"/>
    <n v="4"/>
    <s v="04"/>
    <x v="16"/>
    <n v="1492939"/>
    <n v="5000"/>
    <n v="5"/>
    <s v="PLR"/>
    <n v="550"/>
    <n v="62138"/>
    <s v=" HAISNES"/>
    <n v="91100"/>
    <s v="VILLABE"/>
    <n v="247.541"/>
    <s v="ID17"/>
    <n v="1991"/>
    <s v="homme"/>
    <n v="0.16"/>
    <n v="1"/>
    <n v="0"/>
    <n v="0"/>
    <n v="198.03280000000001"/>
  </r>
  <r>
    <n v="20220400055"/>
    <d v="2022-04-19T00:00:00"/>
    <n v="2022"/>
    <n v="4"/>
    <s v="04"/>
    <x v="16"/>
    <n v="1495037"/>
    <n v="219"/>
    <n v="0.219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11.23543420188"/>
  </r>
  <r>
    <n v="20220400055"/>
    <d v="2022-04-19T00:00:00"/>
    <n v="2022"/>
    <n v="4"/>
    <s v="04"/>
    <x v="16"/>
    <n v="1494377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20400055"/>
    <d v="2022-04-20T00:00:00"/>
    <n v="2022"/>
    <n v="4"/>
    <s v="04"/>
    <x v="16"/>
    <n v="1494638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20400055"/>
    <d v="2022-04-20T00:00:00"/>
    <n v="2022"/>
    <n v="4"/>
    <s v="04"/>
    <x v="16"/>
    <n v="1495532"/>
    <n v="365"/>
    <n v="0.36499999999999999"/>
    <s v="GV"/>
    <n v="125"/>
    <n v="91100"/>
    <s v=" VILLABE"/>
    <n v="94440"/>
    <s v="MAROLLES EN BRI"/>
    <n v="34.085999999999999"/>
    <s v="ID2"/>
    <n v="1969"/>
    <s v="homme"/>
    <n v="0.24099999999999999"/>
    <n v="1"/>
    <n v="0"/>
    <n v="0"/>
    <n v="2.9983749899999999"/>
  </r>
  <r>
    <n v="20220400055"/>
    <d v="2022-04-20T00:00:00"/>
    <n v="2022"/>
    <n v="4"/>
    <s v="04"/>
    <x v="16"/>
    <n v="1495552"/>
    <n v="200"/>
    <n v="0.2"/>
    <s v="POLE"/>
    <n v="130"/>
    <n v="91100"/>
    <s v=" VILLABE"/>
    <n v="85200"/>
    <s v="FONTENAY LE COM"/>
    <n v="446.19099999999997"/>
    <s v="ID2"/>
    <n v="1969"/>
    <s v="homme"/>
    <n v="0.16"/>
    <n v="0.3"/>
    <n v="6.7400000000000002E-2"/>
    <n v="0.7"/>
    <n v="8.4936918759999998"/>
  </r>
  <r>
    <n v="20220400055"/>
    <d v="2022-04-20T00:00:00"/>
    <n v="2022"/>
    <n v="4"/>
    <s v="04"/>
    <x v="16"/>
    <n v="1494760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400055"/>
    <d v="2022-04-20T00:00:00"/>
    <n v="2022"/>
    <n v="4"/>
    <s v="04"/>
    <x v="16"/>
    <n v="1495533"/>
    <n v="546"/>
    <n v="0.54600000000000004"/>
    <s v="GV"/>
    <n v="250"/>
    <n v="91100"/>
    <s v=" VILLABE"/>
    <n v="93130"/>
    <s v="NOISY LE SEC"/>
    <n v="46.627000000000002"/>
    <s v="ID2"/>
    <n v="1969"/>
    <s v="homme"/>
    <n v="0.24099999999999999"/>
    <n v="1"/>
    <n v="0"/>
    <n v="0"/>
    <n v="6.1354604220000004"/>
  </r>
  <r>
    <n v="20220400055"/>
    <d v="2022-04-20T00:00:00"/>
    <n v="2022"/>
    <n v="4"/>
    <s v="04"/>
    <x v="16"/>
    <n v="1494761"/>
    <n v="2000"/>
    <n v="2"/>
    <s v="AFF"/>
    <n v="280"/>
    <n v="93120"/>
    <s v=" COURNEUVE/LA"/>
    <n v="91100"/>
    <s v="VILLABE"/>
    <n v="54.761000000000003"/>
    <s v="ID1"/>
    <n v="1972"/>
    <s v="homme"/>
    <n v="6.7400000000000002E-2"/>
    <n v="1"/>
    <n v="0"/>
    <n v="0"/>
    <n v="7.3817828000000008"/>
  </r>
  <r>
    <n v="20220400055"/>
    <d v="2022-04-20T00:00:00"/>
    <n v="2022"/>
    <n v="4"/>
    <s v="04"/>
    <x v="16"/>
    <n v="1495546"/>
    <n v="800"/>
    <n v="0.8"/>
    <s v="POLE"/>
    <n v="380"/>
    <n v="91100"/>
    <s v=" VILLABE"/>
    <n v="13000"/>
    <s v="MARSEILLE"/>
    <n v="740.44500000000005"/>
    <s v="ID2"/>
    <n v="1969"/>
    <s v="homme"/>
    <n v="0.16"/>
    <n v="0.3"/>
    <n v="6.7400000000000002E-2"/>
    <n v="0.7"/>
    <n v="56.380444080000011"/>
  </r>
  <r>
    <n v="20220400055"/>
    <d v="2022-04-21T00:00:00"/>
    <n v="2022"/>
    <n v="4"/>
    <s v="04"/>
    <x v="16"/>
    <n v="1495496"/>
    <n v="150"/>
    <n v="0.15"/>
    <s v="POLE"/>
    <n v="135"/>
    <n v="59200"/>
    <s v=" TOURCOING"/>
    <n v="91100"/>
    <s v="VILLABE"/>
    <n v="266.87799999999999"/>
    <s v="ID34"/>
    <n v="1970"/>
    <s v="femme"/>
    <n v="0.16"/>
    <n v="0.3"/>
    <n v="6.7400000000000002E-2"/>
    <n v="0.7"/>
    <n v="3.8102172059999999"/>
  </r>
  <r>
    <n v="20220400055"/>
    <d v="2022-04-21T00:00:00"/>
    <n v="2022"/>
    <n v="4"/>
    <s v="04"/>
    <x v="16"/>
    <n v="1495335"/>
    <n v="300"/>
    <n v="0.3"/>
    <s v="POLE"/>
    <n v="156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400055"/>
    <d v="2022-04-21T00:00:00"/>
    <n v="2022"/>
    <n v="4"/>
    <s v="04"/>
    <x v="16"/>
    <n v="1495332"/>
    <n v="150"/>
    <n v="0.15"/>
    <s v="PAEX"/>
    <n v="190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20400055"/>
    <d v="2022-04-22T00:00:00"/>
    <n v="2022"/>
    <n v="4"/>
    <s v="04"/>
    <x v="16"/>
    <n v="1496232"/>
    <n v="150"/>
    <n v="0.15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3.6840799109999995"/>
  </r>
  <r>
    <n v="20220400055"/>
    <d v="2022-04-22T00:00:00"/>
    <n v="2022"/>
    <n v="4"/>
    <s v="04"/>
    <x v="16"/>
    <n v="1496520"/>
    <n v="450"/>
    <n v="0.45"/>
    <s v="PAEX"/>
    <n v="160"/>
    <n v="91100"/>
    <s v=" VILLABE"/>
    <n v="93130"/>
    <s v="NOISY LE SEC"/>
    <n v="46.627000000000002"/>
    <s v="ID2"/>
    <n v="1969"/>
    <s v="homme"/>
    <n v="0.16"/>
    <n v="0.3"/>
    <n v="6.7400000000000002E-2"/>
    <n v="0.7"/>
    <n v="1.9970810370000001"/>
  </r>
  <r>
    <n v="2022050075"/>
    <d v="2022-04-22T00:00:00"/>
    <n v="2022"/>
    <n v="4"/>
    <s v="04"/>
    <x v="16"/>
    <n v="1495913"/>
    <n v="300"/>
    <n v="0.3"/>
    <s v="PAEX"/>
    <n v="180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20400055"/>
    <d v="2022-04-22T00:00:00"/>
    <n v="2022"/>
    <n v="4"/>
    <s v="04"/>
    <x v="16"/>
    <n v="1496518"/>
    <n v="200"/>
    <n v="0.2"/>
    <s v="POLE"/>
    <n v="195"/>
    <n v="91100"/>
    <s v=" VILLABE"/>
    <n v="19410"/>
    <s v="PERPEZAC LE NOI"/>
    <n v="458.50700000000001"/>
    <s v="ID2"/>
    <n v="1969"/>
    <s v="homme"/>
    <n v="0.16"/>
    <n v="0.3"/>
    <n v="6.7400000000000002E-2"/>
    <n v="0.7"/>
    <n v="8.7281392520000001"/>
  </r>
  <r>
    <n v="20220400055"/>
    <d v="2022-04-22T00:00:00"/>
    <n v="2022"/>
    <n v="4"/>
    <s v="04"/>
    <x v="16"/>
    <n v="1496540"/>
    <n v="350"/>
    <n v="0.35"/>
    <s v="POLE"/>
    <n v="220"/>
    <n v="91100"/>
    <s v=" VILLABE"/>
    <n v="59100"/>
    <s v="ROUBAIX"/>
    <n v="266.166"/>
    <s v="ID2"/>
    <n v="1969"/>
    <s v="homme"/>
    <n v="0.16"/>
    <n v="0.3"/>
    <n v="6.7400000000000002E-2"/>
    <n v="0.7"/>
    <n v="8.8667879579999997"/>
  </r>
  <r>
    <n v="20220400055"/>
    <d v="2022-04-22T00:00:00"/>
    <n v="2022"/>
    <n v="4"/>
    <s v="04"/>
    <x v="16"/>
    <n v="1496537"/>
    <n v="300"/>
    <n v="0.3"/>
    <s v="POLE"/>
    <n v="225"/>
    <n v="91100"/>
    <s v=" VILLABE"/>
    <n v="67100"/>
    <s v="STRASBOURG"/>
    <n v="515.798"/>
    <s v="ID2"/>
    <n v="1969"/>
    <s v="homme"/>
    <n v="0.16"/>
    <n v="0.3"/>
    <n v="6.7400000000000002E-2"/>
    <n v="0.7"/>
    <n v="14.728096091999999"/>
  </r>
  <r>
    <n v="20220400055"/>
    <d v="2022-04-22T00:00:00"/>
    <n v="2022"/>
    <n v="4"/>
    <s v="04"/>
    <x v="16"/>
    <n v="1496536"/>
    <n v="450"/>
    <n v="0.45"/>
    <s v="POLE"/>
    <n v="230"/>
    <n v="91100"/>
    <s v=" VILLABE"/>
    <n v="59800"/>
    <s v="LILLE"/>
    <n v="254.17500000000001"/>
    <s v="ID2"/>
    <n v="1969"/>
    <s v="homme"/>
    <n v="0.16"/>
    <n v="0.3"/>
    <n v="6.7400000000000002E-2"/>
    <n v="0.7"/>
    <n v="10.886569425000001"/>
  </r>
  <r>
    <n v="20220400055"/>
    <d v="2022-04-22T00:00:00"/>
    <n v="2022"/>
    <n v="4"/>
    <s v="04"/>
    <x v="16"/>
    <n v="1496539"/>
    <n v="700"/>
    <n v="0.7"/>
    <s v="POLE"/>
    <n v="380"/>
    <n v="91100"/>
    <s v=" VILLABE"/>
    <n v="13000"/>
    <s v="MARSEILLE"/>
    <n v="740.44500000000005"/>
    <s v="ID2"/>
    <n v="1969"/>
    <s v="homme"/>
    <n v="0.16"/>
    <n v="0.3"/>
    <n v="6.7400000000000002E-2"/>
    <n v="0.7"/>
    <n v="49.332888570000001"/>
  </r>
  <r>
    <n v="20220400055"/>
    <d v="2022-04-22T00:00:00"/>
    <n v="2022"/>
    <n v="4"/>
    <s v="04"/>
    <x v="16"/>
    <n v="1495336"/>
    <n v="5000"/>
    <n v="5"/>
    <s v="PLR"/>
    <n v="550"/>
    <n v="62138"/>
    <s v=" HAISNES"/>
    <n v="91100"/>
    <s v="VILLABE"/>
    <n v="247.541"/>
    <s v="ID17"/>
    <n v="1991"/>
    <s v="homme"/>
    <n v="0.16"/>
    <n v="1"/>
    <n v="0"/>
    <n v="0"/>
    <n v="198.03280000000001"/>
  </r>
  <r>
    <n v="20220400055"/>
    <d v="2022-04-25T00:00:00"/>
    <n v="2022"/>
    <n v="4"/>
    <s v="04"/>
    <x v="16"/>
    <n v="1497337"/>
    <n v="162"/>
    <n v="0.16200000000000001"/>
    <s v="GV"/>
    <n v="60"/>
    <n v="91100"/>
    <s v=" VILLABE"/>
    <n v="91300"/>
    <s v="MASSY"/>
    <n v="23.132999999999999"/>
    <s v="ID2"/>
    <n v="1969"/>
    <s v="homme"/>
    <n v="0.24099999999999999"/>
    <n v="1"/>
    <n v="0"/>
    <n v="0"/>
    <n v="0.90315858599999999"/>
  </r>
  <r>
    <n v="20220400055"/>
    <d v="2022-04-25T00:00:00"/>
    <n v="2022"/>
    <n v="4"/>
    <s v="04"/>
    <x v="16"/>
    <n v="1497339"/>
    <n v="51"/>
    <n v="5.0999999999999997E-2"/>
    <s v="PAEX"/>
    <n v="100"/>
    <n v="91100"/>
    <s v=" VILLABE"/>
    <n v="62620"/>
    <s v="RUITZ"/>
    <n v="245.798"/>
    <s v="ID2"/>
    <n v="1969"/>
    <s v="homme"/>
    <n v="0.16"/>
    <n v="0.3"/>
    <n v="6.7400000000000002E-2"/>
    <n v="0.7"/>
    <n v="1.19314773564"/>
  </r>
  <r>
    <n v="20220400055"/>
    <d v="2022-04-25T00:00:00"/>
    <n v="2022"/>
    <n v="4"/>
    <s v="04"/>
    <x v="16"/>
    <n v="1497345"/>
    <n v="51"/>
    <n v="5.0999999999999997E-2"/>
    <s v="PAEX"/>
    <n v="105"/>
    <n v="91100"/>
    <s v=" VILLABE"/>
    <n v="49280"/>
    <s v="CHOLET"/>
    <n v="365.12900000000002"/>
    <s v="ID2"/>
    <n v="1969"/>
    <s v="homme"/>
    <n v="0.16"/>
    <n v="0.3"/>
    <n v="6.7400000000000002E-2"/>
    <n v="0.7"/>
    <n v="1.7724018892200002"/>
  </r>
  <r>
    <n v="20220400055"/>
    <d v="2022-04-25T00:00:00"/>
    <n v="2022"/>
    <n v="4"/>
    <s v="04"/>
    <x v="16"/>
    <n v="1497335"/>
    <n v="184"/>
    <n v="0.184"/>
    <s v="PAEX"/>
    <n v="130"/>
    <n v="91100"/>
    <s v=" VILLABE"/>
    <n v="80400"/>
    <s v="HAM"/>
    <n v="168.048"/>
    <s v="ID2"/>
    <n v="1969"/>
    <s v="homme"/>
    <n v="0.16"/>
    <n v="0.3"/>
    <n v="6.7400000000000002E-2"/>
    <n v="0.7"/>
    <n v="2.9430447897600001"/>
  </r>
  <r>
    <n v="20220400055"/>
    <d v="2022-04-25T00:00:00"/>
    <n v="2022"/>
    <n v="4"/>
    <s v="04"/>
    <x v="16"/>
    <n v="1497338"/>
    <n v="96"/>
    <n v="9.6000000000000002E-2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4.9251218419199994"/>
  </r>
  <r>
    <n v="20220400055"/>
    <d v="2022-04-25T00:00:00"/>
    <n v="2022"/>
    <n v="4"/>
    <s v="04"/>
    <x v="16"/>
    <n v="1496644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20400055"/>
    <d v="2022-04-25T00:00:00"/>
    <n v="2022"/>
    <n v="4"/>
    <s v="04"/>
    <x v="16"/>
    <n v="1497343"/>
    <n v="96"/>
    <n v="9.6000000000000002E-2"/>
    <s v="POLE"/>
    <n v="180"/>
    <n v="91100"/>
    <s v=" VILLABE"/>
    <n v="44150"/>
    <s v="ANCENIS"/>
    <n v="343.62400000000002"/>
    <s v="ID2"/>
    <n v="1969"/>
    <s v="homme"/>
    <n v="0.16"/>
    <n v="0.3"/>
    <n v="6.7400000000000002E-2"/>
    <n v="0.7"/>
    <n v="3.1397887027200007"/>
  </r>
  <r>
    <n v="20220400055"/>
    <d v="2022-04-25T00:00:00"/>
    <n v="2022"/>
    <n v="4"/>
    <s v="04"/>
    <x v="16"/>
    <n v="1497344"/>
    <n v="51"/>
    <n v="5.0999999999999997E-2"/>
    <s v="POLE"/>
    <n v="200"/>
    <n v="91100"/>
    <s v=" VILLABE"/>
    <n v="83170"/>
    <s v="BRIGNOLES"/>
    <n v="778.82"/>
    <s v="ID2"/>
    <n v="1969"/>
    <s v="homme"/>
    <n v="0.16"/>
    <n v="0.3"/>
    <n v="6.7400000000000002E-2"/>
    <n v="0.7"/>
    <n v="3.7805324676000005"/>
  </r>
  <r>
    <n v="20220400055"/>
    <d v="2022-04-25T00:00:00"/>
    <n v="2022"/>
    <n v="4"/>
    <s v="04"/>
    <x v="16"/>
    <n v="1497340"/>
    <n v="182"/>
    <n v="0.182"/>
    <s v="POLE"/>
    <n v="210"/>
    <n v="91100"/>
    <s v=" VILLABE"/>
    <n v="66000"/>
    <s v="PERPIGNAN"/>
    <n v="837.41300000000001"/>
    <s v="ID2"/>
    <n v="1969"/>
    <s v="homme"/>
    <n v="0.16"/>
    <n v="0.3"/>
    <n v="6.7400000000000002E-2"/>
    <n v="0.7"/>
    <n v="14.506304419880001"/>
  </r>
  <r>
    <n v="20220400055"/>
    <d v="2022-04-25T00:00:00"/>
    <n v="2022"/>
    <n v="4"/>
    <s v="04"/>
    <x v="16"/>
    <n v="1497341"/>
    <n v="213"/>
    <n v="0.21299999999999999"/>
    <s v="POLE"/>
    <n v="265"/>
    <n v="91100"/>
    <s v=" VILLABE"/>
    <n v="33520"/>
    <s v="BRUGES"/>
    <n v="575.35599999999999"/>
    <s v="ID2"/>
    <n v="1969"/>
    <s v="homme"/>
    <n v="0.16"/>
    <n v="0.3"/>
    <n v="6.7400000000000002E-2"/>
    <n v="0.7"/>
    <n v="11.664387809039999"/>
  </r>
  <r>
    <n v="20220400055"/>
    <d v="2022-04-26T00:00:00"/>
    <n v="2022"/>
    <n v="4"/>
    <s v="04"/>
    <x v="16"/>
    <n v="1497147"/>
    <n v="150"/>
    <n v="0.15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3.6840799109999995"/>
  </r>
  <r>
    <n v="20220400055"/>
    <d v="2022-04-26T00:00:00"/>
    <n v="2022"/>
    <n v="4"/>
    <s v="04"/>
    <x v="16"/>
    <n v="1494106"/>
    <n v="150"/>
    <n v="0.15"/>
    <s v="PAEX"/>
    <n v="160"/>
    <n v="73490"/>
    <s v=" RAVOIRE/LA"/>
    <n v="91100"/>
    <s v="VILLABE"/>
    <n v="537.70799999999997"/>
    <s v="ID30"/>
    <n v="1990"/>
    <s v="femme"/>
    <n v="0.16"/>
    <n v="0.3"/>
    <n v="6.7400000000000002E-2"/>
    <n v="0.7"/>
    <n v="7.676857115999999"/>
  </r>
  <r>
    <n v="20220400055"/>
    <d v="2022-04-26T00:00:00"/>
    <n v="2022"/>
    <n v="4"/>
    <s v="04"/>
    <x v="16"/>
    <n v="1497175"/>
    <n v="150"/>
    <n v="0.15"/>
    <s v="PAEX"/>
    <n v="175"/>
    <n v="40300"/>
    <s v=" PEYREHORADE"/>
    <n v="91100"/>
    <s v="VILLABE"/>
    <n v="752.09199999999998"/>
    <s v="ID7"/>
    <n v="1973"/>
    <s v="femme"/>
    <n v="0.16"/>
    <n v="0.3"/>
    <n v="6.7400000000000002E-2"/>
    <n v="0.7"/>
    <n v="10.737617484000001"/>
  </r>
  <r>
    <n v="20220400055"/>
    <d v="2022-04-27T00:00:00"/>
    <n v="2022"/>
    <n v="4"/>
    <s v="04"/>
    <x v="16"/>
    <n v="1498521"/>
    <n v="117"/>
    <n v="0.11700000000000001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0.96112294199999992"/>
  </r>
  <r>
    <n v="20220400055"/>
    <d v="2022-04-27T00:00:00"/>
    <n v="2022"/>
    <n v="4"/>
    <s v="04"/>
    <x v="16"/>
    <n v="1498519"/>
    <n v="163"/>
    <n v="0.16300000000000001"/>
    <s v="POLE"/>
    <n v="100"/>
    <n v="91100"/>
    <s v=" VILLABE"/>
    <n v="59200"/>
    <s v="TOURCOING"/>
    <n v="265.54500000000002"/>
    <s v="ID2"/>
    <n v="1969"/>
    <s v="homme"/>
    <n v="0.16"/>
    <n v="0.3"/>
    <n v="6.7400000000000002E-2"/>
    <n v="0.7"/>
    <n v="4.1197554153000002"/>
  </r>
  <r>
    <n v="20220400055"/>
    <d v="2022-04-27T00:00:00"/>
    <n v="2022"/>
    <n v="4"/>
    <s v="04"/>
    <x v="16"/>
    <n v="1498423"/>
    <n v="120"/>
    <n v="0.12"/>
    <s v="POLE"/>
    <n v="105"/>
    <n v="91100"/>
    <s v=" VILLABE"/>
    <n v="60000"/>
    <s v="BEAUVAIS"/>
    <n v="133.48500000000001"/>
    <s v="ID2"/>
    <n v="1969"/>
    <s v="homme"/>
    <n v="0.16"/>
    <n v="0.3"/>
    <n v="6.7400000000000002E-2"/>
    <n v="0.7"/>
    <n v="1.524612276"/>
  </r>
  <r>
    <n v="20220400055"/>
    <d v="2022-04-27T00:00:00"/>
    <n v="2022"/>
    <n v="4"/>
    <s v="04"/>
    <x v="16"/>
    <n v="1498522"/>
    <n v="94"/>
    <n v="9.4E-2"/>
    <s v="POLE"/>
    <n v="137"/>
    <n v="91100"/>
    <s v=" VILLABE"/>
    <n v="1300"/>
    <s v="BELLEY"/>
    <n v="475.202"/>
    <s v="ID2"/>
    <n v="1969"/>
    <s v="homme"/>
    <n v="0.16"/>
    <n v="0.3"/>
    <n v="6.7400000000000002E-2"/>
    <n v="0.7"/>
    <n v="4.2515942778399998"/>
  </r>
  <r>
    <n v="20220400055"/>
    <d v="2022-04-27T00:00:00"/>
    <n v="2022"/>
    <n v="4"/>
    <s v="04"/>
    <x v="16"/>
    <n v="1498520"/>
    <n v="137"/>
    <n v="0.13700000000000001"/>
    <s v="POLE"/>
    <n v="155"/>
    <n v="91100"/>
    <s v=" VILLABE"/>
    <n v="33520"/>
    <s v="BRUGES"/>
    <n v="575.35599999999999"/>
    <s v="ID2"/>
    <n v="1969"/>
    <s v="homme"/>
    <n v="0.16"/>
    <n v="0.3"/>
    <n v="6.7400000000000002E-2"/>
    <n v="0.7"/>
    <n v="7.5024466189600005"/>
  </r>
  <r>
    <n v="20220400055"/>
    <d v="2022-04-27T00:00:00"/>
    <n v="2022"/>
    <n v="4"/>
    <s v="04"/>
    <x v="16"/>
    <n v="1497611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000000000"/>
    <d v="2022-04-27T00:00:00"/>
    <n v="2022"/>
    <n v="4"/>
    <s v="04"/>
    <x v="16"/>
    <n v="1498347"/>
    <n v="150"/>
    <n v="0.15"/>
    <s v="POLE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3.8027217809999998"/>
  </r>
  <r>
    <n v="20220400055"/>
    <d v="2022-04-27T00:00:00"/>
    <n v="2022"/>
    <n v="4"/>
    <s v="04"/>
    <x v="16"/>
    <n v="1498518"/>
    <n v="50"/>
    <n v="0.05"/>
    <s v="POLE"/>
    <n v="159"/>
    <n v="91100"/>
    <s v=" VILLABE"/>
    <n v="40230"/>
    <s v="ST GEOURS DE MA"/>
    <n v="728.06100000000004"/>
    <s v="ID2"/>
    <n v="1969"/>
    <s v="homme"/>
    <n v="0.16"/>
    <n v="0.3"/>
    <n v="6.7400000000000002E-2"/>
    <n v="0.7"/>
    <n v="3.4648422990000007"/>
  </r>
  <r>
    <n v="202000000000"/>
    <d v="2022-04-27T00:00:00"/>
    <n v="2022"/>
    <n v="4"/>
    <s v="04"/>
    <x v="16"/>
    <n v="1497680"/>
    <n v="150"/>
    <n v="0.15"/>
    <s v="POLE"/>
    <n v="220"/>
    <n v="31390"/>
    <s v=" CARBONNE"/>
    <n v="91100"/>
    <s v="VILLABE"/>
    <n v="711.98699999999997"/>
    <s v="ID35"/>
    <n v="1999"/>
    <s v="femme"/>
    <n v="0.16"/>
    <n v="0.3"/>
    <n v="6.7400000000000002E-2"/>
    <n v="0.7"/>
    <n v="10.165038399"/>
  </r>
  <r>
    <n v="202000000000"/>
    <d v="2022-04-27T00:00:00"/>
    <n v="2022"/>
    <n v="4"/>
    <s v="04"/>
    <x v="16"/>
    <n v="1498567"/>
    <n v="318"/>
    <n v="0.318"/>
    <s v="POLE"/>
    <n v="240"/>
    <n v="91100"/>
    <s v=" VILLABE"/>
    <n v="76380"/>
    <s v="CANTELEU"/>
    <n v="173.74600000000001"/>
    <s v="ID2"/>
    <n v="1969"/>
    <s v="homme"/>
    <n v="0.16"/>
    <n v="0.3"/>
    <n v="6.7400000000000002E-2"/>
    <n v="0.7"/>
    <n v="5.2588118810399997"/>
  </r>
  <r>
    <n v="20220400055"/>
    <d v="2022-04-28T00:00:00"/>
    <n v="2022"/>
    <n v="4"/>
    <s v="04"/>
    <x v="16"/>
    <n v="1499136"/>
    <n v="104"/>
    <n v="0.104"/>
    <s v="PAEX"/>
    <n v="80"/>
    <n v="91100"/>
    <s v=" VILLABE"/>
    <n v="93380"/>
    <s v="PIERREFITTE SUR"/>
    <n v="55.384"/>
    <s v="ID2"/>
    <n v="1969"/>
    <s v="homme"/>
    <n v="0.16"/>
    <n v="0.3"/>
    <n v="6.7400000000000002E-2"/>
    <n v="0.7"/>
    <n v="0.54823070848"/>
  </r>
  <r>
    <n v="20220400055"/>
    <d v="2022-04-28T00:00:00"/>
    <n v="2022"/>
    <n v="4"/>
    <s v="04"/>
    <x v="16"/>
    <n v="1499137"/>
    <n v="174"/>
    <n v="0.17399999999999999"/>
    <s v="POLE"/>
    <n v="100"/>
    <n v="91100"/>
    <s v=" VILLABE"/>
    <n v="59200"/>
    <s v="TOURCOING"/>
    <n v="265.54500000000002"/>
    <s v="ID2"/>
    <n v="1969"/>
    <s v="homme"/>
    <n v="0.16"/>
    <n v="0.3"/>
    <n v="6.7400000000000002E-2"/>
    <n v="0.7"/>
    <n v="4.3977757194000002"/>
  </r>
  <r>
    <n v="20220400055"/>
    <d v="2022-04-28T00:00:00"/>
    <n v="2022"/>
    <n v="4"/>
    <s v="04"/>
    <x v="16"/>
    <n v="1499138"/>
    <n v="100"/>
    <n v="0.1"/>
    <s v="POLE"/>
    <n v="159"/>
    <n v="91100"/>
    <s v=" VILLABE"/>
    <n v="13000"/>
    <s v="MARSEILLE"/>
    <n v="740.44500000000005"/>
    <s v="ID2"/>
    <n v="1969"/>
    <s v="homme"/>
    <n v="0.16"/>
    <n v="0.3"/>
    <n v="6.7400000000000002E-2"/>
    <n v="0.7"/>
    <n v="7.0475555100000014"/>
  </r>
  <r>
    <n v="2022050075"/>
    <d v="2022-04-28T00:00:00"/>
    <n v="2022"/>
    <n v="4"/>
    <s v="04"/>
    <x v="16"/>
    <n v="1498993"/>
    <n v="150"/>
    <n v="0.15"/>
    <s v="POLE"/>
    <n v="200"/>
    <n v="8090"/>
    <s v="CHARLEVILLE MEZ"/>
    <n v="91100"/>
    <s v="VILLABE"/>
    <n v="258.04300000000001"/>
    <s v="ID15"/>
    <n v="1992"/>
    <s v="femme"/>
    <n v="0.16"/>
    <n v="0.3"/>
    <n v="6.7400000000000002E-2"/>
    <n v="0.7"/>
    <n v="3.6840799109999995"/>
  </r>
  <r>
    <n v="20220400055"/>
    <d v="2022-04-28T00:00:00"/>
    <n v="2022"/>
    <n v="4"/>
    <s v="04"/>
    <x v="16"/>
    <n v="1497612"/>
    <n v="1000"/>
    <n v="1"/>
    <s v="AFF"/>
    <n v="220"/>
    <n v="93120"/>
    <s v=" COURNEUVE/LA"/>
    <n v="91100"/>
    <s v="VILLABE"/>
    <n v="54.761000000000003"/>
    <s v="ID1"/>
    <n v="1972"/>
    <s v="homme"/>
    <n v="6.7400000000000002E-2"/>
    <n v="1"/>
    <n v="0"/>
    <n v="0"/>
    <n v="3.6908914000000004"/>
  </r>
  <r>
    <n v="2022050075"/>
    <d v="2022-04-28T00:00:00"/>
    <n v="2022"/>
    <n v="4"/>
    <s v="04"/>
    <x v="16"/>
    <n v="1498236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50075"/>
    <d v="2022-04-28T00:00:00"/>
    <n v="2022"/>
    <n v="4"/>
    <s v="04"/>
    <x v="16"/>
    <n v="1498232"/>
    <n v="800"/>
    <n v="0.8"/>
    <s v="PAEX"/>
    <n v="294"/>
    <n v="59810"/>
    <s v=" LESQUIN"/>
    <n v="91100"/>
    <s v="VILLABE"/>
    <n v="250.27799999999999"/>
    <s v="ID11"/>
    <n v="1998"/>
    <s v="homme"/>
    <n v="0.16"/>
    <n v="0.3"/>
    <n v="6.7400000000000002E-2"/>
    <n v="0.7"/>
    <n v="19.057168032"/>
  </r>
  <r>
    <n v="2022050075"/>
    <d v="2022-04-29T00:00:00"/>
    <n v="2022"/>
    <n v="4"/>
    <s v="04"/>
    <x v="16"/>
    <n v="1499637"/>
    <n v="139"/>
    <n v="0.13900000000000001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1.141846914"/>
  </r>
  <r>
    <n v="20220400055"/>
    <d v="2022-04-29T00:00:00"/>
    <n v="2022"/>
    <n v="4"/>
    <s v="04"/>
    <x v="16"/>
    <n v="1499640"/>
    <n v="218"/>
    <n v="0.218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11.184130849359999"/>
  </r>
  <r>
    <n v="2022050075"/>
    <d v="2022-04-29T00:00:00"/>
    <n v="2022"/>
    <n v="4"/>
    <s v="04"/>
    <x v="16"/>
    <n v="1499052"/>
    <n v="150"/>
    <n v="0.15"/>
    <s v="PAEX"/>
    <n v="135"/>
    <n v="59200"/>
    <s v=" TOURCOING"/>
    <n v="91100"/>
    <s v="VILLABE"/>
    <n v="266.87799999999999"/>
    <s v="ID34"/>
    <n v="1970"/>
    <s v="femme"/>
    <n v="0.16"/>
    <n v="0.3"/>
    <n v="6.7400000000000002E-2"/>
    <n v="0.7"/>
    <n v="3.8102172059999999"/>
  </r>
  <r>
    <n v="20220400055"/>
    <d v="2022-04-29T00:00:00"/>
    <n v="2022"/>
    <n v="4"/>
    <s v="04"/>
    <x v="16"/>
    <n v="1498019"/>
    <n v="150"/>
    <n v="0.15"/>
    <s v="POLE"/>
    <n v="140"/>
    <n v="76380"/>
    <s v=" CANTELEU"/>
    <n v="91100"/>
    <s v="VILLABE"/>
    <n v="173.22"/>
    <s v="ID33"/>
    <n v="1997"/>
    <s v="femme"/>
    <n v="0.16"/>
    <n v="0.3"/>
    <n v="6.7400000000000002E-2"/>
    <n v="0.7"/>
    <n v="2.47306194"/>
  </r>
  <r>
    <n v="20220400055"/>
    <d v="2022-04-29T00:00:00"/>
    <n v="2022"/>
    <n v="4"/>
    <s v="04"/>
    <x v="16"/>
    <n v="1499043"/>
    <n v="150"/>
    <n v="0.15"/>
    <s v="POLE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2.6671434779999998"/>
  </r>
  <r>
    <n v="20220400055"/>
    <d v="2022-04-29T00:00:00"/>
    <n v="2022"/>
    <n v="4"/>
    <s v="04"/>
    <x v="16"/>
    <n v="1499639"/>
    <n v="140"/>
    <n v="0.14000000000000001"/>
    <s v="POLE"/>
    <n v="145"/>
    <n v="91100"/>
    <s v=" VILLABE"/>
    <n v="69800"/>
    <s v="ST PRIEST"/>
    <n v="445.25200000000001"/>
    <s v="ID2"/>
    <n v="1969"/>
    <s v="homme"/>
    <n v="0.16"/>
    <n v="0.3"/>
    <n v="6.7400000000000002E-2"/>
    <n v="0.7"/>
    <n v="5.9330719504000005"/>
  </r>
  <r>
    <n v="20220400055"/>
    <d v="2022-04-29T00:00:00"/>
    <n v="2022"/>
    <n v="4"/>
    <s v="04"/>
    <x v="16"/>
    <n v="1499641"/>
    <n v="56"/>
    <n v="5.6000000000000001E-2"/>
    <s v="POLE"/>
    <n v="154"/>
    <n v="91100"/>
    <s v=" VILLABE"/>
    <n v="25200"/>
    <s v="GD CHARMONT"/>
    <n v="449.34"/>
    <s v="ID2"/>
    <n v="1969"/>
    <s v="homme"/>
    <n v="0.16"/>
    <n v="0.3"/>
    <n v="6.7400000000000002E-2"/>
    <n v="0.7"/>
    <n v="2.3950181472000001"/>
  </r>
  <r>
    <n v="20220400055"/>
    <d v="2022-04-29T00:00:00"/>
    <n v="2022"/>
    <n v="4"/>
    <s v="04"/>
    <x v="16"/>
    <n v="1499642"/>
    <n v="385"/>
    <n v="0.38500000000000001"/>
    <s v="POLE"/>
    <n v="178"/>
    <n v="91100"/>
    <s v=" VILLABE"/>
    <n v="59810"/>
    <s v="LESQUIN"/>
    <n v="248.797"/>
    <s v="ID2"/>
    <n v="1969"/>
    <s v="homme"/>
    <n v="0.16"/>
    <n v="0.3"/>
    <n v="6.7400000000000002E-2"/>
    <n v="0.7"/>
    <n v="9.116991907100001"/>
  </r>
  <r>
    <n v="2022050075"/>
    <d v="2022-05-02T00:00:00"/>
    <n v="2022"/>
    <n v="5"/>
    <s v="05"/>
    <x v="17"/>
    <n v="1499341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2050075"/>
    <d v="2022-05-02T00:00:00"/>
    <n v="2022"/>
    <n v="5"/>
    <s v="05"/>
    <x v="17"/>
    <n v="1500363"/>
    <n v="105"/>
    <n v="0.105"/>
    <s v="POLE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2.5042614681000002"/>
  </r>
  <r>
    <n v="2022050075"/>
    <d v="2022-05-02T00:00:00"/>
    <n v="2022"/>
    <n v="5"/>
    <s v="05"/>
    <x v="17"/>
    <n v="1500365"/>
    <n v="182"/>
    <n v="0.182"/>
    <s v="POLE"/>
    <n v="108"/>
    <n v="91100"/>
    <s v=" VILLABE"/>
    <n v="89440"/>
    <s v="JOUX LA VILLE"/>
    <n v="167.37"/>
    <s v="ID2"/>
    <n v="1969"/>
    <s v="homme"/>
    <n v="0.16"/>
    <n v="0.3"/>
    <n v="6.7400000000000002E-2"/>
    <n v="0.7"/>
    <n v="2.8993103412000001"/>
  </r>
  <r>
    <n v="2022050075"/>
    <d v="2022-05-02T00:00:00"/>
    <n v="2022"/>
    <n v="5"/>
    <s v="05"/>
    <x v="17"/>
    <n v="1500364"/>
    <n v="218"/>
    <n v="0.218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11.184130849359999"/>
  </r>
  <r>
    <n v="2022050075"/>
    <d v="2022-05-02T00:00:00"/>
    <n v="2022"/>
    <n v="5"/>
    <s v="05"/>
    <x v="17"/>
    <n v="1500366"/>
    <n v="291"/>
    <n v="0.29099999999999998"/>
    <s v="POLE"/>
    <n v="200"/>
    <n v="91100"/>
    <s v=" VILLABE"/>
    <n v="80090"/>
    <s v="AMIENS"/>
    <n v="188.583"/>
    <s v="ID2"/>
    <n v="1969"/>
    <s v="homme"/>
    <n v="0.16"/>
    <n v="0.3"/>
    <n v="6.7400000000000002E-2"/>
    <n v="0.7"/>
    <n v="5.2232550125399992"/>
  </r>
  <r>
    <n v="2022050075"/>
    <d v="2022-05-02T00:00:00"/>
    <n v="2022"/>
    <n v="5"/>
    <s v="05"/>
    <x v="17"/>
    <n v="1500362"/>
    <n v="318"/>
    <n v="0.318"/>
    <s v="POLE"/>
    <n v="234"/>
    <n v="91100"/>
    <s v=" VILLABE"/>
    <n v="59810"/>
    <s v="LESQUIN"/>
    <n v="248.797"/>
    <s v="ID2"/>
    <n v="1969"/>
    <s v="homme"/>
    <n v="0.16"/>
    <n v="0.3"/>
    <n v="6.7400000000000002E-2"/>
    <n v="0.7"/>
    <n v="7.5303985102799995"/>
  </r>
  <r>
    <n v="2022050075"/>
    <d v="2022-05-02T00:00:00"/>
    <n v="2022"/>
    <n v="5"/>
    <s v="05"/>
    <x v="17"/>
    <n v="1499633"/>
    <n v="1000"/>
    <n v="1"/>
    <s v="POLE"/>
    <n v="450"/>
    <n v="39570"/>
    <s v=" LONS LE SAUNIER"/>
    <n v="91100"/>
    <s v="VILLABE"/>
    <n v="380.58600000000001"/>
    <s v="ID13"/>
    <n v="1986"/>
    <s v="homme"/>
    <n v="0.16"/>
    <n v="0.3"/>
    <n v="6.7400000000000002E-2"/>
    <n v="0.7"/>
    <n v="36.22417548"/>
  </r>
  <r>
    <n v="2022050075"/>
    <d v="2022-05-02T00:00:00"/>
    <n v="2022"/>
    <n v="5"/>
    <s v="05"/>
    <x v="17"/>
    <n v="1498237"/>
    <n v="5000"/>
    <n v="5"/>
    <s v="PLR"/>
    <n v="550"/>
    <n v="62138"/>
    <s v=" HAISNES"/>
    <n v="91100"/>
    <s v="VILLABE"/>
    <n v="247.541"/>
    <s v="ID17"/>
    <n v="1991"/>
    <s v="homme"/>
    <n v="0.16"/>
    <n v="1"/>
    <n v="0"/>
    <n v="0"/>
    <n v="198.03280000000001"/>
  </r>
  <r>
    <n v="2022050075"/>
    <d v="2022-05-03T00:00:00"/>
    <n v="2022"/>
    <n v="5"/>
    <s v="05"/>
    <x v="17"/>
    <n v="1500367"/>
    <n v="100"/>
    <n v="0.1"/>
    <s v="POLE"/>
    <n v="100"/>
    <n v="91100"/>
    <s v=" VILLABE"/>
    <n v="59800"/>
    <s v="LILLE"/>
    <n v="254.17500000000001"/>
    <s v="ID2"/>
    <n v="1969"/>
    <s v="homme"/>
    <n v="0.16"/>
    <n v="0.3"/>
    <n v="6.7400000000000002E-2"/>
    <n v="0.7"/>
    <n v="2.4192376500000004"/>
  </r>
  <r>
    <n v="2022050075"/>
    <d v="2022-05-04T00:00:00"/>
    <n v="2022"/>
    <n v="5"/>
    <s v="05"/>
    <x v="17"/>
    <n v="1500498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50075"/>
    <d v="2022-05-04T00:00:00"/>
    <n v="2022"/>
    <n v="5"/>
    <s v="05"/>
    <x v="17"/>
    <n v="1497138"/>
    <n v="150"/>
    <n v="0.15"/>
    <s v="PAEX"/>
    <n v="160"/>
    <n v="73490"/>
    <s v=" RAVOIRE/LA"/>
    <n v="91100"/>
    <s v="VILLABE"/>
    <n v="537.70799999999997"/>
    <s v="ID30"/>
    <n v="1990"/>
    <s v="femme"/>
    <n v="0.16"/>
    <n v="0.3"/>
    <n v="6.7400000000000002E-2"/>
    <n v="0.7"/>
    <n v="7.676857115999999"/>
  </r>
  <r>
    <n v="2022050075"/>
    <d v="2022-05-04T00:00:00"/>
    <n v="2022"/>
    <n v="5"/>
    <s v="05"/>
    <x v="17"/>
    <n v="1501212"/>
    <n v="150"/>
    <n v="0.15"/>
    <s v="PAEX"/>
    <n v="175"/>
    <n v="40300"/>
    <s v=" PEYREHORADE"/>
    <n v="91100"/>
    <s v="VILLABE"/>
    <n v="752.09199999999998"/>
    <s v="ID7"/>
    <n v="1973"/>
    <s v="femme"/>
    <n v="0.16"/>
    <n v="0.3"/>
    <n v="6.7400000000000002E-2"/>
    <n v="0.7"/>
    <n v="10.737617484000001"/>
  </r>
  <r>
    <n v="2022050075"/>
    <d v="2022-05-05T00:00:00"/>
    <n v="2022"/>
    <n v="5"/>
    <s v="05"/>
    <x v="17"/>
    <n v="1501053"/>
    <n v="150"/>
    <n v="0.15"/>
    <s v="POLE"/>
    <n v="156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50075"/>
    <d v="2022-05-05T00:00:00"/>
    <n v="2022"/>
    <n v="5"/>
    <s v="05"/>
    <x v="17"/>
    <n v="1500499"/>
    <n v="1000"/>
    <n v="1"/>
    <s v="GV"/>
    <n v="170"/>
    <n v="93120"/>
    <s v=" COURNEUVE/LA"/>
    <n v="91100"/>
    <s v="VILLABE"/>
    <n v="54.761000000000003"/>
    <s v="ID1"/>
    <n v="1972"/>
    <s v="homme"/>
    <n v="0.24099999999999999"/>
    <n v="1"/>
    <n v="0"/>
    <n v="0"/>
    <n v="13.197401000000001"/>
  </r>
  <r>
    <n v="2022050075"/>
    <d v="2022-05-05T00:00:00"/>
    <n v="2022"/>
    <n v="5"/>
    <s v="05"/>
    <x v="17"/>
    <n v="1501049"/>
    <n v="150"/>
    <n v="0.15"/>
    <s v="PAEX"/>
    <n v="200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2050075"/>
    <d v="2022-05-05T00:00:00"/>
    <n v="2022"/>
    <n v="5"/>
    <s v="05"/>
    <x v="17"/>
    <n v="1501716"/>
    <n v="225"/>
    <n v="0.22500000000000001"/>
    <s v="POLE"/>
    <n v="200"/>
    <n v="91100"/>
    <s v=" VILLABE"/>
    <n v="59800"/>
    <s v="LILLE"/>
    <n v="254.17500000000001"/>
    <s v="ID2"/>
    <n v="1969"/>
    <s v="homme"/>
    <n v="0.16"/>
    <n v="0.3"/>
    <n v="6.7400000000000002E-2"/>
    <n v="0.7"/>
    <n v="5.4432847125000006"/>
  </r>
  <r>
    <n v="2022050075"/>
    <d v="2022-05-05T00:00:00"/>
    <n v="2022"/>
    <n v="5"/>
    <s v="05"/>
    <x v="17"/>
    <n v="1500976"/>
    <n v="300"/>
    <n v="0.3"/>
    <s v="PAEX"/>
    <n v="202.5"/>
    <n v="59810"/>
    <s v=" LESQUIN"/>
    <n v="93130"/>
    <s v="NOISY LE SEC"/>
    <n v="205.54599999999999"/>
    <s v="ID11"/>
    <n v="1998"/>
    <s v="homme"/>
    <n v="0.16"/>
    <n v="0.3"/>
    <n v="6.7400000000000002E-2"/>
    <n v="0.7"/>
    <n v="5.869160484"/>
  </r>
  <r>
    <n v="2022050075"/>
    <d v="2022-05-05T00:00:00"/>
    <n v="2022"/>
    <n v="5"/>
    <s v="05"/>
    <x v="17"/>
    <n v="1501718"/>
    <n v="132"/>
    <n v="0.13200000000000001"/>
    <s v="POLE"/>
    <n v="261"/>
    <n v="91100"/>
    <s v=" VILLABE"/>
    <n v="39570"/>
    <s v="LONS LE SAUNIER"/>
    <n v="380.45499999999998"/>
    <s v="ID2"/>
    <n v="1969"/>
    <s v="homme"/>
    <n v="0.16"/>
    <n v="0.3"/>
    <n v="6.7400000000000002E-2"/>
    <n v="0.7"/>
    <n v="4.7799453108000005"/>
  </r>
  <r>
    <n v="2022050075"/>
    <d v="2022-05-05T00:00:00"/>
    <n v="2022"/>
    <n v="5"/>
    <s v="05"/>
    <x v="17"/>
    <n v="1501715"/>
    <n v="450"/>
    <n v="0.45"/>
    <s v="POLE"/>
    <n v="270"/>
    <n v="91100"/>
    <s v=" VILLABE"/>
    <n v="59810"/>
    <s v="LESQUIN"/>
    <n v="248.797"/>
    <s v="ID2"/>
    <n v="1969"/>
    <s v="homme"/>
    <n v="0.16"/>
    <n v="0.3"/>
    <n v="6.7400000000000002E-2"/>
    <n v="0.7"/>
    <n v="10.656224307"/>
  </r>
  <r>
    <n v="2022050075"/>
    <d v="2022-05-05T00:00:00"/>
    <n v="2022"/>
    <n v="5"/>
    <s v="05"/>
    <x v="17"/>
    <n v="1501714"/>
    <n v="450"/>
    <n v="0.45"/>
    <s v="POLE"/>
    <n v="280"/>
    <n v="91100"/>
    <s v=" VILLABE"/>
    <n v="19410"/>
    <s v="PERPEZAC LE NOI"/>
    <n v="458.50700000000001"/>
    <s v="ID2"/>
    <n v="1969"/>
    <s v="homme"/>
    <n v="0.16"/>
    <n v="0.3"/>
    <n v="6.7400000000000002E-2"/>
    <n v="0.7"/>
    <n v="19.638313316999998"/>
  </r>
  <r>
    <n v="2022050075"/>
    <d v="2022-05-06T00:00:00"/>
    <n v="2022"/>
    <n v="5"/>
    <s v="05"/>
    <x v="17"/>
    <n v="1501173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2050075"/>
    <d v="2022-05-06T00:00:00"/>
    <n v="2022"/>
    <n v="5"/>
    <s v="05"/>
    <x v="17"/>
    <n v="1502507"/>
    <n v="250"/>
    <n v="0.25"/>
    <s v="PAEX"/>
    <n v="80"/>
    <n v="91100"/>
    <s v=" VILLABE"/>
    <n v="93120"/>
    <s v="COURNEUVE/LA"/>
    <n v="53.975999999999999"/>
    <s v="ID2"/>
    <n v="1969"/>
    <s v="homme"/>
    <n v="0.16"/>
    <n v="0.3"/>
    <n v="6.7400000000000002E-2"/>
    <n v="0.7"/>
    <n v="1.2843589199999998"/>
  </r>
  <r>
    <n v="2022050075"/>
    <d v="2022-05-06T00:00:00"/>
    <n v="2022"/>
    <n v="5"/>
    <s v="05"/>
    <x v="17"/>
    <n v="1502436"/>
    <n v="293"/>
    <n v="0.29299999999999998"/>
    <s v="PAEX"/>
    <n v="100"/>
    <n v="91100"/>
    <s v=" VILLABE"/>
    <n v="93000"/>
    <s v="BOBIGNY"/>
    <n v="51.088000000000001"/>
    <s v="ID2"/>
    <n v="1969"/>
    <s v="homme"/>
    <n v="0.16"/>
    <n v="0.3"/>
    <n v="6.7400000000000002E-2"/>
    <n v="0.7"/>
    <n v="1.42472886112"/>
  </r>
  <r>
    <n v="2022050075"/>
    <d v="2022-05-06T00:00:00"/>
    <n v="2022"/>
    <n v="5"/>
    <s v="05"/>
    <x v="17"/>
    <n v="1502432"/>
    <n v="150"/>
    <n v="0.15"/>
    <s v="POLE"/>
    <n v="110"/>
    <n v="91100"/>
    <s v=" VILLABE"/>
    <n v="27940"/>
    <s v="AUBEVOYE"/>
    <n v="126.49299999999999"/>
    <s v="ID2"/>
    <n v="1969"/>
    <s v="homme"/>
    <n v="0.16"/>
    <n v="0.3"/>
    <n v="6.7400000000000002E-2"/>
    <n v="0.7"/>
    <n v="1.8059405609999999"/>
  </r>
  <r>
    <n v="2022050075"/>
    <d v="2022-05-06T00:00:00"/>
    <n v="2022"/>
    <n v="5"/>
    <s v="05"/>
    <x v="17"/>
    <n v="1502433"/>
    <n v="106"/>
    <n v="0.106"/>
    <s v="POLE"/>
    <n v="125"/>
    <n v="91100"/>
    <s v=" VILLABE"/>
    <n v="44150"/>
    <s v="ANCENIS"/>
    <n v="343.62400000000002"/>
    <s v="ID2"/>
    <n v="1969"/>
    <s v="homme"/>
    <n v="0.16"/>
    <n v="0.3"/>
    <n v="6.7400000000000002E-2"/>
    <n v="0.7"/>
    <n v="3.4668500259200004"/>
  </r>
  <r>
    <n v="2022050075"/>
    <d v="2022-05-06T00:00:00"/>
    <n v="2022"/>
    <n v="5"/>
    <s v="05"/>
    <x v="17"/>
    <n v="1501901"/>
    <n v="150"/>
    <n v="0.15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3.6840799109999995"/>
  </r>
  <r>
    <n v="2022050075"/>
    <d v="2022-05-06T00:00:00"/>
    <n v="2022"/>
    <n v="5"/>
    <s v="05"/>
    <x v="17"/>
    <n v="1501542"/>
    <n v="150"/>
    <n v="0.15"/>
    <s v="POLE"/>
    <n v="140"/>
    <n v="76380"/>
    <s v=" CANTELEU"/>
    <n v="91100"/>
    <s v="VILLABE"/>
    <n v="173.22"/>
    <s v="ID33"/>
    <n v="1997"/>
    <s v="femme"/>
    <n v="0.16"/>
    <n v="0.3"/>
    <n v="6.7400000000000002E-2"/>
    <n v="0.7"/>
    <n v="2.47306194"/>
  </r>
  <r>
    <n v="2022050075"/>
    <d v="2022-05-06T00:00:00"/>
    <n v="2022"/>
    <n v="5"/>
    <s v="05"/>
    <x v="17"/>
    <n v="1502438"/>
    <n v="60"/>
    <n v="0.06"/>
    <s v="POLE"/>
    <n v="165"/>
    <n v="91100"/>
    <s v=" VILLABE"/>
    <n v="26750"/>
    <s v="ROMANS SUR ISER"/>
    <n v="541.17999999999995"/>
    <s v="ID2"/>
    <n v="1969"/>
    <s v="homme"/>
    <n v="0.16"/>
    <n v="0.3"/>
    <n v="6.7400000000000002E-2"/>
    <n v="0.7"/>
    <n v="3.0905707439999999"/>
  </r>
  <r>
    <n v="2022050075"/>
    <d v="2022-05-06T00:00:00"/>
    <n v="2022"/>
    <n v="5"/>
    <s v="05"/>
    <x v="17"/>
    <n v="1501605"/>
    <n v="400"/>
    <n v="0.4"/>
    <s v="PAEX"/>
    <n v="180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50075"/>
    <d v="2022-05-06T00:00:00"/>
    <n v="2022"/>
    <n v="5"/>
    <s v="05"/>
    <x v="17"/>
    <n v="1502129"/>
    <n v="300"/>
    <n v="0.3"/>
    <s v="PAEX"/>
    <n v="180"/>
    <n v="93130"/>
    <s v=" NOISY LE SEC"/>
    <n v="91100"/>
    <s v="VILLABE"/>
    <n v="46.533999999999999"/>
    <s v="ID36"/>
    <n v="1973"/>
    <s v="femme"/>
    <n v="0.16"/>
    <n v="0.3"/>
    <n v="6.7400000000000002E-2"/>
    <n v="0.7"/>
    <n v="1.328731836"/>
  </r>
  <r>
    <n v="2022050075"/>
    <d v="2022-05-06T00:00:00"/>
    <n v="2022"/>
    <n v="5"/>
    <s v="05"/>
    <x v="17"/>
    <n v="1502437"/>
    <n v="225"/>
    <n v="0.22500000000000001"/>
    <s v="POLE"/>
    <n v="200"/>
    <n v="91100"/>
    <s v=" VILLABE"/>
    <n v="59800"/>
    <s v="LILLE"/>
    <n v="254.17500000000001"/>
    <s v="ID2"/>
    <n v="1969"/>
    <s v="homme"/>
    <n v="0.16"/>
    <n v="0.3"/>
    <n v="6.7400000000000002E-2"/>
    <n v="0.7"/>
    <n v="5.4432847125000006"/>
  </r>
  <r>
    <n v="2022050075"/>
    <d v="2022-05-06T00:00:00"/>
    <n v="2022"/>
    <n v="5"/>
    <s v="05"/>
    <x v="17"/>
    <n v="1502435"/>
    <n v="212"/>
    <n v="0.21199999999999999"/>
    <s v="POLE"/>
    <n v="270"/>
    <n v="91100"/>
    <s v=" VILLABE"/>
    <n v="31390"/>
    <s v="CARBONNE"/>
    <n v="715.00800000000004"/>
    <s v="ID2"/>
    <n v="1969"/>
    <s v="homme"/>
    <n v="0.16"/>
    <n v="0.3"/>
    <n v="6.7400000000000002E-2"/>
    <n v="0.7"/>
    <n v="14.427545825279999"/>
  </r>
  <r>
    <n v="2022050075"/>
    <d v="2022-05-06T00:00:00"/>
    <n v="2022"/>
    <n v="5"/>
    <s v="05"/>
    <x v="17"/>
    <n v="1502434"/>
    <n v="399"/>
    <n v="0.39900000000000002"/>
    <s v="POLE"/>
    <n v="310"/>
    <n v="91100"/>
    <s v=" VILLABE"/>
    <n v="73490"/>
    <s v="RAVOIRE/LA"/>
    <n v="539.01400000000001"/>
    <s v="ID2"/>
    <n v="1969"/>
    <s v="homme"/>
    <n v="0.16"/>
    <n v="0.3"/>
    <n v="6.7400000000000002E-2"/>
    <n v="0.7"/>
    <n v="20.470037655479999"/>
  </r>
  <r>
    <n v="2022050075"/>
    <d v="2022-05-09T00:00:00"/>
    <n v="2022"/>
    <n v="5"/>
    <s v="05"/>
    <x v="17"/>
    <n v="1503009"/>
    <n v="186"/>
    <n v="0.186"/>
    <s v="POLE"/>
    <n v="100"/>
    <n v="91100"/>
    <s v=" VILLABE"/>
    <n v="59100"/>
    <s v="ROUBAIX"/>
    <n v="266.166"/>
    <s v="ID2"/>
    <n v="1969"/>
    <s v="homme"/>
    <n v="0.16"/>
    <n v="0.3"/>
    <n v="6.7400000000000002E-2"/>
    <n v="0.7"/>
    <n v="4.7120644576799995"/>
  </r>
  <r>
    <n v="2022050075"/>
    <d v="2022-05-09T00:00:00"/>
    <n v="2022"/>
    <n v="5"/>
    <s v="05"/>
    <x v="17"/>
    <n v="1502961"/>
    <n v="56"/>
    <n v="5.6000000000000001E-2"/>
    <s v="POLE"/>
    <n v="180"/>
    <n v="91100"/>
    <s v=" VILLABE"/>
    <n v="66000"/>
    <s v="PERPIGNAN"/>
    <n v="837.41300000000001"/>
    <s v="ID2"/>
    <n v="1969"/>
    <s v="homme"/>
    <n v="0.16"/>
    <n v="0.3"/>
    <n v="6.7400000000000002E-2"/>
    <n v="0.7"/>
    <n v="4.4634782830400006"/>
  </r>
  <r>
    <n v="2022050075"/>
    <d v="2022-05-09T00:00:00"/>
    <n v="2022"/>
    <n v="5"/>
    <s v="05"/>
    <x v="17"/>
    <n v="1501134"/>
    <n v="500"/>
    <n v="0.5"/>
    <s v="POLE"/>
    <n v="195"/>
    <n v="59810"/>
    <s v=" LESQUIN"/>
    <n v="26750"/>
    <s v="ROMANS SUR ISER"/>
    <n v="797.774"/>
    <s v="ID11"/>
    <n v="1998"/>
    <s v="homme"/>
    <n v="0.16"/>
    <n v="0.3"/>
    <n v="6.7400000000000002E-2"/>
    <n v="0.7"/>
    <n v="37.966064660000001"/>
  </r>
  <r>
    <n v="2022050075"/>
    <d v="2022-05-09T00:00:00"/>
    <n v="2022"/>
    <n v="5"/>
    <s v="05"/>
    <x v="17"/>
    <n v="1502963"/>
    <n v="225"/>
    <n v="0.22500000000000001"/>
    <s v="POLE"/>
    <n v="200"/>
    <n v="91100"/>
    <s v=" VILLABE"/>
    <n v="8090"/>
    <s v="CHARLEVILLE MEZ"/>
    <n v="256.911"/>
    <s v="ID2"/>
    <n v="1969"/>
    <s v="homme"/>
    <n v="0.16"/>
    <n v="0.3"/>
    <n v="6.7400000000000002E-2"/>
    <n v="0.7"/>
    <n v="5.5018775204999999"/>
  </r>
  <r>
    <n v="2022050075"/>
    <d v="2022-05-09T00:00:00"/>
    <n v="2022"/>
    <n v="5"/>
    <s v="05"/>
    <x v="17"/>
    <n v="1502964"/>
    <n v="128"/>
    <n v="0.128"/>
    <s v="POLE"/>
    <n v="234"/>
    <n v="91100"/>
    <s v=" VILLABE"/>
    <n v="62780"/>
    <s v="CUCQ"/>
    <n v="280.69799999999998"/>
    <s v="ID2"/>
    <n v="1969"/>
    <s v="homme"/>
    <n v="0.16"/>
    <n v="0.3"/>
    <n v="6.7400000000000002E-2"/>
    <n v="0.7"/>
    <n v="3.4197549619199998"/>
  </r>
  <r>
    <n v="2022050075"/>
    <d v="2022-05-09T00:00:00"/>
    <n v="2022"/>
    <n v="5"/>
    <s v="05"/>
    <x v="17"/>
    <n v="1502377"/>
    <n v="450"/>
    <n v="0.45"/>
    <s v="PAEX"/>
    <n v="260"/>
    <n v="67100"/>
    <s v=" STRASBOURG"/>
    <n v="91100"/>
    <s v="VILLABE"/>
    <n v="516.47400000000005"/>
    <s v="ID3"/>
    <n v="1987"/>
    <s v="homme"/>
    <n v="0.16"/>
    <n v="0.3"/>
    <n v="6.7400000000000002E-2"/>
    <n v="0.7"/>
    <n v="22.121097894000002"/>
  </r>
  <r>
    <n v="2022050075"/>
    <d v="2022-05-09T00:00:00"/>
    <n v="2022"/>
    <n v="5"/>
    <s v="05"/>
    <x v="17"/>
    <n v="1503010"/>
    <n v="1349"/>
    <n v="1.349"/>
    <s v="PAEX"/>
    <n v="260"/>
    <n v="91100"/>
    <s v=" VILLABE"/>
    <n v="93130"/>
    <s v="NOISY LE SEC"/>
    <n v="46.627000000000002"/>
    <s v="ID2"/>
    <n v="1969"/>
    <s v="homme"/>
    <n v="0.16"/>
    <n v="0.3"/>
    <n v="6.7400000000000002E-2"/>
    <n v="0.7"/>
    <n v="5.9868051531400006"/>
  </r>
  <r>
    <n v="2022050075"/>
    <d v="2022-05-09T00:00:00"/>
    <n v="2022"/>
    <n v="5"/>
    <s v="05"/>
    <x v="17"/>
    <n v="1502960"/>
    <n v="318"/>
    <n v="0.318"/>
    <s v="POLE"/>
    <n v="270"/>
    <n v="91100"/>
    <s v=" VILLABE"/>
    <n v="76380"/>
    <s v="CANTELEU"/>
    <n v="173.74600000000001"/>
    <s v="ID2"/>
    <n v="1969"/>
    <s v="homme"/>
    <n v="0.16"/>
    <n v="0.3"/>
    <n v="6.7400000000000002E-2"/>
    <n v="0.7"/>
    <n v="5.2588118810399997"/>
  </r>
  <r>
    <n v="2022050075"/>
    <d v="2022-05-09T00:00:00"/>
    <n v="2022"/>
    <n v="5"/>
    <s v="05"/>
    <x v="17"/>
    <n v="1502962"/>
    <n v="450"/>
    <n v="0.45"/>
    <s v="POLE"/>
    <n v="280"/>
    <n v="91100"/>
    <s v=" VILLABE"/>
    <n v="19410"/>
    <s v="PERPEZAC LE NOI"/>
    <n v="458.50700000000001"/>
    <s v="ID2"/>
    <n v="1969"/>
    <s v="homme"/>
    <n v="0.16"/>
    <n v="0.3"/>
    <n v="6.7400000000000002E-2"/>
    <n v="0.7"/>
    <n v="19.638313316999998"/>
  </r>
  <r>
    <n v="2022050075"/>
    <d v="2022-05-10T00:00:00"/>
    <n v="2022"/>
    <n v="5"/>
    <s v="05"/>
    <x v="17"/>
    <n v="1502669"/>
    <n v="300"/>
    <n v="0.3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50075"/>
    <d v="2022-05-10T00:00:00"/>
    <n v="2022"/>
    <n v="5"/>
    <s v="05"/>
    <x v="17"/>
    <n v="1503573"/>
    <n v="106"/>
    <n v="0.106"/>
    <s v="POLE"/>
    <n v="126.6"/>
    <n v="91100"/>
    <s v=" VILLABE"/>
    <n v="44260"/>
    <s v="LAVAU SUR LOIRE"/>
    <n v="413.68799999999999"/>
    <s v="ID2"/>
    <n v="1969"/>
    <s v="homme"/>
    <n v="0.16"/>
    <n v="0.3"/>
    <n v="6.7400000000000002E-2"/>
    <n v="0.7"/>
    <n v="4.1737313270399996"/>
  </r>
  <r>
    <n v="2022050075"/>
    <d v="2022-05-10T00:00:00"/>
    <n v="2022"/>
    <n v="5"/>
    <s v="05"/>
    <x v="17"/>
    <n v="1503574"/>
    <n v="106"/>
    <n v="0.106"/>
    <s v="POLE"/>
    <n v="130"/>
    <n v="91100"/>
    <s v=" VILLABE"/>
    <n v="39570"/>
    <s v="LONS LE SAUNIER"/>
    <n v="380.45499999999998"/>
    <s v="ID2"/>
    <n v="1969"/>
    <s v="homme"/>
    <n v="0.16"/>
    <n v="0.3"/>
    <n v="6.7400000000000002E-2"/>
    <n v="0.7"/>
    <n v="3.8384409314000001"/>
  </r>
  <r>
    <n v="2022050075"/>
    <d v="2022-05-10T00:00:00"/>
    <n v="2022"/>
    <n v="5"/>
    <s v="05"/>
    <x v="17"/>
    <n v="1502131"/>
    <n v="750"/>
    <n v="0.75"/>
    <s v="PAEX"/>
    <n v="150"/>
    <n v="93000"/>
    <s v=" BOBIGNY"/>
    <n v="91100"/>
    <s v="VILLABE"/>
    <n v="52.249000000000002"/>
    <s v="ID21"/>
    <n v="1971"/>
    <s v="homme"/>
    <n v="0.16"/>
    <n v="0.3"/>
    <n v="6.7400000000000002E-2"/>
    <n v="0.7"/>
    <n v="3.7297948650000006"/>
  </r>
  <r>
    <n v="2022050075"/>
    <d v="2022-05-10T00:00:00"/>
    <n v="2022"/>
    <n v="5"/>
    <s v="05"/>
    <x v="17"/>
    <n v="1503572"/>
    <n v="106"/>
    <n v="0.106"/>
    <s v="POLE"/>
    <n v="155"/>
    <n v="91100"/>
    <s v=" VILLABE"/>
    <n v="33520"/>
    <s v="BRUGES"/>
    <n v="575.35599999999999"/>
    <s v="ID2"/>
    <n v="1969"/>
    <s v="homme"/>
    <n v="0.16"/>
    <n v="0.3"/>
    <n v="6.7400000000000002E-2"/>
    <n v="0.7"/>
    <n v="5.8048127124799995"/>
  </r>
  <r>
    <n v="2022050075"/>
    <d v="2022-05-10T00:00:00"/>
    <n v="2022"/>
    <n v="5"/>
    <s v="05"/>
    <x v="17"/>
    <n v="1503575"/>
    <n v="225"/>
    <n v="0.22500000000000001"/>
    <s v="POLE"/>
    <n v="210"/>
    <n v="91100"/>
    <s v=" VILLABE"/>
    <n v="53120"/>
    <s v="GORRON"/>
    <n v="316.77699999999999"/>
    <s v="ID2"/>
    <n v="1969"/>
    <s v="homme"/>
    <n v="0.16"/>
    <n v="0.3"/>
    <n v="6.7400000000000002E-2"/>
    <n v="0.7"/>
    <n v="6.7839378435000004"/>
  </r>
  <r>
    <n v="2022050075"/>
    <d v="2022-05-11T00:00:00"/>
    <n v="2022"/>
    <n v="5"/>
    <s v="05"/>
    <x v="17"/>
    <n v="1503921"/>
    <n v="56"/>
    <n v="5.6000000000000001E-2"/>
    <s v="POLE"/>
    <n v="155"/>
    <n v="91100"/>
    <s v=" VILLABE"/>
    <n v="33800"/>
    <s v="BORDEAUX"/>
    <n v="581.822"/>
    <s v="ID2"/>
    <n v="1969"/>
    <s v="homme"/>
    <n v="0.16"/>
    <n v="0.3"/>
    <n v="6.7400000000000002E-2"/>
    <n v="0.7"/>
    <n v="3.1011578057599998"/>
  </r>
  <r>
    <n v="2022050075"/>
    <d v="2022-05-11T00:00:00"/>
    <n v="2022"/>
    <n v="5"/>
    <s v="05"/>
    <x v="17"/>
    <n v="1503429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50075"/>
    <d v="2022-05-11T00:00:00"/>
    <n v="2022"/>
    <n v="5"/>
    <s v="05"/>
    <x v="17"/>
    <n v="1503584"/>
    <n v="300"/>
    <n v="0.3"/>
    <s v="POLE"/>
    <n v="2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2050075"/>
    <d v="2022-05-11T00:00:00"/>
    <n v="2022"/>
    <n v="5"/>
    <s v="05"/>
    <x v="17"/>
    <n v="1503430"/>
    <n v="1000"/>
    <n v="1"/>
    <s v="AFF"/>
    <n v="250"/>
    <n v="93120"/>
    <s v=" COURNEUVE/LA"/>
    <n v="91100"/>
    <s v="VILLABE"/>
    <n v="54.761000000000003"/>
    <s v="ID1"/>
    <n v="1972"/>
    <s v="homme"/>
    <n v="6.7400000000000002E-2"/>
    <n v="1"/>
    <n v="0"/>
    <n v="0"/>
    <n v="3.6908914000000004"/>
  </r>
  <r>
    <n v="2022050075"/>
    <d v="2022-05-11T00:00:00"/>
    <n v="2022"/>
    <n v="5"/>
    <s v="05"/>
    <x v="17"/>
    <n v="1503922"/>
    <n v="450"/>
    <n v="0.45"/>
    <s v="POLE"/>
    <n v="360"/>
    <n v="91100"/>
    <s v=" VILLABE"/>
    <n v="67100"/>
    <s v="STRASBOURG"/>
    <n v="515.798"/>
    <s v="ID2"/>
    <n v="1969"/>
    <s v="homme"/>
    <n v="0.16"/>
    <n v="0.3"/>
    <n v="6.7400000000000002E-2"/>
    <n v="0.7"/>
    <n v="22.092144138000002"/>
  </r>
  <r>
    <n v="2022050075"/>
    <d v="2022-05-12T00:00:00"/>
    <n v="2022"/>
    <n v="5"/>
    <s v="05"/>
    <x v="17"/>
    <n v="1504126"/>
    <n v="300"/>
    <n v="0.3"/>
    <s v="GV"/>
    <n v="75"/>
    <n v="13000"/>
    <s v=" MARSEILLE"/>
    <n v="91100"/>
    <s v="VILLABE"/>
    <n v="740.09799999999996"/>
    <s v="ID26"/>
    <n v="1976"/>
    <s v="homme"/>
    <n v="0.24099999999999999"/>
    <n v="1"/>
    <n v="0"/>
    <n v="0"/>
    <n v="53.509085399999989"/>
  </r>
  <r>
    <n v="2022050075"/>
    <d v="2022-05-12T00:00:00"/>
    <n v="2022"/>
    <n v="5"/>
    <s v="05"/>
    <x v="17"/>
    <n v="1504856"/>
    <n v="150"/>
    <n v="0.15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5.5546524509999999"/>
  </r>
  <r>
    <n v="2022050075"/>
    <d v="2022-05-12T00:00:00"/>
    <n v="2022"/>
    <n v="5"/>
    <s v="05"/>
    <x v="17"/>
    <n v="1505093"/>
    <n v="56"/>
    <n v="5.6000000000000001E-2"/>
    <s v="POLE"/>
    <n v="130"/>
    <n v="91100"/>
    <s v=" VILLABE"/>
    <n v="39570"/>
    <s v="LONS LE SAUNIER"/>
    <n v="380.45499999999998"/>
    <s v="ID2"/>
    <n v="1969"/>
    <s v="homme"/>
    <n v="0.16"/>
    <n v="0.3"/>
    <n v="6.7400000000000002E-2"/>
    <n v="0.7"/>
    <n v="2.0278555864000003"/>
  </r>
  <r>
    <n v="2022050075"/>
    <d v="2022-05-12T00:00:00"/>
    <n v="2022"/>
    <n v="5"/>
    <s v="05"/>
    <x v="17"/>
    <n v="1505092"/>
    <n v="56"/>
    <n v="5.6000000000000001E-2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2.8729877411200002"/>
  </r>
  <r>
    <n v="2022050075"/>
    <d v="2022-05-12T00:00:00"/>
    <n v="2022"/>
    <n v="5"/>
    <s v="05"/>
    <x v="17"/>
    <n v="1504127"/>
    <n v="150"/>
    <n v="0.15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3.8027217809999998"/>
  </r>
  <r>
    <n v="2022050075"/>
    <d v="2022-05-12T00:00:00"/>
    <n v="2022"/>
    <n v="5"/>
    <s v="05"/>
    <x v="17"/>
    <n v="1505091"/>
    <n v="56"/>
    <n v="5.6000000000000001E-2"/>
    <s v="POLE"/>
    <n v="160"/>
    <n v="91100"/>
    <s v=" VILLABE"/>
    <n v="62780"/>
    <s v="CUCQ"/>
    <n v="280.69799999999998"/>
    <s v="ID2"/>
    <n v="1969"/>
    <s v="homme"/>
    <n v="0.16"/>
    <n v="0.3"/>
    <n v="6.7400000000000002E-2"/>
    <n v="0.7"/>
    <n v="1.49614279584"/>
  </r>
  <r>
    <n v="2022050075"/>
    <d v="2022-05-12T00:00:00"/>
    <n v="2022"/>
    <n v="5"/>
    <s v="05"/>
    <x v="17"/>
    <n v="1505090"/>
    <n v="56"/>
    <n v="5.6000000000000001E-2"/>
    <s v="POLE"/>
    <n v="173"/>
    <n v="91100"/>
    <s v=" VILLABE"/>
    <n v="31390"/>
    <s v="CARBONNE"/>
    <n v="715.00800000000004"/>
    <s v="ID2"/>
    <n v="1969"/>
    <s v="homme"/>
    <n v="0.16"/>
    <n v="0.3"/>
    <n v="6.7400000000000002E-2"/>
    <n v="0.7"/>
    <n v="3.8110498406400004"/>
  </r>
  <r>
    <n v="2022050075"/>
    <d v="2022-05-12T00:00:00"/>
    <n v="2022"/>
    <n v="5"/>
    <s v="05"/>
    <x v="17"/>
    <n v="1501157"/>
    <n v="300"/>
    <n v="0.3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15.353714231999998"/>
  </r>
  <r>
    <n v="2022050075"/>
    <d v="2022-05-12T00:00:00"/>
    <n v="2022"/>
    <n v="5"/>
    <s v="05"/>
    <x v="17"/>
    <n v="1504124"/>
    <n v="150"/>
    <n v="0.15"/>
    <s v="PAEX"/>
    <n v="235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2050075"/>
    <d v="2022-05-12T00:00:00"/>
    <n v="2022"/>
    <n v="5"/>
    <s v="05"/>
    <x v="17"/>
    <n v="1504131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50075"/>
    <d v="2022-05-13T00:00:00"/>
    <n v="2022"/>
    <n v="5"/>
    <s v="05"/>
    <x v="17"/>
    <n v="1504862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2050075"/>
    <d v="2022-05-13T00:00:00"/>
    <n v="2022"/>
    <n v="5"/>
    <s v="05"/>
    <x v="17"/>
    <n v="1505677"/>
    <n v="56"/>
    <n v="5.6000000000000001E-2"/>
    <s v="POLE"/>
    <n v="109"/>
    <n v="91100"/>
    <s v=" VILLABE"/>
    <n v="62780"/>
    <s v="CUCQ"/>
    <n v="280.69799999999998"/>
    <s v="ID2"/>
    <n v="1969"/>
    <s v="homme"/>
    <n v="0.16"/>
    <n v="0.3"/>
    <n v="6.7400000000000002E-2"/>
    <n v="0.7"/>
    <n v="1.49614279584"/>
  </r>
  <r>
    <n v="2022050075"/>
    <d v="2022-05-13T00:00:00"/>
    <n v="2022"/>
    <n v="5"/>
    <s v="05"/>
    <x v="17"/>
    <n v="1505674"/>
    <n v="450"/>
    <n v="0.45"/>
    <s v="GV"/>
    <n v="125"/>
    <n v="91100"/>
    <s v=" VILLABE"/>
    <n v="94440"/>
    <s v="MAROLLES EN BRI"/>
    <n v="34.085999999999999"/>
    <s v="ID2"/>
    <n v="1969"/>
    <s v="homme"/>
    <n v="0.24099999999999999"/>
    <n v="1"/>
    <n v="0"/>
    <n v="0"/>
    <n v="3.6966266999999999"/>
  </r>
  <r>
    <n v="2022050075"/>
    <d v="2022-05-13T00:00:00"/>
    <n v="2022"/>
    <n v="5"/>
    <s v="05"/>
    <x v="17"/>
    <n v="1505680"/>
    <n v="56"/>
    <n v="5.6000000000000001E-2"/>
    <s v="POLE"/>
    <n v="130"/>
    <n v="91100"/>
    <s v=" VILLABE"/>
    <n v="39570"/>
    <s v="LONS LE SAUNIER"/>
    <n v="380.45499999999998"/>
    <s v="ID2"/>
    <n v="1969"/>
    <s v="homme"/>
    <n v="0.16"/>
    <n v="0.3"/>
    <n v="6.7400000000000002E-2"/>
    <n v="0.7"/>
    <n v="2.0278555864000003"/>
  </r>
  <r>
    <n v="2022050075"/>
    <d v="2022-05-13T00:00:00"/>
    <n v="2022"/>
    <n v="5"/>
    <s v="05"/>
    <x v="17"/>
    <n v="1505134"/>
    <n v="150"/>
    <n v="0.15"/>
    <s v="POLE"/>
    <n v="140"/>
    <n v="54710"/>
    <s v=" LUDRES"/>
    <n v="91100"/>
    <s v="VILLABE"/>
    <n v="376.16699999999997"/>
    <s v="ID38"/>
    <n v="1995"/>
    <s v="homme"/>
    <n v="0.16"/>
    <n v="0.3"/>
    <n v="6.7400000000000002E-2"/>
    <n v="0.7"/>
    <n v="5.3705362589999996"/>
  </r>
  <r>
    <n v="2022050075"/>
    <d v="2022-05-13T00:00:00"/>
    <n v="2022"/>
    <n v="5"/>
    <s v="05"/>
    <x v="17"/>
    <n v="1505676"/>
    <n v="56"/>
    <n v="5.6000000000000001E-2"/>
    <s v="POLE"/>
    <n v="173"/>
    <n v="91100"/>
    <s v=" VILLABE"/>
    <n v="31390"/>
    <s v="CARBONNE"/>
    <n v="715.00800000000004"/>
    <s v="ID2"/>
    <n v="1969"/>
    <s v="homme"/>
    <n v="0.16"/>
    <n v="0.3"/>
    <n v="6.7400000000000002E-2"/>
    <n v="0.7"/>
    <n v="3.8110498406400004"/>
  </r>
  <r>
    <n v="2022050075"/>
    <d v="2022-05-13T00:00:00"/>
    <n v="2022"/>
    <n v="5"/>
    <s v="05"/>
    <x v="17"/>
    <n v="1504773"/>
    <n v="300"/>
    <n v="0.3"/>
    <s v="PAEX"/>
    <n v="200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2050075"/>
    <d v="2022-05-13T00:00:00"/>
    <n v="2022"/>
    <n v="5"/>
    <s v="05"/>
    <x v="17"/>
    <n v="1504877"/>
    <n v="150"/>
    <n v="0.15"/>
    <s v="POLE"/>
    <n v="200"/>
    <n v="8090"/>
    <s v="CHARLEVILLE MEZ"/>
    <n v="91100"/>
    <s v="VILLABE"/>
    <n v="258.04300000000001"/>
    <s v="ID15"/>
    <n v="1992"/>
    <s v="femme"/>
    <n v="0.16"/>
    <n v="0.3"/>
    <n v="6.7400000000000002E-2"/>
    <n v="0.7"/>
    <n v="3.6840799109999995"/>
  </r>
  <r>
    <n v="2022050075"/>
    <d v="2022-05-13T00:00:00"/>
    <n v="2022"/>
    <n v="5"/>
    <s v="05"/>
    <x v="17"/>
    <n v="1505678"/>
    <n v="56"/>
    <n v="5.6000000000000001E-2"/>
    <s v="POLE"/>
    <n v="200"/>
    <n v="91100"/>
    <s v=" VILLABE"/>
    <n v="83170"/>
    <s v="BRIGNOLES"/>
    <n v="778.82"/>
    <s v="ID2"/>
    <n v="1969"/>
    <s v="homme"/>
    <n v="0.16"/>
    <n v="0.3"/>
    <n v="6.7400000000000002E-2"/>
    <n v="0.7"/>
    <n v="4.1511729056000011"/>
  </r>
  <r>
    <n v="2022050075"/>
    <d v="2022-05-13T00:00:00"/>
    <n v="2022"/>
    <n v="5"/>
    <s v="05"/>
    <x v="17"/>
    <n v="1505710"/>
    <n v="293"/>
    <n v="0.29299999999999998"/>
    <s v="POLE"/>
    <n v="200"/>
    <n v="91100"/>
    <s v=" VILLABE"/>
    <n v="80090"/>
    <s v="AMIENS"/>
    <n v="188.583"/>
    <s v="ID2"/>
    <n v="1969"/>
    <s v="homme"/>
    <n v="0.16"/>
    <n v="0.3"/>
    <n v="6.7400000000000002E-2"/>
    <n v="0.7"/>
    <n v="5.2591536724200001"/>
  </r>
  <r>
    <n v="2022050075"/>
    <d v="2022-05-13T00:00:00"/>
    <n v="2022"/>
    <n v="5"/>
    <s v="05"/>
    <x v="17"/>
    <n v="1505679"/>
    <n v="100"/>
    <n v="0.1"/>
    <s v="POLE"/>
    <n v="215"/>
    <n v="91100"/>
    <s v=" VILLABE"/>
    <n v="59100"/>
    <s v="ROUBAIX"/>
    <n v="266.166"/>
    <s v="ID2"/>
    <n v="1969"/>
    <s v="homme"/>
    <n v="0.16"/>
    <n v="0.3"/>
    <n v="6.7400000000000002E-2"/>
    <n v="0.7"/>
    <n v="2.5333679880000002"/>
  </r>
  <r>
    <n v="2022050075"/>
    <d v="2022-05-13T00:00:00"/>
    <n v="2022"/>
    <n v="5"/>
    <s v="05"/>
    <x v="17"/>
    <n v="1505150"/>
    <n v="300"/>
    <n v="0.3"/>
    <s v="POLE"/>
    <n v="260"/>
    <n v="31390"/>
    <s v=" CARBONNE"/>
    <n v="91100"/>
    <s v="VILLABE"/>
    <n v="711.98699999999997"/>
    <s v="ID35"/>
    <n v="1999"/>
    <s v="femme"/>
    <n v="0.16"/>
    <n v="0.3"/>
    <n v="6.7400000000000002E-2"/>
    <n v="0.7"/>
    <n v="20.330076798"/>
  </r>
  <r>
    <n v="2022050075"/>
    <d v="2022-05-13T00:00:00"/>
    <n v="2022"/>
    <n v="5"/>
    <s v="05"/>
    <x v="17"/>
    <n v="1505711"/>
    <n v="293"/>
    <n v="0.29299999999999998"/>
    <s v="POLE"/>
    <n v="260"/>
    <n v="91100"/>
    <s v=" VILLABE"/>
    <n v="73490"/>
    <s v="RAVOIRE/LA"/>
    <n v="539.01400000000001"/>
    <s v="ID2"/>
    <n v="1969"/>
    <s v="homme"/>
    <n v="0.16"/>
    <n v="0.3"/>
    <n v="6.7400000000000002E-2"/>
    <n v="0.7"/>
    <n v="15.031882288359999"/>
  </r>
  <r>
    <n v="2022050075"/>
    <d v="2022-05-13T00:00:00"/>
    <n v="2022"/>
    <n v="5"/>
    <s v="05"/>
    <x v="17"/>
    <n v="1505675"/>
    <n v="224"/>
    <n v="0.224"/>
    <s v="POLE"/>
    <n v="325"/>
    <n v="91100"/>
    <s v=" VILLABE"/>
    <n v="26750"/>
    <s v="ROMANS SUR ISER"/>
    <n v="541.17999999999995"/>
    <s v="ID2"/>
    <n v="1969"/>
    <s v="homme"/>
    <n v="0.16"/>
    <n v="0.3"/>
    <n v="6.7400000000000002E-2"/>
    <n v="0.7"/>
    <n v="11.538130777599999"/>
  </r>
  <r>
    <n v="2022050075"/>
    <d v="2022-05-16T00:00:00"/>
    <n v="2022"/>
    <n v="5"/>
    <s v="05"/>
    <x v="17"/>
    <n v="1505876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2050075"/>
    <d v="2022-05-16T00:00:00"/>
    <n v="2022"/>
    <n v="5"/>
    <s v="05"/>
    <x v="17"/>
    <n v="1506436"/>
    <n v="106"/>
    <n v="0.106"/>
    <s v="POLE"/>
    <n v="120"/>
    <n v="91100"/>
    <s v=" VILLABE"/>
    <n v="21300"/>
    <s v="CHENOVE"/>
    <n v="279.79899999999998"/>
    <s v="ID2"/>
    <n v="1969"/>
    <s v="homme"/>
    <n v="0.16"/>
    <n v="0.3"/>
    <n v="6.7400000000000002E-2"/>
    <n v="0.7"/>
    <n v="2.8229144949199996"/>
  </r>
  <r>
    <n v="2022050075"/>
    <d v="2022-05-16T00:00:00"/>
    <n v="2022"/>
    <n v="5"/>
    <s v="05"/>
    <x v="17"/>
    <n v="1506438"/>
    <n v="106"/>
    <n v="0.106"/>
    <s v="POLE"/>
    <n v="130"/>
    <n v="91100"/>
    <s v=" VILLABE"/>
    <n v="85200"/>
    <s v="FONTENAY LE COM"/>
    <n v="446.19099999999997"/>
    <s v="ID2"/>
    <n v="1969"/>
    <s v="homme"/>
    <n v="0.16"/>
    <n v="0.3"/>
    <n v="6.7400000000000002E-2"/>
    <n v="0.7"/>
    <n v="4.5016566942799994"/>
  </r>
  <r>
    <n v="2022050075"/>
    <d v="2022-05-16T00:00:00"/>
    <n v="2022"/>
    <n v="5"/>
    <s v="05"/>
    <x v="17"/>
    <n v="1506439"/>
    <n v="140"/>
    <n v="0.14000000000000001"/>
    <s v="POLE"/>
    <n v="145"/>
    <n v="91100"/>
    <s v=" VILLABE"/>
    <n v="69800"/>
    <s v="ST PRIEST"/>
    <n v="445.25200000000001"/>
    <s v="ID2"/>
    <n v="1969"/>
    <s v="homme"/>
    <n v="0.16"/>
    <n v="0.3"/>
    <n v="6.7400000000000002E-2"/>
    <n v="0.7"/>
    <n v="5.9330719504000005"/>
  </r>
  <r>
    <n v="2022050075"/>
    <d v="2022-05-16T00:00:00"/>
    <n v="2022"/>
    <n v="5"/>
    <s v="05"/>
    <x v="17"/>
    <n v="1504942"/>
    <n v="150"/>
    <n v="0.15"/>
    <s v="PAEX"/>
    <n v="158"/>
    <n v="59800"/>
    <s v=" LILLE"/>
    <n v="91100"/>
    <s v="VILLABE"/>
    <n v="254.203"/>
    <s v="ID39"/>
    <n v="1970"/>
    <s v="homme"/>
    <n v="0.16"/>
    <n v="0.3"/>
    <n v="6.7400000000000002E-2"/>
    <n v="0.7"/>
    <n v="3.6292562310000003"/>
  </r>
  <r>
    <n v="2022050075"/>
    <d v="2022-05-16T00:00:00"/>
    <n v="2022"/>
    <n v="5"/>
    <s v="05"/>
    <x v="17"/>
    <n v="1506435"/>
    <n v="318"/>
    <n v="0.318"/>
    <s v="POLE"/>
    <n v="220"/>
    <n v="91100"/>
    <s v=" VILLABE"/>
    <n v="59100"/>
    <s v="ROUBAIX"/>
    <n v="266.166"/>
    <s v="ID2"/>
    <n v="1969"/>
    <s v="homme"/>
    <n v="0.16"/>
    <n v="0.3"/>
    <n v="6.7400000000000002E-2"/>
    <n v="0.7"/>
    <n v="8.0561102018399993"/>
  </r>
  <r>
    <n v="2022050075"/>
    <d v="2022-05-16T00:00:00"/>
    <n v="2022"/>
    <n v="5"/>
    <s v="05"/>
    <x v="17"/>
    <n v="1506437"/>
    <n v="318"/>
    <n v="0.318"/>
    <s v="POLE"/>
    <n v="234"/>
    <n v="91100"/>
    <s v=" VILLABE"/>
    <n v="59810"/>
    <s v="LESQUIN"/>
    <n v="248.797"/>
    <s v="ID2"/>
    <n v="1969"/>
    <s v="homme"/>
    <n v="0.16"/>
    <n v="0.3"/>
    <n v="6.7400000000000002E-2"/>
    <n v="0.7"/>
    <n v="7.5303985102799995"/>
  </r>
  <r>
    <n v="2022050075"/>
    <d v="2022-05-16T00:00:00"/>
    <n v="2022"/>
    <n v="5"/>
    <s v="05"/>
    <x v="17"/>
    <n v="1505692"/>
    <n v="300"/>
    <n v="0.3"/>
    <s v="POLE"/>
    <n v="240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2050075"/>
    <d v="2022-05-16T00:00:00"/>
    <n v="2022"/>
    <n v="5"/>
    <s v="05"/>
    <x v="17"/>
    <n v="1505690"/>
    <n v="450"/>
    <n v="0.45"/>
    <s v="PAEX"/>
    <n v="320"/>
    <n v="67100"/>
    <s v=" STRASBOURG"/>
    <n v="91100"/>
    <s v="VILLABE"/>
    <n v="516.47400000000005"/>
    <s v="ID3"/>
    <n v="1987"/>
    <s v="homme"/>
    <n v="0.16"/>
    <n v="0.3"/>
    <n v="6.7400000000000002E-2"/>
    <n v="0.7"/>
    <n v="22.121097894000002"/>
  </r>
  <r>
    <n v="2022050075"/>
    <d v="2022-05-17T00:00:00"/>
    <n v="2022"/>
    <n v="5"/>
    <s v="05"/>
    <x v="17"/>
    <n v="1507013"/>
    <n v="140"/>
    <n v="0.14000000000000001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1.1500616399999999"/>
  </r>
  <r>
    <n v="2022050075"/>
    <d v="2022-05-17T00:00:00"/>
    <n v="2022"/>
    <n v="5"/>
    <s v="05"/>
    <x v="17"/>
    <n v="1505378"/>
    <n v="750"/>
    <n v="0.75"/>
    <s v="PAEX"/>
    <n v="150"/>
    <n v="93000"/>
    <s v=" BOBIGNY"/>
    <n v="91100"/>
    <s v="VILLABE"/>
    <n v="52.249000000000002"/>
    <s v="ID21"/>
    <n v="1971"/>
    <s v="homme"/>
    <n v="0.16"/>
    <n v="0.3"/>
    <n v="6.7400000000000002E-2"/>
    <n v="0.7"/>
    <n v="3.7297948650000006"/>
  </r>
  <r>
    <n v="2022050075"/>
    <d v="2022-05-17T00:00:00"/>
    <n v="2022"/>
    <n v="5"/>
    <s v="05"/>
    <x v="17"/>
    <n v="1507016"/>
    <n v="227"/>
    <n v="0.22700000000000001"/>
    <s v="POLE"/>
    <n v="180"/>
    <n v="91100"/>
    <s v=" VILLABE"/>
    <n v="66000"/>
    <s v="PERPIGNAN"/>
    <n v="837.41300000000001"/>
    <s v="ID2"/>
    <n v="1969"/>
    <s v="homme"/>
    <n v="0.16"/>
    <n v="0.3"/>
    <n v="6.7400000000000002E-2"/>
    <n v="0.7"/>
    <n v="18.093028040180002"/>
  </r>
  <r>
    <n v="2022050075"/>
    <d v="2022-05-17T00:00:00"/>
    <n v="2022"/>
    <n v="5"/>
    <s v="05"/>
    <x v="17"/>
    <n v="1507014"/>
    <n v="318"/>
    <n v="0.318"/>
    <s v="POLE"/>
    <n v="250"/>
    <n v="91100"/>
    <s v=" VILLABE"/>
    <n v="76380"/>
    <s v="CANTELEU"/>
    <n v="173.74600000000001"/>
    <s v="ID2"/>
    <n v="1969"/>
    <s v="homme"/>
    <n v="0.16"/>
    <n v="0.3"/>
    <n v="6.7400000000000002E-2"/>
    <n v="0.7"/>
    <n v="5.2588118810399997"/>
  </r>
  <r>
    <n v="2022050075"/>
    <d v="2022-05-17T00:00:00"/>
    <n v="2022"/>
    <n v="5"/>
    <s v="05"/>
    <x v="17"/>
    <n v="1507012"/>
    <n v="500"/>
    <n v="0.5"/>
    <s v="POLE"/>
    <n v="365"/>
    <n v="91100"/>
    <s v=" VILLABE"/>
    <n v="42153"/>
    <s v="RIORGES"/>
    <n v="360.11599999999999"/>
    <s v="ID2"/>
    <n v="1969"/>
    <s v="homme"/>
    <n v="0.16"/>
    <n v="0.3"/>
    <n v="6.7400000000000002E-2"/>
    <n v="0.7"/>
    <n v="17.137920440000002"/>
  </r>
  <r>
    <n v="2022050075"/>
    <d v="2022-05-18T00:00:00"/>
    <n v="2022"/>
    <n v="5"/>
    <s v="05"/>
    <x v="17"/>
    <n v="1505195"/>
    <n v="150"/>
    <n v="0.15"/>
    <s v="PAEX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2.6671434779999998"/>
  </r>
  <r>
    <n v="2022050075"/>
    <d v="2022-05-18T00:00:00"/>
    <n v="2022"/>
    <n v="5"/>
    <s v="05"/>
    <x v="17"/>
    <n v="1506770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50075"/>
    <d v="2022-05-18T00:00:00"/>
    <n v="2022"/>
    <n v="5"/>
    <s v="05"/>
    <x v="17"/>
    <n v="1507015"/>
    <n v="450"/>
    <n v="0.45"/>
    <s v="PAEX"/>
    <n v="160"/>
    <n v="91100"/>
    <s v=" VILLABE"/>
    <n v="93130"/>
    <s v="NOISY LE SEC"/>
    <n v="46.627000000000002"/>
    <s v="ID2"/>
    <n v="1969"/>
    <s v="homme"/>
    <n v="0.16"/>
    <n v="0.3"/>
    <n v="6.7400000000000002E-2"/>
    <n v="0.7"/>
    <n v="1.9970810370000001"/>
  </r>
  <r>
    <n v="2022050075"/>
    <d v="2022-05-19T00:00:00"/>
    <n v="2022"/>
    <n v="5"/>
    <s v="05"/>
    <x v="17"/>
    <n v="1507960"/>
    <n v="104"/>
    <n v="0.104"/>
    <s v="PAEX"/>
    <n v="80"/>
    <n v="91100"/>
    <s v=" VILLABE"/>
    <n v="93380"/>
    <s v="PIERREFITTE SUR"/>
    <n v="55.384"/>
    <s v="ID2"/>
    <n v="1969"/>
    <s v="homme"/>
    <n v="0.16"/>
    <n v="0.3"/>
    <n v="6.7400000000000002E-2"/>
    <n v="0.7"/>
    <n v="0.54823070848"/>
  </r>
  <r>
    <n v="2022050075"/>
    <d v="2022-05-19T00:00:00"/>
    <n v="2022"/>
    <n v="5"/>
    <s v="05"/>
    <x v="17"/>
    <n v="1507962"/>
    <n v="139"/>
    <n v="0.13900000000000001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1.141846914"/>
  </r>
  <r>
    <n v="2022050075"/>
    <d v="2022-05-19T00:00:00"/>
    <n v="2022"/>
    <n v="5"/>
    <s v="05"/>
    <x v="17"/>
    <n v="1507958"/>
    <n v="56"/>
    <n v="5.6000000000000001E-2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2.8729877411200002"/>
  </r>
  <r>
    <n v="2022050075"/>
    <d v="2022-05-19T00:00:00"/>
    <n v="2022"/>
    <n v="5"/>
    <s v="05"/>
    <x v="17"/>
    <n v="1507961"/>
    <n v="139"/>
    <n v="0.13900000000000001"/>
    <s v="POLE"/>
    <n v="145"/>
    <n v="91100"/>
    <s v=" VILLABE"/>
    <n v="69800"/>
    <s v="ST PRIEST"/>
    <n v="445.25200000000001"/>
    <s v="ID2"/>
    <n v="1969"/>
    <s v="homme"/>
    <n v="0.16"/>
    <n v="0.3"/>
    <n v="6.7400000000000002E-2"/>
    <n v="0.7"/>
    <n v="5.8906928650400001"/>
  </r>
  <r>
    <n v="2022050075"/>
    <d v="2022-05-19T00:00:00"/>
    <n v="2022"/>
    <n v="5"/>
    <s v="05"/>
    <x v="17"/>
    <n v="1507515"/>
    <n v="150"/>
    <n v="0.15"/>
    <s v="PAEX"/>
    <n v="158"/>
    <n v="59243"/>
    <s v=" QUAROUBLE"/>
    <n v="91100"/>
    <s v="VILLABE"/>
    <n v="251.91900000000001"/>
    <s v="ID14"/>
    <n v="1978"/>
    <s v="femme"/>
    <n v="0.16"/>
    <n v="0.3"/>
    <n v="6.7400000000000002E-2"/>
    <n v="0.7"/>
    <n v="3.5966475630000003"/>
  </r>
  <r>
    <n v="2022050075"/>
    <d v="2022-05-19T00:00:00"/>
    <n v="2022"/>
    <n v="5"/>
    <s v="05"/>
    <x v="17"/>
    <n v="1505973"/>
    <n v="300"/>
    <n v="0.3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15.353714231999998"/>
  </r>
  <r>
    <n v="2022050075"/>
    <d v="2022-05-19T00:00:00"/>
    <n v="2022"/>
    <n v="5"/>
    <s v="05"/>
    <x v="17"/>
    <n v="1507494"/>
    <n v="150"/>
    <n v="0.15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50075"/>
    <d v="2022-05-19T00:00:00"/>
    <n v="2022"/>
    <n v="5"/>
    <s v="05"/>
    <x v="17"/>
    <n v="1507490"/>
    <n v="450"/>
    <n v="0.45"/>
    <s v="PAEX"/>
    <n v="245"/>
    <n v="59810"/>
    <s v=" LESQUIN"/>
    <n v="91100"/>
    <s v="VILLABE"/>
    <n v="250.27799999999999"/>
    <s v="ID11"/>
    <n v="1998"/>
    <s v="homme"/>
    <n v="0.16"/>
    <n v="0.3"/>
    <n v="6.7400000000000002E-2"/>
    <n v="0.7"/>
    <n v="10.719657017999999"/>
  </r>
  <r>
    <n v="2022050075"/>
    <d v="2022-05-19T00:00:00"/>
    <n v="2022"/>
    <n v="5"/>
    <s v="05"/>
    <x v="17"/>
    <n v="1508112"/>
    <n v="450"/>
    <n v="0.45"/>
    <s v="POLE"/>
    <n v="270"/>
    <n v="91100"/>
    <s v=" VILLABE"/>
    <n v="8090"/>
    <s v="CHARLEVILLE MEZ"/>
    <n v="256.911"/>
    <s v="ID2"/>
    <n v="1969"/>
    <s v="homme"/>
    <n v="0.16"/>
    <n v="0.3"/>
    <n v="6.7400000000000002E-2"/>
    <n v="0.7"/>
    <n v="11.003755041"/>
  </r>
  <r>
    <n v="2022050075"/>
    <d v="2022-05-19T00:00:00"/>
    <n v="2022"/>
    <n v="5"/>
    <s v="05"/>
    <x v="17"/>
    <n v="1508109"/>
    <n v="450"/>
    <n v="0.45"/>
    <s v="POLE"/>
    <n v="280"/>
    <n v="91100"/>
    <s v=" VILLABE"/>
    <n v="19410"/>
    <s v="PERPEZAC LE NOI"/>
    <n v="458.50700000000001"/>
    <s v="ID2"/>
    <n v="1969"/>
    <s v="homme"/>
    <n v="0.16"/>
    <n v="0.3"/>
    <n v="6.7400000000000002E-2"/>
    <n v="0.7"/>
    <n v="19.638313316999998"/>
  </r>
  <r>
    <n v="2022050075"/>
    <d v="2022-05-20T00:00:00"/>
    <n v="2022"/>
    <n v="5"/>
    <s v="05"/>
    <x v="17"/>
    <n v="1508949"/>
    <n v="104"/>
    <n v="0.104"/>
    <s v="POLE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2.4804113588800001"/>
  </r>
  <r>
    <n v="2022050075"/>
    <d v="2022-05-20T00:00:00"/>
    <n v="2022"/>
    <n v="5"/>
    <s v="05"/>
    <x v="17"/>
    <n v="1508951"/>
    <n v="174"/>
    <n v="0.17399999999999999"/>
    <s v="POLE"/>
    <n v="100"/>
    <n v="91100"/>
    <s v=" VILLABE"/>
    <n v="59200"/>
    <s v="TOURCOING"/>
    <n v="265.54500000000002"/>
    <s v="ID2"/>
    <n v="1969"/>
    <s v="homme"/>
    <n v="0.16"/>
    <n v="0.3"/>
    <n v="6.7400000000000002E-2"/>
    <n v="0.7"/>
    <n v="4.3977757194000002"/>
  </r>
  <r>
    <n v="2022050075"/>
    <d v="2022-05-20T00:00:00"/>
    <n v="2022"/>
    <n v="5"/>
    <s v="05"/>
    <x v="17"/>
    <n v="1508080"/>
    <n v="150"/>
    <n v="0.15"/>
    <s v="POLE"/>
    <n v="195"/>
    <n v="33520"/>
    <s v=" BRUGES"/>
    <n v="91100"/>
    <s v="VILLABE"/>
    <n v="577.11099999999999"/>
    <s v="ID40"/>
    <n v="1976"/>
    <s v="homme"/>
    <n v="0.16"/>
    <n v="0.3"/>
    <n v="6.7400000000000002E-2"/>
    <n v="0.7"/>
    <n v="8.2394137470000004"/>
  </r>
  <r>
    <n v="2022050075"/>
    <d v="2022-05-20T00:00:00"/>
    <n v="2022"/>
    <n v="5"/>
    <s v="05"/>
    <x v="17"/>
    <n v="1507401"/>
    <n v="300"/>
    <n v="0.3"/>
    <s v="POLE"/>
    <n v="200"/>
    <n v="76380"/>
    <s v=" CANTELEU"/>
    <n v="91100"/>
    <s v="VILLABE"/>
    <n v="173.22"/>
    <s v="ID33"/>
    <n v="1997"/>
    <s v="femme"/>
    <n v="0.16"/>
    <n v="0.3"/>
    <n v="6.7400000000000002E-2"/>
    <n v="0.7"/>
    <n v="4.94612388"/>
  </r>
  <r>
    <n v="2022050075"/>
    <d v="2022-05-20T00:00:00"/>
    <n v="2022"/>
    <n v="5"/>
    <s v="05"/>
    <x v="17"/>
    <n v="1508059"/>
    <n v="400"/>
    <n v="0.4"/>
    <s v="PAEX"/>
    <n v="200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50075"/>
    <d v="2022-05-20T00:00:00"/>
    <n v="2022"/>
    <n v="5"/>
    <s v="05"/>
    <x v="17"/>
    <n v="1508950"/>
    <n v="522"/>
    <n v="0.52200000000000002"/>
    <s v="PAEX"/>
    <n v="202.5"/>
    <n v="91100"/>
    <s v=" VILLABE"/>
    <n v="93130"/>
    <s v="NOISY LE SEC"/>
    <n v="46.627000000000002"/>
    <s v="ID2"/>
    <n v="1969"/>
    <s v="homme"/>
    <n v="0.16"/>
    <n v="0.3"/>
    <n v="6.7400000000000002E-2"/>
    <n v="0.7"/>
    <n v="2.3166140029200002"/>
  </r>
  <r>
    <n v="2022050075"/>
    <d v="2022-05-20T00:00:00"/>
    <n v="2022"/>
    <n v="5"/>
    <s v="05"/>
    <x v="17"/>
    <n v="1507492"/>
    <n v="300"/>
    <n v="0.3"/>
    <s v="POLE"/>
    <n v="235"/>
    <n v="13000"/>
    <s v=" MARSEILLE"/>
    <n v="91100"/>
    <s v="VILLABE"/>
    <n v="740.09799999999996"/>
    <s v="ID26"/>
    <n v="1976"/>
    <s v="homme"/>
    <n v="0.16"/>
    <n v="0.3"/>
    <n v="6.7400000000000002E-2"/>
    <n v="0.7"/>
    <n v="21.132758291999998"/>
  </r>
  <r>
    <n v="2022050075"/>
    <d v="2022-05-20T00:00:00"/>
    <n v="2022"/>
    <n v="5"/>
    <s v="05"/>
    <x v="17"/>
    <n v="1508952"/>
    <n v="345"/>
    <n v="0.34499999999999997"/>
    <s v="POLE"/>
    <n v="585"/>
    <n v="91100"/>
    <s v=" VILLABE"/>
    <n v="13000"/>
    <s v="MARSEILLE"/>
    <n v="740.44500000000005"/>
    <s v="ID2"/>
    <n v="1969"/>
    <s v="homme"/>
    <n v="0.16"/>
    <n v="0.3"/>
    <n v="6.7400000000000002E-2"/>
    <n v="0.7"/>
    <n v="24.314066509500002"/>
  </r>
  <r>
    <n v="2022050075"/>
    <d v="2022-05-23T00:00:00"/>
    <n v="2022"/>
    <n v="5"/>
    <s v="05"/>
    <x v="17"/>
    <n v="1508678"/>
    <n v="300"/>
    <n v="0.3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50075"/>
    <d v="2022-05-23T00:00:00"/>
    <n v="2022"/>
    <n v="5"/>
    <s v="05"/>
    <x v="17"/>
    <n v="1509015"/>
    <n v="150"/>
    <n v="0.15"/>
    <s v="POLE"/>
    <n v="300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2050075"/>
    <d v="2022-05-23T00:00:00"/>
    <n v="2022"/>
    <n v="5"/>
    <s v="05"/>
    <x v="17"/>
    <n v="1509013"/>
    <n v="450"/>
    <n v="0.45"/>
    <s v="PAEX"/>
    <n v="390"/>
    <n v="67100"/>
    <s v=" STRASBOURG"/>
    <n v="91100"/>
    <s v="VILLABE"/>
    <n v="516.47400000000005"/>
    <s v="ID3"/>
    <n v="1987"/>
    <s v="homme"/>
    <n v="0.16"/>
    <n v="0.3"/>
    <n v="6.7400000000000002E-2"/>
    <n v="0.7"/>
    <n v="22.121097894000002"/>
  </r>
  <r>
    <n v="20220500132"/>
    <d v="2022-05-24T00:00:00"/>
    <n v="2022"/>
    <n v="5"/>
    <s v="05"/>
    <x v="17"/>
    <n v="1510239"/>
    <n v="212"/>
    <n v="0.21199999999999999"/>
    <s v="POLE"/>
    <n v="210"/>
    <n v="91100"/>
    <s v=" VILLABE"/>
    <n v="66000"/>
    <s v="PERPIGNAN"/>
    <n v="837.41300000000001"/>
    <s v="ID2"/>
    <n v="1969"/>
    <s v="homme"/>
    <n v="0.16"/>
    <n v="0.3"/>
    <n v="6.7400000000000002E-2"/>
    <n v="0.7"/>
    <n v="16.897453500080001"/>
  </r>
  <r>
    <n v="2022050075"/>
    <d v="2022-05-24T00:00:00"/>
    <n v="2022"/>
    <n v="5"/>
    <s v="05"/>
    <x v="17"/>
    <n v="1509503"/>
    <n v="150"/>
    <n v="0.15"/>
    <s v="POLE"/>
    <n v="220"/>
    <n v="31390"/>
    <s v=" CARBONNE"/>
    <n v="91100"/>
    <s v="VILLABE"/>
    <n v="711.98699999999997"/>
    <s v="ID35"/>
    <n v="1999"/>
    <s v="femme"/>
    <n v="0.16"/>
    <n v="0.3"/>
    <n v="6.7400000000000002E-2"/>
    <n v="0.7"/>
    <n v="10.165038399"/>
  </r>
  <r>
    <n v="2022050075"/>
    <d v="2022-05-24T00:00:00"/>
    <n v="2022"/>
    <n v="5"/>
    <s v="05"/>
    <x v="17"/>
    <n v="1510254"/>
    <n v="100"/>
    <n v="0.1"/>
    <s v="POLE"/>
    <n v="220"/>
    <n v="19410"/>
    <s v=" PERPEZAC LE NOI"/>
    <n v="91100"/>
    <s v="VILLABE"/>
    <n v="456.06700000000001"/>
    <s v="ID28"/>
    <n v="1990"/>
    <s v="homme"/>
    <n v="0.16"/>
    <n v="0.3"/>
    <n v="6.7400000000000002E-2"/>
    <n v="0.7"/>
    <n v="4.3408457060000005"/>
  </r>
  <r>
    <n v="2022050075"/>
    <d v="2022-05-24T00:00:00"/>
    <n v="2022"/>
    <n v="5"/>
    <s v="05"/>
    <x v="17"/>
    <n v="1510238"/>
    <n v="212"/>
    <n v="0.21199999999999999"/>
    <s v="POLE"/>
    <n v="225"/>
    <n v="91100"/>
    <s v=" VILLABE"/>
    <n v="67100"/>
    <s v="STRASBOURG"/>
    <n v="515.798"/>
    <s v="ID2"/>
    <n v="1969"/>
    <s v="homme"/>
    <n v="0.16"/>
    <n v="0.3"/>
    <n v="6.7400000000000002E-2"/>
    <n v="0.7"/>
    <n v="10.40785457168"/>
  </r>
  <r>
    <n v="2022050075"/>
    <d v="2022-05-24T00:00:00"/>
    <n v="2022"/>
    <n v="5"/>
    <s v="05"/>
    <x v="17"/>
    <n v="1510236"/>
    <n v="212"/>
    <n v="0.21199999999999999"/>
    <s v="POLE"/>
    <n v="250"/>
    <n v="91100"/>
    <s v=" VILLABE"/>
    <n v="42153"/>
    <s v="RIORGES"/>
    <n v="360.11599999999999"/>
    <s v="ID2"/>
    <n v="1969"/>
    <s v="homme"/>
    <n v="0.16"/>
    <n v="0.3"/>
    <n v="6.7400000000000002E-2"/>
    <n v="0.7"/>
    <n v="7.2664782665599992"/>
  </r>
  <r>
    <n v="2022050075"/>
    <d v="2022-05-25T00:00:00"/>
    <n v="2022"/>
    <n v="5"/>
    <s v="05"/>
    <x v="17"/>
    <n v="1511084"/>
    <n v="189"/>
    <n v="0.189"/>
    <s v="POLE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4.5076706425799999"/>
  </r>
  <r>
    <n v="2022050075"/>
    <d v="2022-05-25T00:00:00"/>
    <n v="2022"/>
    <n v="5"/>
    <s v="05"/>
    <x v="17"/>
    <n v="1510206"/>
    <n v="150"/>
    <n v="0.15"/>
    <s v="POLE"/>
    <n v="156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50075"/>
    <d v="2022-05-25T00:00:00"/>
    <n v="2022"/>
    <n v="5"/>
    <s v="05"/>
    <x v="17"/>
    <n v="1510004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50075"/>
    <d v="2022-05-25T00:00:00"/>
    <n v="2022"/>
    <n v="5"/>
    <s v="05"/>
    <x v="17"/>
    <n v="1511085"/>
    <n v="99"/>
    <n v="9.9000000000000005E-2"/>
    <s v="POLE"/>
    <n v="159"/>
    <n v="91100"/>
    <s v=" VILLABE"/>
    <n v="13000"/>
    <s v="MARSEILLE"/>
    <n v="740.44500000000005"/>
    <s v="ID2"/>
    <n v="1969"/>
    <s v="homme"/>
    <n v="0.16"/>
    <n v="0.3"/>
    <n v="6.7400000000000002E-2"/>
    <n v="0.7"/>
    <n v="6.9770799549000007"/>
  </r>
  <r>
    <n v="2022050075"/>
    <d v="2022-05-25T00:00:00"/>
    <n v="2022"/>
    <n v="5"/>
    <s v="05"/>
    <x v="17"/>
    <n v="1510093"/>
    <n v="300"/>
    <n v="0.3"/>
    <s v="PAEX"/>
    <n v="260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2050075"/>
    <d v="2022-05-27T00:00:00"/>
    <n v="2022"/>
    <n v="5"/>
    <s v="05"/>
    <x v="17"/>
    <n v="1511363"/>
    <n v="106"/>
    <n v="0.106"/>
    <s v="POLE"/>
    <n v="108"/>
    <n v="91100"/>
    <s v=" VILLABE"/>
    <n v="76380"/>
    <s v="CANTELEU"/>
    <n v="173.74600000000001"/>
    <s v="ID2"/>
    <n v="1969"/>
    <s v="homme"/>
    <n v="0.16"/>
    <n v="0.3"/>
    <n v="6.7400000000000002E-2"/>
    <n v="0.7"/>
    <n v="1.7529372936800001"/>
  </r>
  <r>
    <n v="2022050075"/>
    <d v="2022-05-27T00:00:00"/>
    <n v="2022"/>
    <n v="5"/>
    <s v="05"/>
    <x v="17"/>
    <n v="1511362"/>
    <n v="106"/>
    <n v="0.106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5.4381553671200002"/>
  </r>
  <r>
    <n v="2022050075"/>
    <d v="2022-05-27T00:00:00"/>
    <n v="2022"/>
    <n v="5"/>
    <s v="05"/>
    <x v="17"/>
    <n v="1511358"/>
    <n v="378"/>
    <n v="0.378"/>
    <s v="POLE"/>
    <n v="200"/>
    <n v="91100"/>
    <s v=" VILLABE"/>
    <n v="80090"/>
    <s v="AMIENS"/>
    <n v="188.583"/>
    <s v="ID2"/>
    <n v="1969"/>
    <s v="homme"/>
    <n v="0.16"/>
    <n v="0.3"/>
    <n v="6.7400000000000002E-2"/>
    <n v="0.7"/>
    <n v="6.7848467173199998"/>
  </r>
  <r>
    <n v="202000000000"/>
    <d v="2022-05-27T00:00:00"/>
    <n v="2022"/>
    <n v="5"/>
    <s v="05"/>
    <x v="17"/>
    <n v="1510764"/>
    <n v="150"/>
    <n v="0.15"/>
    <s v="POLE"/>
    <n v="200"/>
    <n v="76380"/>
    <s v=" CANTELEU"/>
    <n v="91100"/>
    <s v="VILLABE"/>
    <n v="173.22"/>
    <s v="ID33"/>
    <n v="1997"/>
    <s v="femme"/>
    <n v="0.16"/>
    <n v="0.3"/>
    <n v="6.7400000000000002E-2"/>
    <n v="0.7"/>
    <n v="2.47306194"/>
  </r>
  <r>
    <n v="2022050075"/>
    <d v="2022-05-27T00:00:00"/>
    <n v="2022"/>
    <n v="5"/>
    <s v="05"/>
    <x v="17"/>
    <n v="1511360"/>
    <n v="212"/>
    <n v="0.21199999999999999"/>
    <s v="POLE"/>
    <n v="210"/>
    <n v="91100"/>
    <s v=" VILLABE"/>
    <n v="66000"/>
    <s v="PERPIGNAN"/>
    <n v="837.41300000000001"/>
    <s v="ID2"/>
    <n v="1969"/>
    <s v="homme"/>
    <n v="0.16"/>
    <n v="0.3"/>
    <n v="6.7400000000000002E-2"/>
    <n v="0.7"/>
    <n v="16.897453500080001"/>
  </r>
  <r>
    <n v="2022050075"/>
    <d v="2022-05-27T00:00:00"/>
    <n v="2022"/>
    <n v="5"/>
    <s v="05"/>
    <x v="17"/>
    <n v="1510780"/>
    <n v="1000"/>
    <n v="1"/>
    <s v="POLE"/>
    <n v="300"/>
    <n v="8090"/>
    <s v="CHARLEVILLE MEZ"/>
    <n v="91100"/>
    <s v="VILLABE"/>
    <n v="258.04300000000001"/>
    <s v="ID15"/>
    <n v="1992"/>
    <s v="femme"/>
    <n v="0.16"/>
    <n v="0.3"/>
    <n v="6.7400000000000002E-2"/>
    <n v="0.7"/>
    <n v="24.560532739999999"/>
  </r>
  <r>
    <n v="2022050075"/>
    <d v="2022-05-27T00:00:00"/>
    <n v="2022"/>
    <n v="5"/>
    <s v="05"/>
    <x v="17"/>
    <n v="1511361"/>
    <n v="3498"/>
    <n v="3.4980000000000002"/>
    <s v="PAEX"/>
    <n v="320"/>
    <n v="91100"/>
    <s v=" VILLABE"/>
    <n v="93130"/>
    <s v="NOISY LE SEC"/>
    <n v="46.627000000000002"/>
    <s v="ID2"/>
    <n v="1969"/>
    <s v="homme"/>
    <n v="0.16"/>
    <n v="0.3"/>
    <n v="6.7400000000000002E-2"/>
    <n v="0.7"/>
    <n v="15.523976594280002"/>
  </r>
  <r>
    <n v="2022050075"/>
    <d v="2022-05-27T00:00:00"/>
    <n v="2022"/>
    <n v="5"/>
    <s v="05"/>
    <x v="17"/>
    <n v="1511359"/>
    <n v="556"/>
    <n v="0.55600000000000005"/>
    <s v="POLE"/>
    <n v="390"/>
    <n v="91100"/>
    <s v=" VILLABE"/>
    <n v="39570"/>
    <s v="LONS LE SAUNIER"/>
    <n v="380.45499999999998"/>
    <s v="ID2"/>
    <n v="1969"/>
    <s v="homme"/>
    <n v="0.16"/>
    <n v="0.3"/>
    <n v="6.7400000000000002E-2"/>
    <n v="0.7"/>
    <n v="20.133709036400003"/>
  </r>
  <r>
    <n v="20220600077"/>
    <d v="2022-05-30T00:00:00"/>
    <n v="2022"/>
    <n v="5"/>
    <s v="05"/>
    <x v="17"/>
    <n v="1510594"/>
    <n v="150"/>
    <n v="0.15"/>
    <s v="PAEX"/>
    <n v="158"/>
    <n v="59800"/>
    <s v=" LILLE"/>
    <n v="91100"/>
    <s v="VILLABE"/>
    <n v="254.203"/>
    <s v="ID39"/>
    <n v="1970"/>
    <s v="homme"/>
    <n v="0.16"/>
    <n v="0.3"/>
    <n v="6.7400000000000002E-2"/>
    <n v="0.7"/>
    <n v="3.6292562310000003"/>
  </r>
  <r>
    <n v="20220600077"/>
    <d v="2022-05-30T00:00:00"/>
    <n v="2022"/>
    <n v="5"/>
    <s v="05"/>
    <x v="17"/>
    <n v="1511105"/>
    <n v="400"/>
    <n v="0.4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600077"/>
    <d v="2022-05-30T00:00:00"/>
    <n v="2022"/>
    <n v="5"/>
    <s v="05"/>
    <x v="17"/>
    <n v="1510635"/>
    <n v="300"/>
    <n v="0.3"/>
    <s v="POLE"/>
    <n v="235"/>
    <n v="13000"/>
    <s v=" MARSEILLE"/>
    <n v="91100"/>
    <s v="VILLABE"/>
    <n v="740.09799999999996"/>
    <s v="ID26"/>
    <n v="1976"/>
    <s v="homme"/>
    <n v="0.16"/>
    <n v="0.3"/>
    <n v="6.7400000000000002E-2"/>
    <n v="0.7"/>
    <n v="21.132758291999998"/>
  </r>
  <r>
    <n v="2022050075"/>
    <d v="2022-05-30T00:00:00"/>
    <n v="2022"/>
    <n v="5"/>
    <s v="05"/>
    <x v="17"/>
    <n v="1511182"/>
    <n v="300"/>
    <n v="0.3"/>
    <s v="POLE"/>
    <n v="240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20600077"/>
    <d v="2022-05-30T00:00:00"/>
    <n v="2022"/>
    <n v="5"/>
    <s v="05"/>
    <x v="17"/>
    <n v="1511464"/>
    <n v="1000"/>
    <n v="1"/>
    <s v="PAEX"/>
    <n v="450"/>
    <n v="67100"/>
    <s v=" STRASBOURG"/>
    <n v="91100"/>
    <s v="VILLABE"/>
    <n v="516.47400000000005"/>
    <s v="ID3"/>
    <n v="1987"/>
    <s v="homme"/>
    <n v="0.16"/>
    <n v="0.3"/>
    <n v="6.7400000000000002E-2"/>
    <n v="0.7"/>
    <n v="49.157995320000005"/>
  </r>
  <r>
    <n v="20220600077"/>
    <d v="2022-05-31T00:00:00"/>
    <n v="2022"/>
    <n v="5"/>
    <s v="05"/>
    <x v="17"/>
    <n v="1511736"/>
    <n v="300"/>
    <n v="0.3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600077"/>
    <d v="2022-05-31T00:00:00"/>
    <n v="2022"/>
    <n v="5"/>
    <s v="05"/>
    <x v="17"/>
    <n v="1512452"/>
    <n v="203"/>
    <n v="0.20300000000000001"/>
    <s v="POLE"/>
    <n v="108"/>
    <n v="91100"/>
    <s v=" VILLABE"/>
    <n v="89440"/>
    <s v="JOUX LA VILLE"/>
    <n v="167.37"/>
    <s v="ID2"/>
    <n v="1969"/>
    <s v="homme"/>
    <n v="0.16"/>
    <n v="0.3"/>
    <n v="6.7400000000000002E-2"/>
    <n v="0.7"/>
    <n v="3.2338461498000002"/>
  </r>
  <r>
    <n v="20220600077"/>
    <d v="2022-05-31T00:00:00"/>
    <n v="2022"/>
    <n v="5"/>
    <s v="05"/>
    <x v="17"/>
    <n v="1512184"/>
    <n v="450"/>
    <n v="0.45"/>
    <s v="GV"/>
    <n v="125"/>
    <n v="91100"/>
    <s v=" VILLABE"/>
    <n v="94440"/>
    <s v="MAROLLES EN BRI"/>
    <n v="34.085999999999999"/>
    <s v="ID2"/>
    <n v="1969"/>
    <s v="homme"/>
    <n v="0.24099999999999999"/>
    <n v="1"/>
    <n v="0"/>
    <n v="0"/>
    <n v="3.6966266999999999"/>
  </r>
  <r>
    <n v="20220500132"/>
    <d v="2022-05-31T00:00:00"/>
    <n v="2022"/>
    <n v="5"/>
    <s v="05"/>
    <x v="17"/>
    <n v="1512186"/>
    <n v="400"/>
    <n v="0.4"/>
    <s v="POLE"/>
    <n v="178"/>
    <n v="91100"/>
    <s v=" VILLABE"/>
    <n v="59810"/>
    <s v="LESQUIN"/>
    <n v="248.797"/>
    <s v="ID2"/>
    <n v="1969"/>
    <s v="homme"/>
    <n v="0.16"/>
    <n v="0.3"/>
    <n v="6.7400000000000002E-2"/>
    <n v="0.7"/>
    <n v="9.4721993839999996"/>
  </r>
  <r>
    <n v="2022050075"/>
    <d v="2022-05-31T00:00:00"/>
    <n v="2022"/>
    <n v="5"/>
    <s v="05"/>
    <x v="17"/>
    <n v="1509896"/>
    <n v="300"/>
    <n v="0.3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15.353714231999998"/>
  </r>
  <r>
    <n v="20220500132"/>
    <d v="2022-05-31T00:00:00"/>
    <n v="2022"/>
    <n v="5"/>
    <s v="05"/>
    <x v="17"/>
    <n v="1511891"/>
    <n v="300"/>
    <n v="0.3"/>
    <s v="POLE"/>
    <n v="250"/>
    <n v="42153"/>
    <s v=" RIORGES"/>
    <n v="91100"/>
    <s v="VILLABE"/>
    <n v="359.47"/>
    <s v="ID41"/>
    <n v="1983"/>
    <s v="homme"/>
    <n v="0.16"/>
    <n v="0.3"/>
    <n v="6.7400000000000002E-2"/>
    <n v="0.7"/>
    <n v="10.264306380000001"/>
  </r>
  <r>
    <n v="20220600077"/>
    <d v="2022-05-31T00:00:00"/>
    <n v="2022"/>
    <n v="5"/>
    <s v="05"/>
    <x v="17"/>
    <n v="1512185"/>
    <n v="318"/>
    <n v="0.318"/>
    <s v="POLE"/>
    <n v="250"/>
    <n v="91100"/>
    <s v=" VILLABE"/>
    <n v="76380"/>
    <s v="CANTELEU"/>
    <n v="173.74600000000001"/>
    <s v="ID2"/>
    <n v="1969"/>
    <s v="homme"/>
    <n v="0.16"/>
    <n v="0.3"/>
    <n v="6.7400000000000002E-2"/>
    <n v="0.7"/>
    <n v="5.2588118810399997"/>
  </r>
  <r>
    <n v="20220600077"/>
    <d v="2022-06-01T00:00:00"/>
    <n v="2022"/>
    <n v="6"/>
    <s v="06"/>
    <x v="18"/>
    <n v="1513055"/>
    <n v="106"/>
    <n v="0.106"/>
    <s v="POLE"/>
    <n v="100"/>
    <n v="91100"/>
    <s v=" VILLABE"/>
    <n v="62620"/>
    <s v="RUITZ"/>
    <n v="245.798"/>
    <s v="ID2"/>
    <n v="1969"/>
    <s v="homme"/>
    <n v="0.16"/>
    <n v="0.3"/>
    <n v="6.7400000000000002E-2"/>
    <n v="0.7"/>
    <n v="2.4798756858399997"/>
  </r>
  <r>
    <n v="20220600077"/>
    <d v="2022-06-01T00:00:00"/>
    <n v="2022"/>
    <n v="6"/>
    <s v="06"/>
    <x v="18"/>
    <n v="1513059"/>
    <n v="168"/>
    <n v="0.16800000000000001"/>
    <s v="POLE"/>
    <n v="100"/>
    <n v="91100"/>
    <s v=" VILLABE"/>
    <n v="59810"/>
    <s v="LESQUIN"/>
    <n v="248.797"/>
    <s v="ID2"/>
    <n v="1969"/>
    <s v="homme"/>
    <n v="0.16"/>
    <n v="0.3"/>
    <n v="6.7400000000000002E-2"/>
    <n v="0.7"/>
    <n v="3.9783237412800005"/>
  </r>
  <r>
    <n v="20220600077"/>
    <d v="2022-06-01T00:00:00"/>
    <n v="2022"/>
    <n v="6"/>
    <s v="06"/>
    <x v="18"/>
    <n v="1513063"/>
    <n v="106"/>
    <n v="0.106"/>
    <s v="POLE"/>
    <n v="100"/>
    <n v="91100"/>
    <s v=" VILLABE"/>
    <n v="37220"/>
    <s v="ILE BOUCHARD/L''"/>
    <n v="278.33600000000001"/>
    <s v="ID2"/>
    <n v="1969"/>
    <s v="homme"/>
    <n v="0.16"/>
    <n v="0.3"/>
    <n v="6.7400000000000002E-2"/>
    <n v="0.7"/>
    <n v="2.80815417088"/>
  </r>
  <r>
    <n v="20220600077"/>
    <d v="2022-06-01T00:00:00"/>
    <n v="2022"/>
    <n v="6"/>
    <s v="06"/>
    <x v="18"/>
    <n v="1513057"/>
    <n v="106"/>
    <n v="0.106"/>
    <s v="POLE"/>
    <n v="120"/>
    <n v="91100"/>
    <s v=" VILLABE"/>
    <n v="21300"/>
    <s v="CHENOVE"/>
    <n v="279.79899999999998"/>
    <s v="ID2"/>
    <n v="1969"/>
    <s v="homme"/>
    <n v="0.16"/>
    <n v="0.3"/>
    <n v="6.7400000000000002E-2"/>
    <n v="0.7"/>
    <n v="2.8229144949199996"/>
  </r>
  <r>
    <n v="20220600077"/>
    <d v="2022-06-01T00:00:00"/>
    <n v="2022"/>
    <n v="6"/>
    <s v="06"/>
    <x v="18"/>
    <n v="1512335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600077"/>
    <d v="2022-06-01T00:00:00"/>
    <n v="2022"/>
    <n v="6"/>
    <s v="06"/>
    <x v="18"/>
    <n v="1513083"/>
    <n v="150"/>
    <n v="0.15"/>
    <s v="PAEX"/>
    <n v="158"/>
    <n v="59243"/>
    <s v=" QUAROUBLE"/>
    <n v="91100"/>
    <s v="VILLABE"/>
    <n v="251.91900000000001"/>
    <s v="ID14"/>
    <n v="1978"/>
    <s v="femme"/>
    <n v="0.16"/>
    <n v="0.3"/>
    <n v="6.7400000000000002E-2"/>
    <n v="0.7"/>
    <n v="3.5966475630000003"/>
  </r>
  <r>
    <n v="20220600077"/>
    <d v="2022-06-01T00:00:00"/>
    <n v="2022"/>
    <n v="6"/>
    <s v="06"/>
    <x v="18"/>
    <n v="1513062"/>
    <n v="106"/>
    <n v="0.106"/>
    <s v="POLE"/>
    <n v="159"/>
    <n v="91100"/>
    <s v=" VILLABE"/>
    <n v="40230"/>
    <s v="ST GEOURS DE MA"/>
    <n v="728.06100000000004"/>
    <s v="ID2"/>
    <n v="1969"/>
    <s v="homme"/>
    <n v="0.16"/>
    <n v="0.3"/>
    <n v="6.7400000000000002E-2"/>
    <n v="0.7"/>
    <n v="7.3454656738799997"/>
  </r>
  <r>
    <n v="20220600077"/>
    <d v="2022-06-01T00:00:00"/>
    <n v="2022"/>
    <n v="6"/>
    <s v="06"/>
    <x v="18"/>
    <n v="1512707"/>
    <n v="300"/>
    <n v="0.3"/>
    <s v="POLE"/>
    <n v="220"/>
    <n v="80090"/>
    <s v=" AMIENS"/>
    <n v="91100"/>
    <s v="VILLABE"/>
    <n v="186.81399999999999"/>
    <s v="ID32"/>
    <n v="1999"/>
    <s v="homme"/>
    <n v="0.16"/>
    <n v="0.3"/>
    <n v="6.7400000000000002E-2"/>
    <n v="0.7"/>
    <n v="5.3342869559999997"/>
  </r>
  <r>
    <n v="20220600077"/>
    <d v="2022-06-01T00:00:00"/>
    <n v="2022"/>
    <n v="6"/>
    <s v="06"/>
    <x v="18"/>
    <n v="1513058"/>
    <n v="321"/>
    <n v="0.32100000000000001"/>
    <s v="POLE"/>
    <n v="260"/>
    <n v="91100"/>
    <s v=" VILLABE"/>
    <n v="73490"/>
    <s v="RAVOIRE/LA"/>
    <n v="539.01400000000001"/>
    <s v="ID2"/>
    <n v="1969"/>
    <s v="homme"/>
    <n v="0.16"/>
    <n v="0.3"/>
    <n v="6.7400000000000002E-2"/>
    <n v="0.7"/>
    <n v="16.468376158920002"/>
  </r>
  <r>
    <n v="20220600077"/>
    <d v="2022-06-01T00:00:00"/>
    <n v="2022"/>
    <n v="6"/>
    <s v="06"/>
    <x v="18"/>
    <n v="1513159"/>
    <n v="750"/>
    <n v="0.75"/>
    <s v="POLE"/>
    <n v="551"/>
    <n v="13000"/>
    <s v=" MARSEILLE"/>
    <n v="91100"/>
    <s v="VILLABE"/>
    <n v="740.09799999999996"/>
    <s v="ID26"/>
    <n v="1976"/>
    <s v="homme"/>
    <n v="0.16"/>
    <n v="0.3"/>
    <n v="6.7400000000000002E-2"/>
    <n v="0.7"/>
    <n v="52.831895729999999"/>
  </r>
  <r>
    <n v="20220600077"/>
    <d v="2022-06-02T00:00:00"/>
    <n v="2022"/>
    <n v="6"/>
    <s v="06"/>
    <x v="18"/>
    <n v="1513260"/>
    <n v="150"/>
    <n v="0.15"/>
    <s v="PAEX"/>
    <n v="90"/>
    <n v="93130"/>
    <s v=" NOISY LE SEC"/>
    <n v="91100"/>
    <s v="VILLABE"/>
    <n v="46.533999999999999"/>
    <s v="ID36"/>
    <n v="1973"/>
    <s v="femme"/>
    <n v="0.16"/>
    <n v="0.3"/>
    <n v="6.7400000000000002E-2"/>
    <n v="0.7"/>
    <n v="0.664365918"/>
  </r>
  <r>
    <n v="20220600077"/>
    <d v="2022-06-02T00:00:00"/>
    <n v="2022"/>
    <n v="6"/>
    <s v="06"/>
    <x v="18"/>
    <n v="1512966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600077"/>
    <d v="2022-06-03T00:00:00"/>
    <n v="2022"/>
    <n v="6"/>
    <s v="06"/>
    <x v="18"/>
    <n v="1513953"/>
    <n v="174"/>
    <n v="0.17399999999999999"/>
    <s v="POLE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4.14991900428"/>
  </r>
  <r>
    <n v="20220600077"/>
    <d v="2022-06-03T00:00:00"/>
    <n v="2022"/>
    <n v="6"/>
    <s v="06"/>
    <x v="18"/>
    <n v="1513948"/>
    <n v="106"/>
    <n v="0.106"/>
    <s v="POLE"/>
    <n v="125"/>
    <n v="91100"/>
    <s v=" VILLABE"/>
    <n v="44150"/>
    <s v="ANCENIS"/>
    <n v="343.62400000000002"/>
    <s v="ID2"/>
    <n v="1969"/>
    <s v="homme"/>
    <n v="0.16"/>
    <n v="0.3"/>
    <n v="6.7400000000000002E-2"/>
    <n v="0.7"/>
    <n v="3.4668500259200004"/>
  </r>
  <r>
    <n v="20220600077"/>
    <d v="2022-06-03T00:00:00"/>
    <n v="2022"/>
    <n v="6"/>
    <s v="06"/>
    <x v="18"/>
    <n v="1513950"/>
    <n v="174"/>
    <n v="0.17399999999999999"/>
    <s v="POLE"/>
    <n v="130"/>
    <n v="91100"/>
    <s v=" VILLABE"/>
    <n v="80520"/>
    <s v="WOINCOURT"/>
    <n v="258.08999999999997"/>
    <s v="ID2"/>
    <n v="1969"/>
    <s v="homme"/>
    <n v="0.16"/>
    <n v="0.3"/>
    <n v="6.7400000000000002E-2"/>
    <n v="0.7"/>
    <n v="4.2743110787999994"/>
  </r>
  <r>
    <n v="20220600077"/>
    <d v="2022-06-03T00:00:00"/>
    <n v="2022"/>
    <n v="6"/>
    <s v="06"/>
    <x v="18"/>
    <n v="1513721"/>
    <n v="150"/>
    <n v="0.15"/>
    <s v="PAEX"/>
    <n v="135"/>
    <n v="59200"/>
    <s v=" TOURCOING"/>
    <n v="91100"/>
    <s v="VILLABE"/>
    <n v="266.87799999999999"/>
    <s v="ID34"/>
    <n v="1970"/>
    <s v="femme"/>
    <n v="0.16"/>
    <n v="0.3"/>
    <n v="6.7400000000000002E-2"/>
    <n v="0.7"/>
    <n v="3.8102172059999999"/>
  </r>
  <r>
    <n v="20220600077"/>
    <d v="2022-06-03T00:00:00"/>
    <n v="2022"/>
    <n v="6"/>
    <s v="06"/>
    <x v="18"/>
    <n v="1513949"/>
    <n v="106"/>
    <n v="0.106"/>
    <s v="POLE"/>
    <n v="154"/>
    <n v="91100"/>
    <s v=" VILLABE"/>
    <n v="25300"/>
    <s v="PONTARLIER"/>
    <n v="432.71899999999999"/>
    <s v="ID2"/>
    <n v="1969"/>
    <s v="homme"/>
    <n v="0.16"/>
    <n v="0.3"/>
    <n v="6.7400000000000002E-2"/>
    <n v="0.7"/>
    <n v="4.3657366085199998"/>
  </r>
  <r>
    <n v="20220600077"/>
    <d v="2022-06-03T00:00:00"/>
    <n v="2022"/>
    <n v="6"/>
    <s v="06"/>
    <x v="18"/>
    <n v="1513720"/>
    <n v="150"/>
    <n v="0.15"/>
    <s v="PAEX"/>
    <n v="158"/>
    <n v="59800"/>
    <s v=" LILLE"/>
    <n v="91100"/>
    <s v="VILLABE"/>
    <n v="254.203"/>
    <s v="ID39"/>
    <n v="1970"/>
    <s v="homme"/>
    <n v="0.16"/>
    <n v="0.3"/>
    <n v="6.7400000000000002E-2"/>
    <n v="0.7"/>
    <n v="3.6292562310000003"/>
  </r>
  <r>
    <n v="20220600077"/>
    <d v="2022-06-03T00:00:00"/>
    <n v="2022"/>
    <n v="6"/>
    <s v="06"/>
    <x v="18"/>
    <n v="1513951"/>
    <n v="70"/>
    <n v="7.0000000000000007E-2"/>
    <s v="POLE"/>
    <n v="168"/>
    <n v="91100"/>
    <s v=" VILLABE"/>
    <n v="4100"/>
    <s v="MANOSQUE"/>
    <n v="755.63400000000001"/>
    <s v="ID2"/>
    <n v="1969"/>
    <s v="homme"/>
    <n v="0.16"/>
    <n v="0.3"/>
    <n v="6.7400000000000002E-2"/>
    <n v="0.7"/>
    <n v="5.0344870884000006"/>
  </r>
  <r>
    <n v="20220600077"/>
    <d v="2022-06-03T00:00:00"/>
    <n v="2022"/>
    <n v="6"/>
    <s v="06"/>
    <x v="18"/>
    <n v="1513079"/>
    <n v="300"/>
    <n v="0.3"/>
    <s v="POLE"/>
    <n v="200"/>
    <n v="76380"/>
    <s v=" CANTELEU"/>
    <n v="91100"/>
    <s v="VILLABE"/>
    <n v="173.22"/>
    <s v="ID33"/>
    <n v="1997"/>
    <s v="femme"/>
    <n v="0.16"/>
    <n v="0.3"/>
    <n v="6.7400000000000002E-2"/>
    <n v="0.7"/>
    <n v="4.94612388"/>
  </r>
  <r>
    <n v="20220600077"/>
    <d v="2022-06-03T00:00:00"/>
    <n v="2022"/>
    <n v="6"/>
    <s v="06"/>
    <x v="18"/>
    <n v="1513525"/>
    <n v="400"/>
    <n v="0.4"/>
    <s v="PAEX"/>
    <n v="200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600077"/>
    <d v="2022-06-03T00:00:00"/>
    <n v="2022"/>
    <n v="6"/>
    <s v="06"/>
    <x v="18"/>
    <n v="1513947"/>
    <n v="212"/>
    <n v="0.21199999999999999"/>
    <s v="POLE"/>
    <n v="205"/>
    <n v="91100"/>
    <s v=" VILLABE"/>
    <n v="21300"/>
    <s v="CHENOVE"/>
    <n v="279.79899999999998"/>
    <s v="ID2"/>
    <n v="1969"/>
    <s v="homme"/>
    <n v="0.16"/>
    <n v="0.3"/>
    <n v="6.7400000000000002E-2"/>
    <n v="0.7"/>
    <n v="5.6458289898399991"/>
  </r>
  <r>
    <n v="20220600077"/>
    <d v="2022-06-03T00:00:00"/>
    <n v="2022"/>
    <n v="6"/>
    <s v="06"/>
    <x v="18"/>
    <n v="1513946"/>
    <n v="212"/>
    <n v="0.21199999999999999"/>
    <s v="POLE"/>
    <n v="260"/>
    <n v="91100"/>
    <s v=" VILLABE"/>
    <n v="73490"/>
    <s v="RAVOIRE/LA"/>
    <n v="539.01400000000001"/>
    <s v="ID2"/>
    <n v="1969"/>
    <s v="homme"/>
    <n v="0.16"/>
    <n v="0.3"/>
    <n v="6.7400000000000002E-2"/>
    <n v="0.7"/>
    <n v="10.87631073424"/>
  </r>
  <r>
    <n v="20220600077"/>
    <d v="2022-06-03T00:00:00"/>
    <n v="2022"/>
    <n v="6"/>
    <s v="06"/>
    <x v="18"/>
    <n v="1512494"/>
    <n v="450"/>
    <n v="0.45"/>
    <s v="POLE"/>
    <n v="280"/>
    <n v="19410"/>
    <s v=" PERPEZAC LE NOI"/>
    <n v="91100"/>
    <s v="VILLABE"/>
    <n v="456.06700000000001"/>
    <s v="ID28"/>
    <n v="1990"/>
    <s v="homme"/>
    <n v="0.16"/>
    <n v="0.3"/>
    <n v="6.7400000000000002E-2"/>
    <n v="0.7"/>
    <n v="19.533805677"/>
  </r>
  <r>
    <n v="20220600077"/>
    <d v="2022-06-03T00:00:00"/>
    <n v="2022"/>
    <n v="6"/>
    <s v="06"/>
    <x v="18"/>
    <n v="1514175"/>
    <n v="300"/>
    <n v="0.3"/>
    <s v="POLE"/>
    <n v="360"/>
    <n v="91100"/>
    <s v=" VILLABE"/>
    <n v="1868"/>
    <s v="Collombey"/>
    <n v="539.096"/>
    <s v="ID2"/>
    <n v="1969"/>
    <s v="homme"/>
    <n v="0.16"/>
    <n v="0.3"/>
    <n v="6.7400000000000002E-2"/>
    <n v="0.7"/>
    <n v="15.393347184"/>
  </r>
  <r>
    <n v="20220600077"/>
    <d v="2022-06-06T00:00:00"/>
    <n v="2022"/>
    <n v="6"/>
    <s v="06"/>
    <x v="18"/>
    <n v="1513797"/>
    <n v="300"/>
    <n v="0.3"/>
    <s v="POLE"/>
    <n v="20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600077"/>
    <d v="2022-06-07T00:00:00"/>
    <n v="2022"/>
    <n v="6"/>
    <s v="06"/>
    <x v="18"/>
    <n v="1514941"/>
    <n v="224"/>
    <n v="0.224"/>
    <s v="POLE"/>
    <n v="210"/>
    <n v="91100"/>
    <s v=" VILLABE"/>
    <n v="53120"/>
    <s v="GORRON"/>
    <n v="316.77699999999999"/>
    <s v="ID2"/>
    <n v="1969"/>
    <s v="homme"/>
    <n v="0.16"/>
    <n v="0.3"/>
    <n v="6.7400000000000002E-2"/>
    <n v="0.7"/>
    <n v="6.7537870086399998"/>
  </r>
  <r>
    <n v="20220600077"/>
    <d v="2022-06-07T00:00:00"/>
    <n v="2022"/>
    <n v="6"/>
    <s v="06"/>
    <x v="18"/>
    <n v="1514940"/>
    <n v="348"/>
    <n v="0.34799999999999998"/>
    <s v="POLE"/>
    <n v="215"/>
    <n v="91100"/>
    <s v=" VILLABE"/>
    <n v="59200"/>
    <s v="TOURCOING"/>
    <n v="265.54500000000002"/>
    <s v="ID2"/>
    <n v="1969"/>
    <s v="homme"/>
    <n v="0.16"/>
    <n v="0.3"/>
    <n v="6.7400000000000002E-2"/>
    <n v="0.7"/>
    <n v="8.7955514388000005"/>
  </r>
  <r>
    <n v="20220600077"/>
    <d v="2022-06-07T00:00:00"/>
    <n v="2022"/>
    <n v="6"/>
    <s v="06"/>
    <x v="18"/>
    <n v="1514418"/>
    <n v="750"/>
    <n v="0.75"/>
    <s v="PAEX"/>
    <n v="280"/>
    <n v="93000"/>
    <s v=" BOBIGNY"/>
    <n v="91100"/>
    <s v="VILLABE"/>
    <n v="52.249000000000002"/>
    <s v="ID21"/>
    <n v="1971"/>
    <s v="homme"/>
    <n v="0.16"/>
    <n v="0.3"/>
    <n v="6.7400000000000002E-2"/>
    <n v="0.7"/>
    <n v="3.7297948650000006"/>
  </r>
  <r>
    <n v="20220600077"/>
    <d v="2022-06-07T00:00:00"/>
    <n v="2022"/>
    <n v="6"/>
    <s v="06"/>
    <x v="18"/>
    <n v="1514222"/>
    <n v="300"/>
    <n v="0.3"/>
    <s v="POLE"/>
    <n v="3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20600077"/>
    <d v="2022-06-08T00:00:00"/>
    <n v="2022"/>
    <n v="6"/>
    <s v="06"/>
    <x v="18"/>
    <n v="1514724"/>
    <n v="300"/>
    <n v="0.3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600077"/>
    <d v="2022-06-08T00:00:00"/>
    <n v="2022"/>
    <n v="6"/>
    <s v="06"/>
    <x v="18"/>
    <n v="1515714"/>
    <n v="106"/>
    <n v="0.106"/>
    <s v="POLE"/>
    <n v="100"/>
    <n v="91100"/>
    <s v=" VILLABE"/>
    <n v="37220"/>
    <s v="ILE BOUCHARD/L''"/>
    <n v="278.33600000000001"/>
    <s v="ID2"/>
    <n v="1969"/>
    <s v="homme"/>
    <n v="0.16"/>
    <n v="0.3"/>
    <n v="6.7400000000000002E-2"/>
    <n v="0.7"/>
    <n v="2.80815417088"/>
  </r>
  <r>
    <n v="20220600077"/>
    <d v="2022-06-08T00:00:00"/>
    <n v="2022"/>
    <n v="6"/>
    <s v="06"/>
    <x v="18"/>
    <n v="1514720"/>
    <n v="150"/>
    <n v="0.15"/>
    <s v="PAEX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2.6671434779999998"/>
  </r>
  <r>
    <n v="20220600077"/>
    <d v="2022-06-08T00:00:00"/>
    <n v="2022"/>
    <n v="6"/>
    <s v="06"/>
    <x v="18"/>
    <n v="1514871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600077"/>
    <d v="2022-06-08T00:00:00"/>
    <n v="2022"/>
    <n v="6"/>
    <s v="06"/>
    <x v="18"/>
    <n v="1515655"/>
    <n v="150"/>
    <n v="0.15"/>
    <s v="PAEX"/>
    <n v="158"/>
    <n v="59800"/>
    <s v=" LILLE"/>
    <n v="91100"/>
    <s v="VILLABE"/>
    <n v="254.203"/>
    <s v="ID39"/>
    <n v="1970"/>
    <s v="homme"/>
    <n v="0.16"/>
    <n v="0.3"/>
    <n v="6.7400000000000002E-2"/>
    <n v="0.7"/>
    <n v="3.6292562310000003"/>
  </r>
  <r>
    <n v="20220600077"/>
    <d v="2022-06-08T00:00:00"/>
    <n v="2022"/>
    <n v="6"/>
    <s v="06"/>
    <x v="18"/>
    <n v="1513725"/>
    <n v="300"/>
    <n v="0.3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15.353714231999998"/>
  </r>
  <r>
    <n v="20220600077"/>
    <d v="2022-06-08T00:00:00"/>
    <n v="2022"/>
    <n v="6"/>
    <s v="06"/>
    <x v="18"/>
    <n v="1515659"/>
    <n v="424"/>
    <n v="0.42399999999999999"/>
    <s v="POLE"/>
    <n v="250"/>
    <n v="91100"/>
    <s v=" VILLABE"/>
    <n v="76380"/>
    <s v="CANTELEU"/>
    <n v="173.74600000000001"/>
    <s v="ID2"/>
    <n v="1969"/>
    <s v="homme"/>
    <n v="0.16"/>
    <n v="0.3"/>
    <n v="6.7400000000000002E-2"/>
    <n v="0.7"/>
    <n v="7.0117491747200003"/>
  </r>
  <r>
    <n v="20220600077"/>
    <d v="2022-06-08T00:00:00"/>
    <n v="2022"/>
    <n v="6"/>
    <s v="06"/>
    <x v="18"/>
    <n v="1515658"/>
    <n v="1196"/>
    <n v="1.196"/>
    <s v="PLR"/>
    <n v="450"/>
    <n v="91100"/>
    <s v=" VILLABE"/>
    <n v="59100"/>
    <s v="ROUBAIX"/>
    <n v="266.166"/>
    <s v="ID2"/>
    <n v="1969"/>
    <s v="homme"/>
    <n v="0.16"/>
    <n v="1"/>
    <n v="0"/>
    <n v="0"/>
    <n v="50.933525760000002"/>
  </r>
  <r>
    <n v="20220600077"/>
    <d v="2022-06-09T00:00:00"/>
    <n v="2022"/>
    <n v="6"/>
    <s v="06"/>
    <x v="18"/>
    <n v="1516441"/>
    <n v="622"/>
    <n v="0.622"/>
    <s v="POLE"/>
    <n v="234"/>
    <n v="91100"/>
    <s v=" VILLABE"/>
    <n v="59810"/>
    <s v="LESQUIN"/>
    <n v="248.797"/>
    <s v="ID2"/>
    <n v="1969"/>
    <s v="homme"/>
    <n v="0.16"/>
    <n v="0.3"/>
    <n v="6.7400000000000002E-2"/>
    <n v="0.7"/>
    <n v="14.72927004212"/>
  </r>
  <r>
    <n v="20220600077"/>
    <d v="2022-06-09T00:00:00"/>
    <n v="2022"/>
    <n v="6"/>
    <s v="06"/>
    <x v="18"/>
    <n v="1515556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600077"/>
    <d v="2022-06-10T00:00:00"/>
    <n v="2022"/>
    <n v="6"/>
    <s v="06"/>
    <x v="18"/>
    <n v="1516991"/>
    <n v="113"/>
    <n v="0.113"/>
    <s v="POLE"/>
    <n v="120"/>
    <n v="91100"/>
    <s v=" VILLABE"/>
    <n v="21600"/>
    <s v="OUGES"/>
    <n v="284.233"/>
    <s v="ID2"/>
    <n v="1969"/>
    <s v="homme"/>
    <n v="0.16"/>
    <n v="0.3"/>
    <n v="6.7400000000000002E-2"/>
    <n v="0.7"/>
    <n v="3.05702255422"/>
  </r>
  <r>
    <n v="20220600077"/>
    <d v="2022-06-10T00:00:00"/>
    <n v="2022"/>
    <n v="6"/>
    <s v="06"/>
    <x v="18"/>
    <n v="1514229"/>
    <n v="150"/>
    <n v="0.15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5.5546524509999999"/>
  </r>
  <r>
    <n v="20220600077"/>
    <d v="2022-06-10T00:00:00"/>
    <n v="2022"/>
    <n v="6"/>
    <s v="06"/>
    <x v="18"/>
    <n v="1516992"/>
    <n v="106"/>
    <n v="0.106"/>
    <s v="POLE"/>
    <n v="130"/>
    <n v="91100"/>
    <s v=" VILLABE"/>
    <n v="85200"/>
    <s v="FONTENAY LE COM"/>
    <n v="446.19099999999997"/>
    <s v="ID2"/>
    <n v="1969"/>
    <s v="homme"/>
    <n v="0.16"/>
    <n v="0.3"/>
    <n v="6.7400000000000002E-2"/>
    <n v="0.7"/>
    <n v="4.5016566942799994"/>
  </r>
  <r>
    <n v="20220600077"/>
    <d v="2022-06-10T00:00:00"/>
    <n v="2022"/>
    <n v="6"/>
    <s v="06"/>
    <x v="18"/>
    <n v="1516196"/>
    <n v="400"/>
    <n v="0.4"/>
    <s v="PAEX"/>
    <n v="200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600077"/>
    <d v="2022-06-10T00:00:00"/>
    <n v="2022"/>
    <n v="6"/>
    <s v="06"/>
    <x v="18"/>
    <n v="1516264"/>
    <n v="300"/>
    <n v="0.3"/>
    <s v="POLE"/>
    <n v="20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600077"/>
    <d v="2022-06-10T00:00:00"/>
    <n v="2022"/>
    <n v="6"/>
    <s v="06"/>
    <x v="18"/>
    <n v="1516993"/>
    <n v="212"/>
    <n v="0.21199999999999999"/>
    <s v="POLE"/>
    <n v="225"/>
    <n v="91100"/>
    <s v=" VILLABE"/>
    <n v="26750"/>
    <s v="ROMANS SUR ISER"/>
    <n v="541.17999999999995"/>
    <s v="ID2"/>
    <n v="1969"/>
    <s v="homme"/>
    <n v="0.16"/>
    <n v="0.3"/>
    <n v="6.7400000000000002E-2"/>
    <n v="0.7"/>
    <n v="10.920016628799999"/>
  </r>
  <r>
    <n v="20220600077"/>
    <d v="2022-06-10T00:00:00"/>
    <n v="2022"/>
    <n v="6"/>
    <s v="06"/>
    <x v="18"/>
    <n v="1516995"/>
    <n v="450"/>
    <n v="0.45"/>
    <s v="POLE"/>
    <n v="270"/>
    <n v="91100"/>
    <s v=" VILLABE"/>
    <n v="8090"/>
    <s v="CHARLEVILLE MEZ"/>
    <n v="256.911"/>
    <s v="ID2"/>
    <n v="1969"/>
    <s v="homme"/>
    <n v="0.16"/>
    <n v="0.3"/>
    <n v="6.7400000000000002E-2"/>
    <n v="0.7"/>
    <n v="11.003755041"/>
  </r>
  <r>
    <n v="20220600077"/>
    <d v="2022-06-10T00:00:00"/>
    <n v="2022"/>
    <n v="6"/>
    <s v="06"/>
    <x v="18"/>
    <n v="1516481"/>
    <n v="300"/>
    <n v="0.3"/>
    <s v="PAEX"/>
    <n v="320"/>
    <n v="59100"/>
    <s v=" ROUBAIX"/>
    <n v="21300"/>
    <s v="CHENOVE"/>
    <n v="519.87300000000005"/>
    <s v="ID9"/>
    <n v="1987"/>
    <s v="homme"/>
    <n v="0.16"/>
    <n v="0.3"/>
    <n v="6.7400000000000002E-2"/>
    <n v="0.7"/>
    <n v="14.844453642000001"/>
  </r>
  <r>
    <n v="20220600077"/>
    <d v="2022-06-10T00:00:00"/>
    <n v="2022"/>
    <n v="6"/>
    <s v="06"/>
    <x v="18"/>
    <n v="1516994"/>
    <n v="900"/>
    <n v="0.9"/>
    <s v="POLE"/>
    <n v="400"/>
    <n v="91100"/>
    <s v=" VILLABE"/>
    <n v="19410"/>
    <s v="PERPEZAC LE NOI"/>
    <n v="458.50700000000001"/>
    <s v="ID2"/>
    <n v="1969"/>
    <s v="homme"/>
    <n v="0.16"/>
    <n v="0.3"/>
    <n v="6.7400000000000002E-2"/>
    <n v="0.7"/>
    <n v="39.276626633999996"/>
  </r>
  <r>
    <n v="20220600077"/>
    <d v="2022-06-10T00:00:00"/>
    <n v="2022"/>
    <n v="6"/>
    <s v="06"/>
    <x v="18"/>
    <n v="1515555"/>
    <n v="1200"/>
    <n v="1.2"/>
    <s v="PLR"/>
    <n v="450"/>
    <n v="59100"/>
    <s v=" ROUBAIX"/>
    <n v="91100"/>
    <s v="VILLABE"/>
    <n v="266.35300000000001"/>
    <s v="ID9"/>
    <n v="1987"/>
    <s v="homme"/>
    <n v="0.16"/>
    <n v="1"/>
    <n v="0"/>
    <n v="0"/>
    <n v="51.139776000000005"/>
  </r>
  <r>
    <n v="20220600077"/>
    <d v="2022-06-10T00:00:00"/>
    <n v="2022"/>
    <n v="6"/>
    <s v="06"/>
    <x v="18"/>
    <n v="1515554"/>
    <n v="1000"/>
    <n v="1"/>
    <s v="POLE"/>
    <n v="470"/>
    <n v="13000"/>
    <s v=" MARSEILLE"/>
    <n v="91100"/>
    <s v="VILLABE"/>
    <n v="740.09799999999996"/>
    <s v="ID26"/>
    <n v="1976"/>
    <s v="homme"/>
    <n v="0.16"/>
    <n v="0.3"/>
    <n v="6.7400000000000002E-2"/>
    <n v="0.7"/>
    <n v="70.442527639999994"/>
  </r>
  <r>
    <n v="20220600077"/>
    <d v="2022-06-13T00:00:00"/>
    <n v="2022"/>
    <n v="6"/>
    <s v="06"/>
    <x v="18"/>
    <n v="1517693"/>
    <n v="450"/>
    <n v="0.45"/>
    <s v="GV"/>
    <n v="125"/>
    <n v="91100"/>
    <s v=" VILLABE"/>
    <n v="94440"/>
    <s v="MAROLLES EN BRI"/>
    <n v="34.085999999999999"/>
    <s v="ID2"/>
    <n v="1969"/>
    <s v="homme"/>
    <n v="0.24099999999999999"/>
    <n v="1"/>
    <n v="0"/>
    <n v="0"/>
    <n v="3.6966266999999999"/>
  </r>
  <r>
    <n v="20220600077"/>
    <d v="2022-06-13T00:00:00"/>
    <n v="2022"/>
    <n v="6"/>
    <s v="06"/>
    <x v="18"/>
    <n v="1516168"/>
    <n v="300"/>
    <n v="0.3"/>
    <s v="PAEX"/>
    <n v="250"/>
    <n v="64230"/>
    <s v=" SAUVAGNON"/>
    <n v="91100"/>
    <s v="VILLABE"/>
    <n v="767.14700000000005"/>
    <s v="ID31"/>
    <n v="1984"/>
    <s v="femme"/>
    <n v="0.16"/>
    <n v="0.3"/>
    <n v="6.7400000000000002E-2"/>
    <n v="0.7"/>
    <n v="21.905115438000003"/>
  </r>
  <r>
    <n v="20220600077"/>
    <d v="2022-06-13T00:00:00"/>
    <n v="2022"/>
    <n v="6"/>
    <s v="06"/>
    <x v="18"/>
    <n v="1517449"/>
    <n v="450"/>
    <n v="0.45"/>
    <s v="POLE"/>
    <n v="3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6.300878965999999"/>
  </r>
  <r>
    <n v="20220600077"/>
    <d v="2022-06-13T00:00:00"/>
    <n v="2022"/>
    <n v="6"/>
    <s v="06"/>
    <x v="18"/>
    <n v="1517692"/>
    <n v="450"/>
    <n v="0.45"/>
    <s v="POLE"/>
    <n v="306"/>
    <n v="91100"/>
    <s v=" VILLABE"/>
    <n v="67100"/>
    <s v="STRASBOURG"/>
    <n v="515.798"/>
    <s v="ID2"/>
    <n v="1969"/>
    <s v="homme"/>
    <n v="0.16"/>
    <n v="0.3"/>
    <n v="6.7400000000000002E-2"/>
    <n v="0.7"/>
    <n v="22.092144138000002"/>
  </r>
  <r>
    <n v="20220600077"/>
    <d v="2022-06-13T00:00:00"/>
    <n v="2022"/>
    <n v="6"/>
    <s v="06"/>
    <x v="18"/>
    <n v="1517448"/>
    <n v="1000"/>
    <n v="1"/>
    <s v="PAEX"/>
    <n v="507"/>
    <n v="67100"/>
    <s v=" STRASBOURG"/>
    <n v="91100"/>
    <s v="VILLABE"/>
    <n v="516.47400000000005"/>
    <s v="ID3"/>
    <n v="1987"/>
    <s v="homme"/>
    <n v="0.16"/>
    <n v="0.3"/>
    <n v="6.7400000000000002E-2"/>
    <n v="0.7"/>
    <n v="49.157995320000005"/>
  </r>
  <r>
    <n v="20220600077"/>
    <d v="2022-06-14T00:00:00"/>
    <n v="2022"/>
    <n v="6"/>
    <s v="06"/>
    <x v="18"/>
    <n v="1518324"/>
    <n v="189"/>
    <n v="0.189"/>
    <s v="POLE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4.5076706425799999"/>
  </r>
  <r>
    <n v="20220600077"/>
    <d v="2022-06-14T00:00:00"/>
    <n v="2022"/>
    <n v="6"/>
    <s v="06"/>
    <x v="18"/>
    <n v="1518329"/>
    <n v="76"/>
    <n v="7.5999999999999998E-2"/>
    <s v="POLE"/>
    <n v="196"/>
    <n v="91100"/>
    <s v=" VILLABE"/>
    <n v="6520"/>
    <s v="GRASSE"/>
    <n v="884.3"/>
    <s v="ID2"/>
    <n v="1969"/>
    <s v="homme"/>
    <n v="0.16"/>
    <n v="0.3"/>
    <n v="6.7400000000000002E-2"/>
    <n v="0.7"/>
    <n v="6.3967432239999997"/>
  </r>
  <r>
    <n v="20220600077"/>
    <d v="2022-06-14T00:00:00"/>
    <n v="2022"/>
    <n v="6"/>
    <s v="06"/>
    <x v="18"/>
    <n v="1518325"/>
    <n v="219"/>
    <n v="0.219"/>
    <s v="POLE"/>
    <n v="210"/>
    <n v="91100"/>
    <s v=" VILLABE"/>
    <n v="53120"/>
    <s v="GORRON"/>
    <n v="316.77699999999999"/>
    <s v="ID2"/>
    <n v="1969"/>
    <s v="homme"/>
    <n v="0.16"/>
    <n v="0.3"/>
    <n v="6.7400000000000002E-2"/>
    <n v="0.7"/>
    <n v="6.6030328343399995"/>
  </r>
  <r>
    <n v="20220600077"/>
    <d v="2022-06-14T00:00:00"/>
    <n v="2022"/>
    <n v="6"/>
    <s v="06"/>
    <x v="18"/>
    <n v="1518326"/>
    <n v="203"/>
    <n v="0.20300000000000001"/>
    <s v="POLE"/>
    <n v="210"/>
    <n v="91100"/>
    <s v=" VILLABE"/>
    <n v="66000"/>
    <s v="PERPIGNAN"/>
    <n v="837.41300000000001"/>
    <s v="ID2"/>
    <n v="1969"/>
    <s v="homme"/>
    <n v="0.16"/>
    <n v="0.3"/>
    <n v="6.7400000000000002E-2"/>
    <n v="0.7"/>
    <n v="16.180108776019999"/>
  </r>
  <r>
    <n v="20220600077"/>
    <d v="2022-06-14T00:00:00"/>
    <n v="2022"/>
    <n v="6"/>
    <s v="06"/>
    <x v="18"/>
    <n v="1517477"/>
    <n v="750"/>
    <n v="0.75"/>
    <s v="PAEX"/>
    <n v="220"/>
    <n v="93000"/>
    <s v=" BOBIGNY"/>
    <n v="91100"/>
    <s v="VILLABE"/>
    <n v="52.249000000000002"/>
    <s v="ID21"/>
    <n v="1971"/>
    <s v="homme"/>
    <n v="0.16"/>
    <n v="0.3"/>
    <n v="6.7400000000000002E-2"/>
    <n v="0.7"/>
    <n v="3.7297948650000006"/>
  </r>
  <r>
    <n v="20220600077"/>
    <d v="2022-06-14T00:00:00"/>
    <n v="2022"/>
    <n v="6"/>
    <s v="06"/>
    <x v="18"/>
    <n v="1518389"/>
    <n v="441"/>
    <n v="0.441"/>
    <s v="POLE"/>
    <n v="234"/>
    <n v="91100"/>
    <s v=" VILLABE"/>
    <n v="59200"/>
    <s v="TOURCOING"/>
    <n v="265.54500000000002"/>
    <s v="ID2"/>
    <n v="1969"/>
    <s v="homme"/>
    <n v="0.16"/>
    <n v="0.3"/>
    <n v="6.7400000000000002E-2"/>
    <n v="0.7"/>
    <n v="11.146086737099999"/>
  </r>
  <r>
    <n v="20220600077"/>
    <d v="2022-06-14T00:00:00"/>
    <n v="2022"/>
    <n v="6"/>
    <s v="06"/>
    <x v="18"/>
    <n v="1518388"/>
    <n v="384"/>
    <n v="0.38400000000000001"/>
    <s v="POLE"/>
    <n v="260"/>
    <n v="91100"/>
    <s v=" VILLABE"/>
    <n v="73490"/>
    <s v="RAVOIRE/LA"/>
    <n v="539.01400000000001"/>
    <s v="ID2"/>
    <n v="1969"/>
    <s v="homme"/>
    <n v="0.16"/>
    <n v="0.3"/>
    <n v="6.7400000000000002E-2"/>
    <n v="0.7"/>
    <n v="19.700487367679997"/>
  </r>
  <r>
    <n v="20220600077"/>
    <d v="2022-06-14T00:00:00"/>
    <n v="2022"/>
    <n v="6"/>
    <s v="06"/>
    <x v="18"/>
    <n v="1518063"/>
    <n v="450"/>
    <n v="0.45"/>
    <s v="POLE"/>
    <n v="280"/>
    <n v="19410"/>
    <s v=" PERPEZAC LE NOI"/>
    <n v="91100"/>
    <s v="VILLABE"/>
    <n v="456.06700000000001"/>
    <s v="ID28"/>
    <n v="1990"/>
    <s v="homme"/>
    <n v="0.16"/>
    <n v="0.3"/>
    <n v="6.7400000000000002E-2"/>
    <n v="0.7"/>
    <n v="19.533805677"/>
  </r>
  <r>
    <n v="20220600077"/>
    <d v="2022-06-14T00:00:00"/>
    <n v="2022"/>
    <n v="6"/>
    <s v="06"/>
    <x v="18"/>
    <n v="1518390"/>
    <n v="644"/>
    <n v="0.64400000000000002"/>
    <s v="POLE"/>
    <n v="510"/>
    <n v="91100"/>
    <s v=" VILLABE"/>
    <n v="39570"/>
    <s v="LONS LE SAUNIER"/>
    <n v="380.45499999999998"/>
    <s v="ID2"/>
    <n v="1969"/>
    <s v="homme"/>
    <n v="0.16"/>
    <n v="0.3"/>
    <n v="6.7400000000000002E-2"/>
    <n v="0.7"/>
    <n v="23.320339243599999"/>
  </r>
  <r>
    <n v="20220600077"/>
    <d v="2022-06-15T00:00:00"/>
    <n v="2022"/>
    <n v="6"/>
    <s v="06"/>
    <x v="18"/>
    <n v="1518075"/>
    <n v="150"/>
    <n v="0.15"/>
    <s v="PAEX"/>
    <n v="80"/>
    <n v="93380"/>
    <s v=" PIERREFITTE SUR"/>
    <n v="91100"/>
    <s v="VILLABE"/>
    <n v="55.667000000000002"/>
    <s v="ID42"/>
    <n v="1976"/>
    <s v="homme"/>
    <n v="0.16"/>
    <n v="0.3"/>
    <n v="6.7400000000000002E-2"/>
    <n v="0.7"/>
    <n v="0.79475775900000001"/>
  </r>
  <r>
    <n v="20220600077"/>
    <d v="2022-06-15T00:00:00"/>
    <n v="2022"/>
    <n v="6"/>
    <s v="06"/>
    <x v="18"/>
    <n v="1519182"/>
    <n v="182"/>
    <n v="0.182"/>
    <s v="PAEX"/>
    <n v="80"/>
    <n v="91100"/>
    <s v=" VILLABE"/>
    <n v="93000"/>
    <s v="BOBIGNY"/>
    <n v="51.088000000000001"/>
    <s v="ID2"/>
    <n v="1969"/>
    <s v="homme"/>
    <n v="0.16"/>
    <n v="0.3"/>
    <n v="6.7400000000000002E-2"/>
    <n v="0.7"/>
    <n v="0.88498516288000006"/>
  </r>
  <r>
    <n v="20220600077"/>
    <d v="2022-06-15T00:00:00"/>
    <n v="2022"/>
    <n v="6"/>
    <s v="06"/>
    <x v="18"/>
    <n v="1518072"/>
    <n v="300"/>
    <n v="0.3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600077"/>
    <d v="2022-06-15T00:00:00"/>
    <n v="2022"/>
    <n v="6"/>
    <s v="06"/>
    <x v="18"/>
    <n v="1519013"/>
    <n v="152"/>
    <n v="0.152"/>
    <s v="PAEX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3.62521660144"/>
  </r>
  <r>
    <n v="20220600077"/>
    <d v="2022-06-15T00:00:00"/>
    <n v="2022"/>
    <n v="6"/>
    <s v="06"/>
    <x v="18"/>
    <n v="1519183"/>
    <n v="47"/>
    <n v="4.7E-2"/>
    <s v="PAEX"/>
    <n v="100"/>
    <n v="91100"/>
    <s v=" VILLABE"/>
    <n v="8090"/>
    <s v="CHARLEVILLE MEZ"/>
    <n v="256.911"/>
    <s v="ID2"/>
    <n v="1969"/>
    <s v="homme"/>
    <n v="0.16"/>
    <n v="0.3"/>
    <n v="6.7400000000000002E-2"/>
    <n v="0.7"/>
    <n v="1.1492810820599999"/>
  </r>
  <r>
    <n v="20220600077"/>
    <d v="2022-06-15T00:00:00"/>
    <n v="2022"/>
    <n v="6"/>
    <s v="06"/>
    <x v="18"/>
    <n v="1518095"/>
    <n v="300"/>
    <n v="0.3"/>
    <s v="PAEX"/>
    <n v="120"/>
    <n v="93130"/>
    <s v=" NOISY LE SEC"/>
    <n v="91100"/>
    <s v="VILLABE"/>
    <n v="46.533999999999999"/>
    <s v="ID36"/>
    <n v="1973"/>
    <s v="femme"/>
    <n v="0.16"/>
    <n v="0.3"/>
    <n v="6.7400000000000002E-2"/>
    <n v="0.7"/>
    <n v="1.328731836"/>
  </r>
  <r>
    <n v="20220600077"/>
    <d v="2022-06-15T00:00:00"/>
    <n v="2022"/>
    <n v="6"/>
    <s v="06"/>
    <x v="18"/>
    <n v="1518274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600077"/>
    <d v="2022-06-15T00:00:00"/>
    <n v="2022"/>
    <n v="6"/>
    <s v="06"/>
    <x v="18"/>
    <n v="1518090"/>
    <n v="150"/>
    <n v="0.15"/>
    <s v="PAEX"/>
    <n v="165"/>
    <n v="67400"/>
    <s v=" ILLKIRCH GRAFFEN"/>
    <n v="91100"/>
    <s v="VILLABE"/>
    <n v="514.08299999999997"/>
    <s v="ID43"/>
    <n v="1990"/>
    <s v="homme"/>
    <n v="0.16"/>
    <n v="0.3"/>
    <n v="6.7400000000000002E-2"/>
    <n v="0.7"/>
    <n v="7.3395629909999993"/>
  </r>
  <r>
    <n v="20220600077"/>
    <d v="2022-06-15T00:00:00"/>
    <n v="2022"/>
    <n v="6"/>
    <s v="06"/>
    <x v="18"/>
    <n v="1518097"/>
    <n v="300"/>
    <n v="0.3"/>
    <s v="POLE"/>
    <n v="200"/>
    <n v="76380"/>
    <s v=" CANTELEU"/>
    <n v="91100"/>
    <s v="VILLABE"/>
    <n v="173.22"/>
    <s v="ID33"/>
    <n v="1997"/>
    <s v="femme"/>
    <n v="0.16"/>
    <n v="0.3"/>
    <n v="6.7400000000000002E-2"/>
    <n v="0.7"/>
    <n v="4.94612388"/>
  </r>
  <r>
    <n v="20220600077"/>
    <d v="2022-06-15T00:00:00"/>
    <n v="2022"/>
    <n v="6"/>
    <s v="06"/>
    <x v="18"/>
    <n v="1519018"/>
    <n v="203"/>
    <n v="0.20300000000000001"/>
    <s v="POLE"/>
    <n v="205"/>
    <n v="91100"/>
    <s v=" VILLABE"/>
    <n v="21300"/>
    <s v="CHENOVE"/>
    <n v="279.79899999999998"/>
    <s v="ID2"/>
    <n v="1969"/>
    <s v="homme"/>
    <n v="0.16"/>
    <n v="0.3"/>
    <n v="6.7400000000000002E-2"/>
    <n v="0.7"/>
    <n v="5.4061475704599999"/>
  </r>
  <r>
    <n v="20220600077"/>
    <d v="2022-06-15T00:00:00"/>
    <n v="2022"/>
    <n v="6"/>
    <s v="06"/>
    <x v="18"/>
    <n v="1519019"/>
    <n v="203"/>
    <n v="0.20300000000000001"/>
    <s v="POLE"/>
    <n v="225"/>
    <n v="91100"/>
    <s v=" VILLABE"/>
    <n v="85200"/>
    <s v="FONTENAY LE COM"/>
    <n v="446.19099999999997"/>
    <s v="ID2"/>
    <n v="1969"/>
    <s v="homme"/>
    <n v="0.16"/>
    <n v="0.3"/>
    <n v="6.7400000000000002E-2"/>
    <n v="0.7"/>
    <n v="8.6210972541400004"/>
  </r>
  <r>
    <n v="20220600077"/>
    <d v="2022-06-15T00:00:00"/>
    <n v="2022"/>
    <n v="6"/>
    <s v="06"/>
    <x v="18"/>
    <n v="1519017"/>
    <n v="401"/>
    <n v="0.40100000000000002"/>
    <s v="PAEX"/>
    <n v="234"/>
    <n v="91100"/>
    <s v=" VILLABE"/>
    <n v="59800"/>
    <s v="LILLE"/>
    <n v="254.17500000000001"/>
    <s v="ID2"/>
    <n v="1969"/>
    <s v="homme"/>
    <n v="0.16"/>
    <n v="0.3"/>
    <n v="6.7400000000000002E-2"/>
    <n v="0.7"/>
    <n v="9.7011429765000017"/>
  </r>
  <r>
    <n v="20220600077"/>
    <d v="2022-06-15T00:00:00"/>
    <n v="2022"/>
    <n v="6"/>
    <s v="06"/>
    <x v="18"/>
    <n v="1519187"/>
    <n v="604"/>
    <n v="0.60399999999999998"/>
    <s v="PAEX"/>
    <n v="250"/>
    <n v="91100"/>
    <s v=" VILLABE"/>
    <n v="80090"/>
    <s v="AMIENS"/>
    <n v="188.583"/>
    <s v="ID2"/>
    <n v="1969"/>
    <s v="homme"/>
    <n v="0.16"/>
    <n v="0.3"/>
    <n v="6.7400000000000002E-2"/>
    <n v="0.7"/>
    <n v="10.841395283760001"/>
  </r>
  <r>
    <n v="20220600077"/>
    <d v="2022-06-15T00:00:00"/>
    <n v="2022"/>
    <n v="6"/>
    <s v="06"/>
    <x v="18"/>
    <n v="1519016"/>
    <n v="401"/>
    <n v="0.40100000000000002"/>
    <s v="POLE"/>
    <n v="280"/>
    <n v="91100"/>
    <s v=" VILLABE"/>
    <n v="19410"/>
    <s v="PERPEZAC LE NOI"/>
    <n v="458.50700000000001"/>
    <s v="ID2"/>
    <n v="1969"/>
    <s v="homme"/>
    <n v="0.16"/>
    <n v="0.3"/>
    <n v="6.7400000000000002E-2"/>
    <n v="0.7"/>
    <n v="17.499919200260003"/>
  </r>
  <r>
    <n v="20220600077"/>
    <d v="2022-06-15T00:00:00"/>
    <n v="2022"/>
    <n v="6"/>
    <s v="06"/>
    <x v="18"/>
    <n v="1519014"/>
    <n v="709"/>
    <n v="0.70899999999999996"/>
    <s v="PAEX"/>
    <n v="310"/>
    <n v="91100"/>
    <s v=" VILLABE"/>
    <n v="59100"/>
    <s v="ROUBAIX"/>
    <n v="266.166"/>
    <s v="ID2"/>
    <n v="1969"/>
    <s v="homme"/>
    <n v="0.16"/>
    <n v="0.3"/>
    <n v="6.7400000000000002E-2"/>
    <n v="0.7"/>
    <n v="17.96157903492"/>
  </r>
  <r>
    <n v="20220600077"/>
    <d v="2022-06-15T00:00:00"/>
    <n v="2022"/>
    <n v="6"/>
    <s v="06"/>
    <x v="18"/>
    <n v="1519015"/>
    <n v="406"/>
    <n v="0.40600000000000003"/>
    <s v="POLE"/>
    <n v="325"/>
    <n v="91100"/>
    <s v=" VILLABE"/>
    <n v="26750"/>
    <s v="ROMANS SUR ISER"/>
    <n v="541.17999999999995"/>
    <s v="ID2"/>
    <n v="1969"/>
    <s v="homme"/>
    <n v="0.16"/>
    <n v="0.3"/>
    <n v="6.7400000000000002E-2"/>
    <n v="0.7"/>
    <n v="20.9128620344"/>
  </r>
  <r>
    <n v="20220600077"/>
    <d v="2022-06-16T00:00:00"/>
    <n v="2022"/>
    <n v="6"/>
    <s v="06"/>
    <x v="18"/>
    <n v="1519636"/>
    <n v="150"/>
    <n v="0.15"/>
    <s v="PAEX"/>
    <n v="80"/>
    <n v="91100"/>
    <s v=" VILLABE"/>
    <n v="75003"/>
    <s v="PARIS 03"/>
    <n v="39.554000000000002"/>
    <s v="ID2"/>
    <n v="1969"/>
    <s v="homme"/>
    <n v="0.16"/>
    <n v="0.3"/>
    <n v="6.7400000000000002E-2"/>
    <n v="0.7"/>
    <n v="0.56471245800000003"/>
  </r>
  <r>
    <n v="20220600077"/>
    <d v="2022-06-16T00:00:00"/>
    <n v="2022"/>
    <n v="6"/>
    <s v="06"/>
    <x v="18"/>
    <n v="1519635"/>
    <n v="102"/>
    <n v="0.10199999999999999"/>
    <s v="POLE"/>
    <n v="120"/>
    <n v="91100"/>
    <s v=" VILLABE"/>
    <n v="21300"/>
    <s v="CHENOVE"/>
    <n v="279.79899999999998"/>
    <s v="ID2"/>
    <n v="1969"/>
    <s v="homme"/>
    <n v="0.16"/>
    <n v="0.3"/>
    <n v="6.7400000000000002E-2"/>
    <n v="0.7"/>
    <n v="2.71638941964"/>
  </r>
  <r>
    <n v="20220600077"/>
    <d v="2022-06-16T00:00:00"/>
    <n v="2022"/>
    <n v="6"/>
    <s v="06"/>
    <x v="18"/>
    <n v="1518890"/>
    <n v="150"/>
    <n v="0.15"/>
    <s v="PAEX"/>
    <n v="130"/>
    <n v="85200"/>
    <s v=" FONTENAY LE COM"/>
    <n v="91100"/>
    <s v="VILLABE"/>
    <n v="444.48399999999998"/>
    <s v="ID44"/>
    <n v="1983"/>
    <s v="homme"/>
    <n v="0.16"/>
    <n v="0.3"/>
    <n v="6.7400000000000002E-2"/>
    <n v="0.7"/>
    <n v="6.3458980680000003"/>
  </r>
  <r>
    <n v="20220600077"/>
    <d v="2022-06-16T00:00:00"/>
    <n v="2022"/>
    <n v="6"/>
    <s v="06"/>
    <x v="18"/>
    <n v="1518886"/>
    <n v="150"/>
    <n v="0.15"/>
    <s v="PAEX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2.6671434779999998"/>
  </r>
  <r>
    <n v="20220600077"/>
    <d v="2022-06-16T00:00:00"/>
    <n v="2022"/>
    <n v="6"/>
    <s v="06"/>
    <x v="18"/>
    <n v="1518067"/>
    <n v="150"/>
    <n v="0.15"/>
    <s v="PAEX"/>
    <n v="158"/>
    <n v="59243"/>
    <s v=" QUAROUBLE"/>
    <n v="91100"/>
    <s v="VILLABE"/>
    <n v="251.91900000000001"/>
    <s v="ID14"/>
    <n v="1978"/>
    <s v="femme"/>
    <n v="0.16"/>
    <n v="0.3"/>
    <n v="6.7400000000000002E-2"/>
    <n v="0.7"/>
    <n v="3.5966475630000003"/>
  </r>
  <r>
    <n v="20220600077"/>
    <d v="2022-06-16T00:00:00"/>
    <n v="2022"/>
    <n v="6"/>
    <s v="06"/>
    <x v="18"/>
    <n v="1518901"/>
    <n v="150"/>
    <n v="0.15"/>
    <s v="PAEX"/>
    <n v="158"/>
    <n v="53120"/>
    <s v=" GORRON"/>
    <n v="91100"/>
    <s v="VILLABE"/>
    <n v="316.21199999999999"/>
    <s v="ID45"/>
    <n v="1999"/>
    <s v="femme"/>
    <n v="0.16"/>
    <n v="0.3"/>
    <n v="6.7400000000000002E-2"/>
    <n v="0.7"/>
    <n v="4.5145587239999996"/>
  </r>
  <r>
    <n v="20220600077"/>
    <d v="2022-06-16T00:00:00"/>
    <n v="2022"/>
    <n v="6"/>
    <s v="06"/>
    <x v="18"/>
    <n v="1518925"/>
    <n v="150"/>
    <n v="0.15"/>
    <s v="PAEX"/>
    <n v="158"/>
    <n v="59800"/>
    <s v=" LILLE"/>
    <n v="91100"/>
    <s v="VILLABE"/>
    <n v="254.203"/>
    <s v="ID39"/>
    <n v="1970"/>
    <s v="homme"/>
    <n v="0.16"/>
    <n v="0.3"/>
    <n v="6.7400000000000002E-2"/>
    <n v="0.7"/>
    <n v="3.6292562310000003"/>
  </r>
  <r>
    <n v="20220600077"/>
    <d v="2022-06-16T00:00:00"/>
    <n v="2022"/>
    <n v="6"/>
    <s v="06"/>
    <x v="18"/>
    <n v="1518906"/>
    <n v="150"/>
    <n v="0.15"/>
    <s v="PAEX"/>
    <n v="165"/>
    <n v="40300"/>
    <s v=" PEYREHORADE"/>
    <n v="91100"/>
    <s v="VILLABE"/>
    <n v="752.09199999999998"/>
    <s v="ID7"/>
    <n v="1973"/>
    <s v="femme"/>
    <n v="0.16"/>
    <n v="0.3"/>
    <n v="6.7400000000000002E-2"/>
    <n v="0.7"/>
    <n v="10.737617484000001"/>
  </r>
  <r>
    <n v="20220600077"/>
    <d v="2022-06-16T00:00:00"/>
    <n v="2022"/>
    <n v="6"/>
    <s v="06"/>
    <x v="18"/>
    <n v="1518093"/>
    <n v="300"/>
    <n v="0.3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15.353714231999998"/>
  </r>
  <r>
    <n v="20220600077"/>
    <d v="2022-06-16T00:00:00"/>
    <n v="2022"/>
    <n v="6"/>
    <s v="06"/>
    <x v="18"/>
    <n v="1518976"/>
    <n v="150"/>
    <n v="0.15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600077"/>
    <d v="2022-06-17T00:00:00"/>
    <n v="2022"/>
    <n v="6"/>
    <s v="06"/>
    <x v="18"/>
    <n v="1518611"/>
    <n v="150"/>
    <n v="0.15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5.5546524509999999"/>
  </r>
  <r>
    <n v="20220600077"/>
    <d v="2022-06-17T00:00:00"/>
    <n v="2022"/>
    <n v="6"/>
    <s v="06"/>
    <x v="18"/>
    <n v="1519031"/>
    <n v="150"/>
    <n v="0.15"/>
    <s v="PAEX"/>
    <n v="158"/>
    <n v="59200"/>
    <s v=" TOURCOING"/>
    <n v="91100"/>
    <s v="VILLABE"/>
    <n v="266.87799999999999"/>
    <s v="ID34"/>
    <n v="1970"/>
    <s v="femme"/>
    <n v="0.16"/>
    <n v="0.3"/>
    <n v="6.7400000000000002E-2"/>
    <n v="0.7"/>
    <n v="3.8102172059999999"/>
  </r>
  <r>
    <n v="20220600077"/>
    <d v="2022-06-17T00:00:00"/>
    <n v="2022"/>
    <n v="6"/>
    <s v="06"/>
    <x v="18"/>
    <n v="1518880"/>
    <n v="300"/>
    <n v="0.3"/>
    <s v="POLE"/>
    <n v="200"/>
    <n v="76380"/>
    <s v=" CANTELEU"/>
    <n v="91100"/>
    <s v="VILLABE"/>
    <n v="173.22"/>
    <s v="ID33"/>
    <n v="1997"/>
    <s v="femme"/>
    <n v="0.16"/>
    <n v="0.3"/>
    <n v="6.7400000000000002E-2"/>
    <n v="0.7"/>
    <n v="4.94612388"/>
  </r>
  <r>
    <n v="20220600077"/>
    <d v="2022-06-17T00:00:00"/>
    <n v="2022"/>
    <n v="6"/>
    <s v="06"/>
    <x v="18"/>
    <n v="1519683"/>
    <n v="400"/>
    <n v="0.4"/>
    <s v="PAEX"/>
    <n v="200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600077"/>
    <d v="2022-06-17T00:00:00"/>
    <n v="2022"/>
    <n v="6"/>
    <s v="06"/>
    <x v="18"/>
    <n v="1520228"/>
    <n v="31"/>
    <n v="3.1E-2"/>
    <s v="POLE"/>
    <n v="200"/>
    <n v="91100"/>
    <s v=" VILLABE"/>
    <n v="83170"/>
    <s v="BRIGNOLES"/>
    <n v="778.82"/>
    <s v="ID2"/>
    <n v="1969"/>
    <s v="homme"/>
    <n v="0.16"/>
    <n v="0.3"/>
    <n v="6.7400000000000002E-2"/>
    <n v="0.7"/>
    <n v="2.2979707156"/>
  </r>
  <r>
    <n v="20220600077"/>
    <d v="2022-06-17T00:00:00"/>
    <n v="2022"/>
    <n v="6"/>
    <s v="06"/>
    <x v="18"/>
    <n v="1519901"/>
    <n v="300"/>
    <n v="0.3"/>
    <s v="POLE"/>
    <n v="210"/>
    <n v="19410"/>
    <s v=" PERPEZAC LE NOI"/>
    <n v="91100"/>
    <s v="VILLABE"/>
    <n v="456.06700000000001"/>
    <s v="ID28"/>
    <n v="1990"/>
    <s v="homme"/>
    <n v="0.16"/>
    <n v="0.3"/>
    <n v="6.7400000000000002E-2"/>
    <n v="0.7"/>
    <n v="13.022537117999999"/>
  </r>
  <r>
    <n v="20220600077"/>
    <d v="2022-06-17T00:00:00"/>
    <n v="2022"/>
    <n v="6"/>
    <s v="06"/>
    <x v="18"/>
    <n v="1519687"/>
    <n v="300"/>
    <n v="0.3"/>
    <s v="POLE"/>
    <n v="26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600077"/>
    <d v="2022-06-17T00:00:00"/>
    <n v="2022"/>
    <n v="6"/>
    <s v="06"/>
    <x v="18"/>
    <n v="1518974"/>
    <n v="1000"/>
    <n v="1"/>
    <s v="POLE"/>
    <n v="470"/>
    <n v="13000"/>
    <s v=" MARSEILLE"/>
    <n v="91100"/>
    <s v="VILLABE"/>
    <n v="740.09799999999996"/>
    <s v="ID26"/>
    <n v="1976"/>
    <s v="homme"/>
    <n v="0.16"/>
    <n v="0.3"/>
    <n v="6.7400000000000002E-2"/>
    <n v="0.7"/>
    <n v="70.442527639999994"/>
  </r>
  <r>
    <n v="20220600077"/>
    <d v="2022-06-20T00:00:00"/>
    <n v="2022"/>
    <n v="6"/>
    <s v="06"/>
    <x v="18"/>
    <n v="1520882"/>
    <n v="121"/>
    <n v="0.121"/>
    <s v="POLE"/>
    <n v="100"/>
    <n v="91100"/>
    <s v=" VILLABE"/>
    <n v="59100"/>
    <s v="ROUBAIX"/>
    <n v="266.166"/>
    <s v="ID2"/>
    <n v="1969"/>
    <s v="homme"/>
    <n v="0.16"/>
    <n v="0.3"/>
    <n v="6.7400000000000002E-2"/>
    <n v="0.7"/>
    <n v="3.0653752654800002"/>
  </r>
  <r>
    <n v="20220600077"/>
    <d v="2022-06-20T00:00:00"/>
    <n v="2022"/>
    <n v="6"/>
    <s v="06"/>
    <x v="18"/>
    <n v="1520883"/>
    <n v="278"/>
    <n v="0.27800000000000002"/>
    <s v="POLE"/>
    <n v="210"/>
    <n v="91100"/>
    <s v=" VILLABE"/>
    <n v="87000"/>
    <s v="LIMOGES"/>
    <n v="390.036"/>
    <s v="ID2"/>
    <n v="1969"/>
    <s v="homme"/>
    <n v="0.16"/>
    <n v="0.3"/>
    <n v="6.7400000000000002E-2"/>
    <n v="0.7"/>
    <n v="10.320368161440001"/>
  </r>
  <r>
    <n v="20220600077"/>
    <d v="2022-06-20T00:00:00"/>
    <n v="2022"/>
    <n v="6"/>
    <s v="06"/>
    <x v="18"/>
    <n v="1520315"/>
    <n v="450"/>
    <n v="0.45"/>
    <s v="POLE"/>
    <n v="3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6.300878965999999"/>
  </r>
  <r>
    <n v="20220600077"/>
    <d v="2022-06-20T00:00:00"/>
    <n v="2022"/>
    <n v="6"/>
    <s v="06"/>
    <x v="18"/>
    <n v="1520078"/>
    <n v="450"/>
    <n v="0.45"/>
    <s v="PAEX"/>
    <n v="400"/>
    <n v="64230"/>
    <s v=" SAUVAGNON"/>
    <n v="91100"/>
    <s v="VILLABE"/>
    <n v="767.14700000000005"/>
    <s v="ID31"/>
    <n v="1984"/>
    <s v="femme"/>
    <n v="0.16"/>
    <n v="0.3"/>
    <n v="6.7400000000000002E-2"/>
    <n v="0.7"/>
    <n v="32.857673157000008"/>
  </r>
  <r>
    <n v="20220600077"/>
    <d v="2022-06-21T00:00:00"/>
    <n v="2022"/>
    <n v="6"/>
    <s v="06"/>
    <x v="18"/>
    <n v="1521189"/>
    <n v="450"/>
    <n v="0.45"/>
    <s v="POLE"/>
    <n v="280"/>
    <n v="13000"/>
    <s v=" MARSEILLE"/>
    <n v="91100"/>
    <s v="VILLABE"/>
    <n v="740.09799999999996"/>
    <s v="ID26"/>
    <n v="1976"/>
    <s v="homme"/>
    <n v="0.16"/>
    <n v="0.3"/>
    <n v="6.7400000000000002E-2"/>
    <n v="0.7"/>
    <n v="31.699137437999998"/>
  </r>
  <r>
    <n v="20220600077"/>
    <d v="2022-06-22T00:00:00"/>
    <n v="2022"/>
    <n v="6"/>
    <s v="06"/>
    <x v="18"/>
    <n v="1521367"/>
    <n v="300"/>
    <n v="0.3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600077"/>
    <d v="2022-06-22T00:00:00"/>
    <n v="2022"/>
    <n v="6"/>
    <s v="06"/>
    <x v="18"/>
    <n v="1522324"/>
    <n v="101"/>
    <n v="0.10100000000000001"/>
    <s v="POLE"/>
    <n v="100"/>
    <n v="91100"/>
    <s v=" VILLABE"/>
    <n v="59810"/>
    <s v="LESQUIN"/>
    <n v="248.797"/>
    <s v="ID2"/>
    <n v="1969"/>
    <s v="homme"/>
    <n v="0.16"/>
    <n v="0.3"/>
    <n v="6.7400000000000002E-2"/>
    <n v="0.7"/>
    <n v="2.39173034446"/>
  </r>
  <r>
    <n v="20220600077"/>
    <d v="2022-06-22T00:00:00"/>
    <n v="2022"/>
    <n v="6"/>
    <s v="06"/>
    <x v="18"/>
    <n v="1522323"/>
    <n v="413"/>
    <n v="0.41299999999999998"/>
    <s v="GV"/>
    <n v="140"/>
    <n v="91100"/>
    <s v=" VILLABE"/>
    <n v="94440"/>
    <s v="MAROLLES EN BRI"/>
    <n v="34.085999999999999"/>
    <s v="ID2"/>
    <n v="1969"/>
    <s v="homme"/>
    <n v="0.24099999999999999"/>
    <n v="1"/>
    <n v="0"/>
    <n v="0"/>
    <n v="3.3926818379999997"/>
  </r>
  <r>
    <n v="20220600077"/>
    <d v="2022-06-22T00:00:00"/>
    <n v="2022"/>
    <n v="6"/>
    <s v="06"/>
    <x v="18"/>
    <n v="1521567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600077"/>
    <d v="2022-06-22T00:00:00"/>
    <n v="2022"/>
    <n v="6"/>
    <s v="06"/>
    <x v="18"/>
    <n v="1522326"/>
    <n v="800"/>
    <n v="0.8"/>
    <s v="PAEX"/>
    <n v="399"/>
    <n v="91100"/>
    <s v=" VILLABE"/>
    <n v="8090"/>
    <s v="CHARLEVILLE MEZ"/>
    <n v="256.911"/>
    <s v="ID2"/>
    <n v="1969"/>
    <s v="homme"/>
    <n v="0.16"/>
    <n v="0.3"/>
    <n v="6.7400000000000002E-2"/>
    <n v="0.7"/>
    <n v="19.562231184000002"/>
  </r>
  <r>
    <n v="20220600077"/>
    <d v="2022-06-22T00:00:00"/>
    <n v="2022"/>
    <n v="6"/>
    <s v="06"/>
    <x v="18"/>
    <n v="1522199"/>
    <n v="450"/>
    <n v="0.45"/>
    <s v="PAEX"/>
    <n v="400"/>
    <n v="64230"/>
    <s v=" SAUVAGNON"/>
    <n v="91100"/>
    <s v="VILLABE"/>
    <n v="767.14700000000005"/>
    <s v="ID31"/>
    <n v="1984"/>
    <s v="femme"/>
    <n v="0.16"/>
    <n v="0.3"/>
    <n v="6.7400000000000002E-2"/>
    <n v="0.7"/>
    <n v="32.857673157000008"/>
  </r>
  <r>
    <n v="20220600077"/>
    <d v="2022-06-23T00:00:00"/>
    <n v="2022"/>
    <n v="6"/>
    <s v="06"/>
    <x v="18"/>
    <n v="1523114"/>
    <n v="102"/>
    <n v="0.10199999999999999"/>
    <s v="POLE"/>
    <n v="100"/>
    <n v="91100"/>
    <s v=" VILLABE"/>
    <n v="62620"/>
    <s v="RUITZ"/>
    <n v="245.798"/>
    <s v="ID2"/>
    <n v="1969"/>
    <s v="homme"/>
    <n v="0.16"/>
    <n v="0.3"/>
    <n v="6.7400000000000002E-2"/>
    <n v="0.7"/>
    <n v="2.38629547128"/>
  </r>
  <r>
    <n v="20220600077"/>
    <d v="2022-06-23T00:00:00"/>
    <n v="2022"/>
    <n v="6"/>
    <s v="06"/>
    <x v="18"/>
    <n v="1523184"/>
    <n v="150"/>
    <n v="0.15"/>
    <s v="POLE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2.6671434779999998"/>
  </r>
  <r>
    <n v="20220600077"/>
    <d v="2022-06-23T00:00:00"/>
    <n v="2022"/>
    <n v="6"/>
    <s v="06"/>
    <x v="18"/>
    <n v="1522105"/>
    <n v="150"/>
    <n v="0.15"/>
    <s v="PAEX"/>
    <n v="158"/>
    <n v="53120"/>
    <s v=" GORRON"/>
    <n v="91100"/>
    <s v="VILLABE"/>
    <n v="316.21199999999999"/>
    <s v="ID45"/>
    <n v="1999"/>
    <s v="femme"/>
    <n v="0.16"/>
    <n v="0.3"/>
    <n v="6.7400000000000002E-2"/>
    <n v="0.7"/>
    <n v="4.5145587239999996"/>
  </r>
  <r>
    <n v="20220600077"/>
    <d v="2022-06-23T00:00:00"/>
    <n v="2022"/>
    <n v="6"/>
    <s v="06"/>
    <x v="18"/>
    <n v="1520744"/>
    <n v="300"/>
    <n v="0.3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15.353714231999998"/>
  </r>
  <r>
    <n v="20220600077"/>
    <d v="2022-06-23T00:00:00"/>
    <n v="2022"/>
    <n v="6"/>
    <s v="06"/>
    <x v="18"/>
    <n v="1523113"/>
    <n v="220"/>
    <n v="0.22"/>
    <s v="POLE"/>
    <n v="230"/>
    <n v="91100"/>
    <s v=" VILLABE"/>
    <n v="53120"/>
    <s v="GORRON"/>
    <n v="316.77699999999999"/>
    <s v="ID2"/>
    <n v="1969"/>
    <s v="homme"/>
    <n v="0.16"/>
    <n v="0.3"/>
    <n v="6.7400000000000002E-2"/>
    <n v="0.7"/>
    <n v="6.6331836691999992"/>
  </r>
  <r>
    <n v="20220600077"/>
    <d v="2022-06-23T00:00:00"/>
    <n v="2022"/>
    <n v="6"/>
    <s v="06"/>
    <x v="18"/>
    <n v="1522174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600077"/>
    <d v="2022-06-23T00:00:00"/>
    <n v="2022"/>
    <n v="6"/>
    <s v="06"/>
    <x v="18"/>
    <n v="1523116"/>
    <n v="194"/>
    <n v="0.19400000000000001"/>
    <s v="POLE"/>
    <n v="250"/>
    <n v="91100"/>
    <s v=" VILLABE"/>
    <n v="40300"/>
    <s v="PEYREHORADE"/>
    <n v="752.33699999999999"/>
    <s v="ID2"/>
    <n v="1969"/>
    <s v="homme"/>
    <n v="0.16"/>
    <n v="0.3"/>
    <n v="6.7400000000000002E-2"/>
    <n v="0.7"/>
    <n v="13.891842518040001"/>
  </r>
  <r>
    <n v="20220600077"/>
    <d v="2022-06-23T00:00:00"/>
    <n v="2022"/>
    <n v="6"/>
    <s v="06"/>
    <x v="18"/>
    <n v="1523117"/>
    <n v="406"/>
    <n v="0.40600000000000003"/>
    <s v="POLE"/>
    <n v="470"/>
    <n v="91100"/>
    <s v=" VILLABE"/>
    <n v="66000"/>
    <s v="PERPIGNAN"/>
    <n v="837.41300000000001"/>
    <s v="ID2"/>
    <n v="1969"/>
    <s v="homme"/>
    <n v="0.16"/>
    <n v="0.3"/>
    <n v="6.7400000000000002E-2"/>
    <n v="0.7"/>
    <n v="32.360217552039998"/>
  </r>
  <r>
    <n v="20220600077"/>
    <d v="2022-06-23T00:00:00"/>
    <n v="2022"/>
    <n v="6"/>
    <s v="06"/>
    <x v="18"/>
    <n v="1523115"/>
    <n v="1115"/>
    <n v="1.115"/>
    <s v="POLE"/>
    <n v="615"/>
    <n v="91100"/>
    <s v=" VILLABE"/>
    <n v="13000"/>
    <s v="MARSEILLE"/>
    <n v="740.44500000000005"/>
    <s v="ID2"/>
    <n v="1969"/>
    <s v="homme"/>
    <n v="0.16"/>
    <n v="0.3"/>
    <n v="6.7400000000000002E-2"/>
    <n v="0.7"/>
    <n v="78.580243936500011"/>
  </r>
  <r>
    <n v="20220600077"/>
    <d v="2022-06-24T00:00:00"/>
    <n v="2022"/>
    <n v="6"/>
    <s v="06"/>
    <x v="18"/>
    <n v="1523817"/>
    <n v="150"/>
    <n v="0.15"/>
    <s v="PAEX"/>
    <n v="80"/>
    <n v="93380"/>
    <s v=" PIERREFITTE SUR"/>
    <n v="91100"/>
    <s v="VILLABE"/>
    <n v="55.667000000000002"/>
    <s v="ID42"/>
    <n v="1976"/>
    <s v="homme"/>
    <n v="0.16"/>
    <n v="0.3"/>
    <n v="6.7400000000000002E-2"/>
    <n v="0.7"/>
    <n v="0.79475775900000001"/>
  </r>
  <r>
    <n v="20220600077"/>
    <d v="2022-06-24T00:00:00"/>
    <n v="2022"/>
    <n v="6"/>
    <s v="06"/>
    <x v="18"/>
    <n v="1523654"/>
    <n v="30"/>
    <n v="0.03"/>
    <s v="PAEX"/>
    <n v="100"/>
    <n v="91100"/>
    <s v=" VILLABE"/>
    <n v="59100"/>
    <s v="ROUBAIX"/>
    <n v="266.166"/>
    <s v="ID2"/>
    <n v="1969"/>
    <s v="homme"/>
    <n v="0.16"/>
    <n v="0.3"/>
    <n v="6.7400000000000002E-2"/>
    <n v="0.7"/>
    <n v="0.76001039640000001"/>
  </r>
  <r>
    <n v="20220600077"/>
    <d v="2022-06-24T00:00:00"/>
    <n v="2022"/>
    <n v="6"/>
    <s v="06"/>
    <x v="18"/>
    <n v="1521364"/>
    <n v="150"/>
    <n v="0.15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5.5546524509999999"/>
  </r>
  <r>
    <n v="20220600077"/>
    <d v="2022-06-24T00:00:00"/>
    <n v="2022"/>
    <n v="6"/>
    <s v="06"/>
    <x v="18"/>
    <n v="1522718"/>
    <n v="300"/>
    <n v="0.3"/>
    <s v="POLE"/>
    <n v="200"/>
    <n v="76380"/>
    <s v=" CANTELEU"/>
    <n v="91100"/>
    <s v="VILLABE"/>
    <n v="173.22"/>
    <s v="ID33"/>
    <n v="1997"/>
    <s v="femme"/>
    <n v="0.16"/>
    <n v="0.3"/>
    <n v="6.7400000000000002E-2"/>
    <n v="0.7"/>
    <n v="4.94612388"/>
  </r>
  <r>
    <n v="20220600077"/>
    <d v="2022-06-24T00:00:00"/>
    <n v="2022"/>
    <n v="6"/>
    <s v="06"/>
    <x v="18"/>
    <n v="1522812"/>
    <n v="400"/>
    <n v="0.4"/>
    <s v="PAEX"/>
    <n v="200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600077"/>
    <d v="2022-06-24T00:00:00"/>
    <n v="2022"/>
    <n v="6"/>
    <s v="06"/>
    <x v="18"/>
    <n v="1522817"/>
    <n v="300"/>
    <n v="0.3"/>
    <s v="POLE"/>
    <n v="27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600077"/>
    <d v="2022-06-24T00:00:00"/>
    <n v="2022"/>
    <n v="6"/>
    <s v="06"/>
    <x v="18"/>
    <n v="1523653"/>
    <n v="203"/>
    <n v="0.20300000000000001"/>
    <s v="POLE"/>
    <n v="270"/>
    <n v="91100"/>
    <s v=" VILLABE"/>
    <n v="31390"/>
    <s v="CARBONNE"/>
    <n v="715.00800000000004"/>
    <s v="ID2"/>
    <n v="1969"/>
    <s v="homme"/>
    <n v="0.16"/>
    <n v="0.3"/>
    <n v="6.7400000000000002E-2"/>
    <n v="0.7"/>
    <n v="13.815055672320002"/>
  </r>
  <r>
    <n v="20220600077"/>
    <d v="2022-06-24T00:00:00"/>
    <n v="2022"/>
    <n v="6"/>
    <s v="06"/>
    <x v="18"/>
    <n v="1523655"/>
    <n v="550"/>
    <n v="0.55000000000000004"/>
    <s v="POLE"/>
    <n v="450"/>
    <n v="91100"/>
    <s v=" VILLABE"/>
    <n v="67100"/>
    <s v="STRASBOURG"/>
    <n v="515.798"/>
    <s v="ID2"/>
    <n v="1969"/>
    <s v="homme"/>
    <n v="0.16"/>
    <n v="0.3"/>
    <n v="6.7400000000000002E-2"/>
    <n v="0.7"/>
    <n v="27.001509502000005"/>
  </r>
  <r>
    <n v="20220600077"/>
    <d v="2022-06-27T00:00:00"/>
    <n v="2022"/>
    <n v="6"/>
    <s v="06"/>
    <x v="18"/>
    <n v="1523998"/>
    <n v="102"/>
    <n v="0.10199999999999999"/>
    <s v="POLE"/>
    <n v="126.6"/>
    <n v="91100"/>
    <s v=" VILLABE"/>
    <n v="44260"/>
    <s v="LAVAU SUR LOIRE"/>
    <n v="413.68799999999999"/>
    <s v="ID2"/>
    <n v="1969"/>
    <s v="homme"/>
    <n v="0.16"/>
    <n v="0.3"/>
    <n v="6.7400000000000002E-2"/>
    <n v="0.7"/>
    <n v="4.0162320316799995"/>
  </r>
  <r>
    <n v="20220600077"/>
    <d v="2022-06-27T00:00:00"/>
    <n v="2022"/>
    <n v="6"/>
    <s v="06"/>
    <x v="18"/>
    <n v="1523996"/>
    <n v="52"/>
    <n v="5.1999999999999998E-2"/>
    <s v="POLE"/>
    <n v="155"/>
    <n v="91100"/>
    <s v=" VILLABE"/>
    <n v="33520"/>
    <s v="BRUGES"/>
    <n v="575.35599999999999"/>
    <s v="ID2"/>
    <n v="1969"/>
    <s v="homme"/>
    <n v="0.16"/>
    <n v="0.3"/>
    <n v="6.7400000000000002E-2"/>
    <n v="0.7"/>
    <n v="2.8476439721599998"/>
  </r>
  <r>
    <n v="20220600077"/>
    <d v="2022-06-27T00:00:00"/>
    <n v="2022"/>
    <n v="6"/>
    <s v="06"/>
    <x v="18"/>
    <n v="1523407"/>
    <n v="150"/>
    <n v="0.15"/>
    <s v="PAEX"/>
    <n v="158"/>
    <n v="59800"/>
    <s v=" LILLE"/>
    <n v="91100"/>
    <s v="VILLABE"/>
    <n v="254.203"/>
    <s v="ID39"/>
    <n v="1970"/>
    <s v="homme"/>
    <n v="0.16"/>
    <n v="0.3"/>
    <n v="6.7400000000000002E-2"/>
    <n v="0.7"/>
    <n v="3.6292562310000003"/>
  </r>
  <r>
    <n v="20220600077"/>
    <d v="2022-06-27T00:00:00"/>
    <n v="2022"/>
    <n v="6"/>
    <s v="06"/>
    <x v="18"/>
    <n v="1524025"/>
    <n v="227"/>
    <n v="0.22700000000000001"/>
    <s v="POLE"/>
    <n v="250"/>
    <n v="91100"/>
    <s v=" VILLABE"/>
    <n v="42153"/>
    <s v="RIORGES"/>
    <n v="360.11599999999999"/>
    <s v="ID2"/>
    <n v="1969"/>
    <s v="homme"/>
    <n v="0.16"/>
    <n v="0.3"/>
    <n v="6.7400000000000002E-2"/>
    <n v="0.7"/>
    <n v="7.78061587976"/>
  </r>
  <r>
    <n v="2022070063"/>
    <d v="2022-06-27T00:00:00"/>
    <n v="2022"/>
    <n v="6"/>
    <s v="06"/>
    <x v="18"/>
    <n v="1523181"/>
    <n v="300"/>
    <n v="0.3"/>
    <s v="PAEX"/>
    <n v="250"/>
    <n v="64230"/>
    <s v=" SAUVAGNON"/>
    <n v="91100"/>
    <s v="VILLABE"/>
    <n v="767.14700000000005"/>
    <s v="ID31"/>
    <n v="1984"/>
    <s v="femme"/>
    <n v="0.16"/>
    <n v="0.3"/>
    <n v="6.7400000000000002E-2"/>
    <n v="0.7"/>
    <n v="21.905115438000003"/>
  </r>
  <r>
    <n v="20220600077"/>
    <d v="2022-06-27T00:00:00"/>
    <n v="2022"/>
    <n v="6"/>
    <s v="06"/>
    <x v="18"/>
    <n v="1523997"/>
    <n v="201"/>
    <n v="0.20100000000000001"/>
    <s v="POLE"/>
    <n v="261"/>
    <n v="91100"/>
    <s v=" VILLABE"/>
    <n v="39570"/>
    <s v="LONS LE SAUNIER"/>
    <n v="380.45499999999998"/>
    <s v="ID2"/>
    <n v="1969"/>
    <s v="homme"/>
    <n v="0.16"/>
    <n v="0.3"/>
    <n v="6.7400000000000002E-2"/>
    <n v="0.7"/>
    <n v="7.2785530869000006"/>
  </r>
  <r>
    <n v="20220600077"/>
    <d v="2022-06-27T00:00:00"/>
    <n v="2022"/>
    <n v="6"/>
    <s v="06"/>
    <x v="18"/>
    <n v="1523412"/>
    <n v="450"/>
    <n v="0.45"/>
    <s v="POLE"/>
    <n v="280"/>
    <n v="19410"/>
    <s v=" PERPEZAC LE NOI"/>
    <n v="91100"/>
    <s v="VILLABE"/>
    <n v="456.06700000000001"/>
    <s v="ID28"/>
    <n v="1990"/>
    <s v="homme"/>
    <n v="0.16"/>
    <n v="0.3"/>
    <n v="6.7400000000000002E-2"/>
    <n v="0.7"/>
    <n v="19.533805677"/>
  </r>
  <r>
    <n v="20220600077"/>
    <d v="2022-06-27T00:00:00"/>
    <n v="2022"/>
    <n v="6"/>
    <s v="06"/>
    <x v="18"/>
    <n v="1523521"/>
    <n v="450"/>
    <n v="0.45"/>
    <s v="POLE"/>
    <n v="3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6.300878965999999"/>
  </r>
  <r>
    <n v="20220600077"/>
    <d v="2022-06-27T00:00:00"/>
    <n v="2022"/>
    <n v="6"/>
    <s v="06"/>
    <x v="18"/>
    <n v="1524024"/>
    <n v="264"/>
    <n v="0.26400000000000001"/>
    <s v="POLE"/>
    <n v="320"/>
    <n v="91100"/>
    <s v=" VILLABE"/>
    <n v="73490"/>
    <s v="RAVOIRE/LA"/>
    <n v="539.01400000000001"/>
    <s v="ID2"/>
    <n v="1969"/>
    <s v="homme"/>
    <n v="0.16"/>
    <n v="0.3"/>
    <n v="6.7400000000000002E-2"/>
    <n v="0.7"/>
    <n v="13.544085065280001"/>
  </r>
  <r>
    <n v="20220600077"/>
    <d v="2022-06-27T00:00:00"/>
    <n v="2022"/>
    <n v="6"/>
    <s v="06"/>
    <x v="18"/>
    <n v="1523520"/>
    <n v="750"/>
    <n v="0.75"/>
    <s v="PAEX"/>
    <n v="450"/>
    <n v="67100"/>
    <s v=" STRASBOURG"/>
    <n v="91100"/>
    <s v="VILLABE"/>
    <n v="516.47400000000005"/>
    <s v="ID3"/>
    <n v="1987"/>
    <s v="homme"/>
    <n v="0.16"/>
    <n v="0.3"/>
    <n v="6.7400000000000002E-2"/>
    <n v="0.7"/>
    <n v="36.868496490000012"/>
  </r>
  <r>
    <n v="20220600077"/>
    <d v="2022-06-27T00:00:00"/>
    <n v="2022"/>
    <n v="6"/>
    <s v="06"/>
    <x v="18"/>
    <n v="1522813"/>
    <n v="750"/>
    <n v="0.75"/>
    <s v="POLE"/>
    <n v="470"/>
    <n v="13000"/>
    <s v=" MARSEILLE"/>
    <n v="91100"/>
    <s v="VILLABE"/>
    <n v="740.09799999999996"/>
    <s v="ID26"/>
    <n v="1976"/>
    <s v="homme"/>
    <n v="0.16"/>
    <n v="0.3"/>
    <n v="6.7400000000000002E-2"/>
    <n v="0.7"/>
    <n v="52.831895729999999"/>
  </r>
  <r>
    <n v="20220600077"/>
    <d v="2022-06-28T00:00:00"/>
    <n v="2022"/>
    <n v="6"/>
    <s v="06"/>
    <x v="18"/>
    <n v="1524882"/>
    <n v="151"/>
    <n v="0.151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1.2404236259999999"/>
  </r>
  <r>
    <n v="20220600077"/>
    <d v="2022-06-28T00:00:00"/>
    <n v="2022"/>
    <n v="6"/>
    <s v="06"/>
    <x v="18"/>
    <n v="1524127"/>
    <n v="150"/>
    <n v="0.15"/>
    <s v="PAEX"/>
    <n v="90"/>
    <n v="93130"/>
    <s v=" NOISY LE SEC"/>
    <n v="91100"/>
    <s v="VILLABE"/>
    <n v="46.533999999999999"/>
    <s v="ID36"/>
    <n v="1973"/>
    <s v="femme"/>
    <n v="0.16"/>
    <n v="0.3"/>
    <n v="6.7400000000000002E-2"/>
    <n v="0.7"/>
    <n v="0.664365918"/>
  </r>
  <r>
    <n v="20220600077"/>
    <d v="2022-06-28T00:00:00"/>
    <n v="2022"/>
    <n v="6"/>
    <s v="06"/>
    <x v="18"/>
    <n v="1524124"/>
    <n v="300"/>
    <n v="0.3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600077"/>
    <d v="2022-06-28T00:00:00"/>
    <n v="2022"/>
    <n v="6"/>
    <s v="06"/>
    <x v="18"/>
    <n v="1524881"/>
    <n v="152"/>
    <n v="0.152"/>
    <s v="PAEX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3.62521660144"/>
  </r>
  <r>
    <n v="20220600077"/>
    <d v="2022-06-28T00:00:00"/>
    <n v="2022"/>
    <n v="6"/>
    <s v="06"/>
    <x v="18"/>
    <n v="1524952"/>
    <n v="187"/>
    <n v="0.187"/>
    <s v="POLE"/>
    <n v="108"/>
    <n v="91100"/>
    <s v=" VILLABE"/>
    <n v="89440"/>
    <s v="JOUX LA VILLE"/>
    <n v="167.37"/>
    <s v="ID2"/>
    <n v="1969"/>
    <s v="homme"/>
    <n v="0.16"/>
    <n v="0.3"/>
    <n v="6.7400000000000002E-2"/>
    <n v="0.7"/>
    <n v="2.9789617241999999"/>
  </r>
  <r>
    <n v="20220600077"/>
    <d v="2022-06-28T00:00:00"/>
    <n v="2022"/>
    <n v="6"/>
    <s v="06"/>
    <x v="18"/>
    <n v="1524158"/>
    <n v="150"/>
    <n v="0.15"/>
    <s v="PAEX"/>
    <n v="165"/>
    <n v="40300"/>
    <s v=" PEYREHORADE"/>
    <n v="91100"/>
    <s v="VILLABE"/>
    <n v="752.09199999999998"/>
    <s v="ID7"/>
    <n v="1973"/>
    <s v="femme"/>
    <n v="0.16"/>
    <n v="0.3"/>
    <n v="6.7400000000000002E-2"/>
    <n v="0.7"/>
    <n v="10.737617484000001"/>
  </r>
  <r>
    <n v="20220600077"/>
    <d v="2022-06-28T00:00:00"/>
    <n v="2022"/>
    <n v="6"/>
    <s v="06"/>
    <x v="18"/>
    <n v="1524925"/>
    <n v="604"/>
    <n v="0.60399999999999998"/>
    <s v="PAEX"/>
    <n v="250"/>
    <n v="91100"/>
    <s v=" VILLABE"/>
    <n v="80090"/>
    <s v="AMIENS"/>
    <n v="188.583"/>
    <s v="ID2"/>
    <n v="1969"/>
    <s v="homme"/>
    <n v="0.16"/>
    <n v="0.3"/>
    <n v="6.7400000000000002E-2"/>
    <n v="0.7"/>
    <n v="10.841395283760001"/>
  </r>
  <r>
    <n v="20220600077"/>
    <d v="2022-06-28T00:00:00"/>
    <n v="2022"/>
    <n v="6"/>
    <s v="06"/>
    <x v="18"/>
    <n v="1524883"/>
    <n v="406"/>
    <n v="0.40600000000000003"/>
    <s v="POLE"/>
    <n v="350"/>
    <n v="91100"/>
    <s v=" VILLABE"/>
    <n v="26750"/>
    <s v="ROMANS SUR ISER"/>
    <n v="541.17999999999995"/>
    <s v="ID2"/>
    <n v="1969"/>
    <s v="homme"/>
    <n v="0.16"/>
    <n v="0.3"/>
    <n v="6.7400000000000002E-2"/>
    <n v="0.7"/>
    <n v="20.9128620344"/>
  </r>
  <r>
    <n v="20220600077"/>
    <d v="2022-06-29T00:00:00"/>
    <n v="2022"/>
    <n v="6"/>
    <s v="06"/>
    <x v="18"/>
    <n v="1524653"/>
    <n v="150"/>
    <n v="0.15"/>
    <s v="PAEX"/>
    <n v="158"/>
    <n v="59200"/>
    <s v=" TOURCOING"/>
    <n v="91100"/>
    <s v="VILLABE"/>
    <n v="266.87799999999999"/>
    <s v="ID34"/>
    <n v="1970"/>
    <s v="femme"/>
    <n v="0.16"/>
    <n v="0.3"/>
    <n v="6.7400000000000002E-2"/>
    <n v="0.7"/>
    <n v="3.8102172059999999"/>
  </r>
  <r>
    <n v="20220600077"/>
    <d v="2022-06-29T00:00:00"/>
    <n v="2022"/>
    <n v="6"/>
    <s v="06"/>
    <x v="18"/>
    <n v="1525639"/>
    <n v="150"/>
    <n v="0.15"/>
    <s v="PAEX"/>
    <n v="158"/>
    <n v="59243"/>
    <s v=" QUAROUBLE"/>
    <n v="91100"/>
    <s v="VILLABE"/>
    <n v="251.91900000000001"/>
    <s v="ID14"/>
    <n v="1978"/>
    <s v="femme"/>
    <n v="0.16"/>
    <n v="0.3"/>
    <n v="6.7400000000000002E-2"/>
    <n v="0.7"/>
    <n v="3.5966475630000003"/>
  </r>
  <r>
    <n v="20220600077"/>
    <d v="2022-06-29T00:00:00"/>
    <n v="2022"/>
    <n v="6"/>
    <s v="06"/>
    <x v="18"/>
    <n v="1524778"/>
    <n v="300"/>
    <n v="0.3"/>
    <s v="PAEX"/>
    <n v="18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20600077"/>
    <d v="2022-06-29T00:00:00"/>
    <n v="2022"/>
    <n v="6"/>
    <s v="06"/>
    <x v="18"/>
    <n v="1525616"/>
    <n v="300"/>
    <n v="0.3"/>
    <s v="POLE"/>
    <n v="200"/>
    <n v="76380"/>
    <s v=" CANTELEU"/>
    <n v="91100"/>
    <s v="VILLABE"/>
    <n v="173.22"/>
    <s v="ID33"/>
    <n v="1997"/>
    <s v="femme"/>
    <n v="0.16"/>
    <n v="0.3"/>
    <n v="6.7400000000000002E-2"/>
    <n v="0.7"/>
    <n v="4.94612388"/>
  </r>
  <r>
    <n v="20220600077"/>
    <d v="2022-06-29T00:00:00"/>
    <n v="2022"/>
    <n v="6"/>
    <s v="06"/>
    <x v="18"/>
    <n v="1525539"/>
    <n v="378"/>
    <n v="0.378"/>
    <s v="PAEX"/>
    <n v="234"/>
    <n v="91100"/>
    <s v=" VILLABE"/>
    <n v="62780"/>
    <s v="CUCQ"/>
    <n v="280.69799999999998"/>
    <s v="ID2"/>
    <n v="1969"/>
    <s v="homme"/>
    <n v="0.16"/>
    <n v="0.3"/>
    <n v="6.7400000000000002E-2"/>
    <n v="0.7"/>
    <n v="10.098963871919999"/>
  </r>
  <r>
    <n v="20220600077"/>
    <d v="2022-06-29T00:00:00"/>
    <n v="2022"/>
    <n v="6"/>
    <s v="06"/>
    <x v="18"/>
    <n v="1525540"/>
    <n v="1620"/>
    <n v="1.62"/>
    <s v="PLR"/>
    <n v="550"/>
    <n v="91100"/>
    <s v=" VILLABE"/>
    <n v="59100"/>
    <s v="ROUBAIX"/>
    <n v="266.166"/>
    <s v="ID2"/>
    <n v="1969"/>
    <s v="homme"/>
    <n v="0.16"/>
    <n v="1"/>
    <n v="0"/>
    <n v="0"/>
    <n v="68.990227200000007"/>
  </r>
  <r>
    <n v="20220600077"/>
    <d v="2022-06-30T00:00:00"/>
    <n v="2022"/>
    <n v="6"/>
    <s v="06"/>
    <x v="18"/>
    <n v="1524299"/>
    <n v="150"/>
    <n v="0.15"/>
    <s v="PAEX"/>
    <n v="130"/>
    <n v="85200"/>
    <s v=" FONTENAY LE COM"/>
    <n v="91100"/>
    <s v="VILLABE"/>
    <n v="444.48399999999998"/>
    <s v="ID44"/>
    <n v="1983"/>
    <s v="homme"/>
    <n v="0.16"/>
    <n v="0.3"/>
    <n v="6.7400000000000002E-2"/>
    <n v="0.7"/>
    <n v="6.3458980680000003"/>
  </r>
  <r>
    <n v="20220600077"/>
    <d v="2022-06-30T00:00:00"/>
    <n v="2022"/>
    <n v="6"/>
    <s v="06"/>
    <x v="18"/>
    <n v="1524598"/>
    <n v="150"/>
    <n v="0.15"/>
    <s v="PAEX"/>
    <n v="130"/>
    <n v="44260"/>
    <s v=" LAVAU SUR LOIRE"/>
    <n v="91100"/>
    <s v="VILLABE"/>
    <n v="408.88900000000001"/>
    <s v="ID46"/>
    <n v="1982"/>
    <s v="homme"/>
    <n v="0.16"/>
    <n v="0.3"/>
    <n v="6.7400000000000002E-2"/>
    <n v="0.7"/>
    <n v="5.8377082530000006"/>
  </r>
  <r>
    <n v="2022070063"/>
    <d v="2022-06-30T00:00:00"/>
    <n v="2022"/>
    <n v="6"/>
    <s v="06"/>
    <x v="18"/>
    <n v="1525357"/>
    <n v="150"/>
    <n v="0.15"/>
    <s v="PAEX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2.6671434779999998"/>
  </r>
  <r>
    <n v="20220600077"/>
    <d v="2022-06-30T00:00:00"/>
    <n v="2022"/>
    <n v="6"/>
    <s v="06"/>
    <x v="18"/>
    <n v="1525636"/>
    <n v="150"/>
    <n v="0.15"/>
    <s v="PAEX"/>
    <n v="158"/>
    <n v="59800"/>
    <s v=" LILLE"/>
    <n v="91100"/>
    <s v="VILLABE"/>
    <n v="254.203"/>
    <s v="ID39"/>
    <n v="1970"/>
    <s v="homme"/>
    <n v="0.16"/>
    <n v="0.3"/>
    <n v="6.7400000000000002E-2"/>
    <n v="0.7"/>
    <n v="3.6292562310000003"/>
  </r>
  <r>
    <n v="20220600077"/>
    <d v="2022-06-30T00:00:00"/>
    <n v="2022"/>
    <n v="6"/>
    <s v="06"/>
    <x v="18"/>
    <n v="1526196"/>
    <n v="227"/>
    <n v="0.22700000000000001"/>
    <s v="POLE"/>
    <n v="165"/>
    <n v="91100"/>
    <s v=" VILLABE"/>
    <n v="26750"/>
    <s v="ROMANS SUR ISER"/>
    <n v="541.17999999999995"/>
    <s v="ID2"/>
    <n v="1969"/>
    <s v="homme"/>
    <n v="0.16"/>
    <n v="0.3"/>
    <n v="6.7400000000000002E-2"/>
    <n v="0.7"/>
    <n v="11.6926593148"/>
  </r>
  <r>
    <n v="20220600077"/>
    <d v="2022-06-30T00:00:00"/>
    <n v="2022"/>
    <n v="6"/>
    <s v="06"/>
    <x v="18"/>
    <n v="1525895"/>
    <n v="52"/>
    <n v="5.1999999999999998E-2"/>
    <s v="POLE"/>
    <n v="168"/>
    <n v="91100"/>
    <s v=" VILLABE"/>
    <n v="4100"/>
    <s v="MANOSQUE"/>
    <n v="755.63400000000001"/>
    <s v="ID2"/>
    <n v="1969"/>
    <s v="homme"/>
    <n v="0.16"/>
    <n v="0.3"/>
    <n v="6.7400000000000002E-2"/>
    <n v="0.7"/>
    <n v="3.7399046942399998"/>
  </r>
  <r>
    <n v="20220600077"/>
    <d v="2022-06-30T00:00:00"/>
    <n v="2022"/>
    <n v="6"/>
    <s v="06"/>
    <x v="18"/>
    <n v="1525896"/>
    <n v="310"/>
    <n v="0.31"/>
    <s v="POLE"/>
    <n v="178"/>
    <n v="91100"/>
    <s v=" VILLABE"/>
    <n v="59810"/>
    <s v="LESQUIN"/>
    <n v="248.797"/>
    <s v="ID2"/>
    <n v="1969"/>
    <s v="homme"/>
    <n v="0.16"/>
    <n v="0.3"/>
    <n v="6.7400000000000002E-2"/>
    <n v="0.7"/>
    <n v="7.3409545226000006"/>
  </r>
  <r>
    <n v="20220600077"/>
    <d v="2022-06-30T00:00:00"/>
    <n v="2022"/>
    <n v="6"/>
    <s v="06"/>
    <x v="18"/>
    <n v="1523630"/>
    <n v="300"/>
    <n v="0.3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15.353714231999998"/>
  </r>
  <r>
    <n v="20220600077"/>
    <d v="2022-06-30T00:00:00"/>
    <n v="2022"/>
    <n v="6"/>
    <s v="06"/>
    <x v="18"/>
    <n v="1526201"/>
    <n v="302"/>
    <n v="0.30199999999999999"/>
    <s v="POLE"/>
    <n v="205"/>
    <n v="91100"/>
    <s v=" VILLABE"/>
    <n v="21300"/>
    <s v="CHENOVE"/>
    <n v="279.79899999999998"/>
    <s v="ID2"/>
    <n v="1969"/>
    <s v="homme"/>
    <n v="0.16"/>
    <n v="0.3"/>
    <n v="6.7400000000000002E-2"/>
    <n v="0.7"/>
    <n v="8.0426431836399992"/>
  </r>
  <r>
    <n v="20220600077"/>
    <d v="2022-06-30T00:00:00"/>
    <n v="2022"/>
    <n v="6"/>
    <s v="06"/>
    <x v="18"/>
    <n v="1525433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600077"/>
    <d v="2022-06-30T00:00:00"/>
    <n v="2022"/>
    <n v="6"/>
    <s v="06"/>
    <x v="18"/>
    <n v="1525362"/>
    <n v="300"/>
    <n v="0.3"/>
    <s v="POLE"/>
    <n v="250"/>
    <n v="42153"/>
    <s v=" RIORGES"/>
    <n v="91100"/>
    <s v="VILLABE"/>
    <n v="359.47"/>
    <s v="ID41"/>
    <n v="1983"/>
    <s v="homme"/>
    <n v="0.16"/>
    <n v="0.3"/>
    <n v="6.7400000000000002E-2"/>
    <n v="0.7"/>
    <n v="10.264306380000001"/>
  </r>
  <r>
    <n v="20220600077"/>
    <d v="2022-06-30T00:00:00"/>
    <n v="2022"/>
    <n v="6"/>
    <s v="06"/>
    <x v="18"/>
    <n v="1525314"/>
    <n v="750"/>
    <n v="0.75"/>
    <s v="PAEX"/>
    <n v="280"/>
    <n v="93000"/>
    <s v=" BOBIGNY"/>
    <n v="91100"/>
    <s v="VILLABE"/>
    <n v="52.249000000000002"/>
    <s v="ID21"/>
    <n v="1971"/>
    <s v="homme"/>
    <n v="0.16"/>
    <n v="0.3"/>
    <n v="6.7400000000000002E-2"/>
    <n v="0.7"/>
    <n v="3.7297948650000006"/>
  </r>
  <r>
    <n v="20220600077"/>
    <d v="2022-06-30T00:00:00"/>
    <n v="2022"/>
    <n v="6"/>
    <s v="06"/>
    <x v="18"/>
    <n v="1526229"/>
    <n v="450"/>
    <n v="0.45"/>
    <s v="POLE"/>
    <n v="280"/>
    <n v="19410"/>
    <s v=" PERPEZAC LE NOI"/>
    <n v="91100"/>
    <s v="VILLABE"/>
    <n v="456.06700000000001"/>
    <s v="ID28"/>
    <n v="1990"/>
    <s v="homme"/>
    <n v="0.16"/>
    <n v="0.3"/>
    <n v="6.7400000000000002E-2"/>
    <n v="0.7"/>
    <n v="19.533805677"/>
  </r>
  <r>
    <n v="20220600077"/>
    <d v="2022-06-30T00:00:00"/>
    <n v="2022"/>
    <n v="6"/>
    <s v="06"/>
    <x v="18"/>
    <n v="1525894"/>
    <n v="1184"/>
    <n v="1.1839999999999999"/>
    <s v="PAEX"/>
    <n v="290"/>
    <n v="91100"/>
    <s v=" VILLABE"/>
    <n v="93130"/>
    <s v="NOISY LE SEC"/>
    <n v="46.627000000000002"/>
    <s v="ID2"/>
    <n v="1969"/>
    <s v="homme"/>
    <n v="0.16"/>
    <n v="0.3"/>
    <n v="6.7400000000000002E-2"/>
    <n v="0.7"/>
    <n v="5.2545421062400006"/>
  </r>
  <r>
    <n v="20220600077"/>
    <d v="2022-06-30T00:00:00"/>
    <n v="2022"/>
    <n v="6"/>
    <s v="06"/>
    <x v="18"/>
    <n v="1525963"/>
    <n v="750"/>
    <n v="0.75"/>
    <s v="PAEX"/>
    <n v="480"/>
    <n v="64230"/>
    <s v=" SAUVAGNON"/>
    <n v="91100"/>
    <s v="VILLABE"/>
    <n v="767.14700000000005"/>
    <s v="ID31"/>
    <n v="1984"/>
    <s v="femme"/>
    <n v="0.16"/>
    <n v="0.3"/>
    <n v="6.7400000000000002E-2"/>
    <n v="0.7"/>
    <n v="54.762788595000011"/>
  </r>
  <r>
    <n v="20220600077"/>
    <d v="2022-06-30T00:00:00"/>
    <n v="2022"/>
    <n v="6"/>
    <s v="06"/>
    <x v="18"/>
    <n v="1525892"/>
    <n v="882"/>
    <n v="0.88200000000000001"/>
    <s v="POLE"/>
    <n v="585"/>
    <n v="91100"/>
    <s v=" VILLABE"/>
    <n v="13000"/>
    <s v="MARSEILLE"/>
    <n v="740.44500000000005"/>
    <s v="ID2"/>
    <n v="1969"/>
    <s v="homme"/>
    <n v="0.16"/>
    <n v="0.3"/>
    <n v="6.7400000000000002E-2"/>
    <n v="0.7"/>
    <n v="62.159439598200002"/>
  </r>
  <r>
    <n v="2022070063"/>
    <d v="2022-07-01T00:00:00"/>
    <n v="2022"/>
    <n v="7"/>
    <s v="07"/>
    <x v="19"/>
    <n v="1526638"/>
    <n v="102"/>
    <n v="0.10199999999999999"/>
    <s v="POLE"/>
    <n v="100"/>
    <n v="91100"/>
    <s v=" VILLABE"/>
    <n v="37220"/>
    <s v="ILE BOUCHARD/L''"/>
    <n v="278.33600000000001"/>
    <s v="ID2"/>
    <n v="1969"/>
    <s v="homme"/>
    <n v="0.16"/>
    <n v="0.3"/>
    <n v="6.7400000000000002E-2"/>
    <n v="0.7"/>
    <n v="2.7021860889600005"/>
  </r>
  <r>
    <n v="2022070063"/>
    <d v="2022-07-01T00:00:00"/>
    <n v="2022"/>
    <n v="7"/>
    <s v="07"/>
    <x v="19"/>
    <n v="1524040"/>
    <n v="150"/>
    <n v="0.15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5.5546524509999999"/>
  </r>
  <r>
    <n v="2022070063"/>
    <d v="2022-07-01T00:00:00"/>
    <n v="2022"/>
    <n v="7"/>
    <s v="07"/>
    <x v="19"/>
    <n v="1526251"/>
    <n v="150"/>
    <n v="0.15"/>
    <s v="POLE"/>
    <n v="140"/>
    <n v="54710"/>
    <s v=" LUDRES"/>
    <n v="91100"/>
    <s v="VILLABE"/>
    <n v="376.16699999999997"/>
    <s v="ID38"/>
    <n v="1995"/>
    <s v="homme"/>
    <n v="0.16"/>
    <n v="0.3"/>
    <n v="6.7400000000000002E-2"/>
    <n v="0.7"/>
    <n v="5.3705362589999996"/>
  </r>
  <r>
    <n v="2022070063"/>
    <d v="2022-07-01T00:00:00"/>
    <n v="2022"/>
    <n v="7"/>
    <s v="07"/>
    <x v="19"/>
    <n v="1526640"/>
    <n v="440"/>
    <n v="0.44"/>
    <s v="GV"/>
    <n v="140"/>
    <n v="91100"/>
    <s v=" VILLABE"/>
    <n v="94440"/>
    <s v="MAROLLES EN BRI"/>
    <n v="34.085999999999999"/>
    <s v="ID2"/>
    <n v="1969"/>
    <s v="homme"/>
    <n v="0.24099999999999999"/>
    <n v="1"/>
    <n v="0"/>
    <n v="0"/>
    <n v="3.6144794399999998"/>
  </r>
  <r>
    <n v="2022070063"/>
    <d v="2022-07-01T00:00:00"/>
    <n v="2022"/>
    <n v="7"/>
    <s v="07"/>
    <x v="19"/>
    <n v="1526001"/>
    <n v="400"/>
    <n v="0.4"/>
    <s v="PAEX"/>
    <n v="200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70063"/>
    <d v="2022-07-01T00:00:00"/>
    <n v="2022"/>
    <n v="7"/>
    <s v="07"/>
    <x v="19"/>
    <n v="1526641"/>
    <n v="203"/>
    <n v="0.20300000000000001"/>
    <s v="POLE"/>
    <n v="205"/>
    <n v="91100"/>
    <s v=" VILLABE"/>
    <n v="21300"/>
    <s v="CHENOVE"/>
    <n v="279.79899999999998"/>
    <s v="ID2"/>
    <n v="1969"/>
    <s v="homme"/>
    <n v="0.16"/>
    <n v="0.3"/>
    <n v="6.7400000000000002E-2"/>
    <n v="0.7"/>
    <n v="5.4061475704599999"/>
  </r>
  <r>
    <n v="2022070063"/>
    <d v="2022-07-01T00:00:00"/>
    <n v="2022"/>
    <n v="7"/>
    <s v="07"/>
    <x v="19"/>
    <n v="1526006"/>
    <n v="300"/>
    <n v="0.3"/>
    <s v="POLE"/>
    <n v="26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70063"/>
    <d v="2022-07-01T00:00:00"/>
    <n v="2022"/>
    <n v="7"/>
    <s v="07"/>
    <x v="19"/>
    <n v="1526637"/>
    <n v="450"/>
    <n v="0.45"/>
    <s v="POLE"/>
    <n v="270"/>
    <n v="91100"/>
    <s v=" VILLABE"/>
    <n v="59810"/>
    <s v="LESQUIN"/>
    <n v="248.797"/>
    <s v="ID2"/>
    <n v="1969"/>
    <s v="homme"/>
    <n v="0.16"/>
    <n v="0.3"/>
    <n v="6.7400000000000002E-2"/>
    <n v="0.7"/>
    <n v="10.656224307"/>
  </r>
  <r>
    <n v="2022070063"/>
    <d v="2022-07-01T00:00:00"/>
    <n v="2022"/>
    <n v="7"/>
    <s v="07"/>
    <x v="19"/>
    <n v="1526639"/>
    <n v="800"/>
    <n v="0.8"/>
    <s v="PAEX"/>
    <n v="399"/>
    <n v="91100"/>
    <s v=" VILLABE"/>
    <n v="8090"/>
    <s v="CHARLEVILLE MEZ"/>
    <n v="256.911"/>
    <s v="ID2"/>
    <n v="1969"/>
    <s v="homme"/>
    <n v="0.16"/>
    <n v="0.3"/>
    <n v="6.7400000000000002E-2"/>
    <n v="0.7"/>
    <n v="19.562231184000002"/>
  </r>
  <r>
    <n v="2022070063"/>
    <d v="2022-07-01T00:00:00"/>
    <n v="2022"/>
    <n v="7"/>
    <s v="07"/>
    <x v="19"/>
    <n v="1526642"/>
    <n v="881"/>
    <n v="0.88100000000000001"/>
    <s v="POLE"/>
    <n v="435"/>
    <n v="91100"/>
    <s v=" VILLABE"/>
    <n v="19410"/>
    <s v="PERPEZAC LE NOI"/>
    <n v="458.50700000000001"/>
    <s v="ID2"/>
    <n v="1969"/>
    <s v="homme"/>
    <n v="0.16"/>
    <n v="0.3"/>
    <n v="6.7400000000000002E-2"/>
    <n v="0.7"/>
    <n v="38.447453405060003"/>
  </r>
  <r>
    <n v="2022070063"/>
    <d v="2022-07-01T00:00:00"/>
    <n v="2022"/>
    <n v="7"/>
    <s v="07"/>
    <x v="19"/>
    <n v="1526002"/>
    <n v="600"/>
    <n v="0.6"/>
    <s v="POLE"/>
    <n v="470"/>
    <n v="13000"/>
    <s v=" MARSEILLE"/>
    <n v="91100"/>
    <s v="VILLABE"/>
    <n v="740.09799999999996"/>
    <s v="ID26"/>
    <n v="1976"/>
    <s v="homme"/>
    <n v="0.16"/>
    <n v="0.3"/>
    <n v="6.7400000000000002E-2"/>
    <n v="0.7"/>
    <n v="42.265516583999997"/>
  </r>
  <r>
    <n v="2022070063"/>
    <d v="2022-07-04T00:00:00"/>
    <n v="2022"/>
    <n v="7"/>
    <s v="07"/>
    <x v="19"/>
    <n v="1527087"/>
    <n v="102"/>
    <n v="0.10199999999999999"/>
    <s v="POLE"/>
    <n v="100"/>
    <n v="91100"/>
    <s v=" VILLABE"/>
    <n v="62620"/>
    <s v="RUITZ"/>
    <n v="245.798"/>
    <s v="ID2"/>
    <n v="1969"/>
    <s v="homme"/>
    <n v="0.16"/>
    <n v="0.3"/>
    <n v="6.7400000000000002E-2"/>
    <n v="0.7"/>
    <n v="2.38629547128"/>
  </r>
  <r>
    <n v="2022070063"/>
    <d v="2022-07-04T00:00:00"/>
    <n v="2022"/>
    <n v="7"/>
    <s v="07"/>
    <x v="19"/>
    <n v="1527089"/>
    <n v="158"/>
    <n v="0.158"/>
    <s v="POLE"/>
    <n v="140"/>
    <n v="91100"/>
    <s v=" VILLABE"/>
    <n v="87000"/>
    <s v="LIMOGES"/>
    <n v="390.036"/>
    <s v="ID2"/>
    <n v="1969"/>
    <s v="homme"/>
    <n v="0.16"/>
    <n v="0.3"/>
    <n v="6.7400000000000002E-2"/>
    <n v="0.7"/>
    <n v="5.8655329838399997"/>
  </r>
  <r>
    <n v="2022070063"/>
    <d v="2022-07-04T00:00:00"/>
    <n v="2022"/>
    <n v="7"/>
    <s v="07"/>
    <x v="19"/>
    <n v="1525886"/>
    <n v="450"/>
    <n v="0.45"/>
    <s v="POLE"/>
    <n v="355"/>
    <n v="31390"/>
    <s v=" CARBONNE"/>
    <n v="91100"/>
    <s v="VILLABE"/>
    <n v="711.98699999999997"/>
    <s v="ID35"/>
    <n v="1999"/>
    <s v="femme"/>
    <n v="0.16"/>
    <n v="0.3"/>
    <n v="6.7400000000000002E-2"/>
    <n v="0.7"/>
    <n v="30.495115197000001"/>
  </r>
  <r>
    <n v="2022070063"/>
    <d v="2022-07-04T00:00:00"/>
    <n v="2022"/>
    <n v="7"/>
    <s v="07"/>
    <x v="19"/>
    <n v="1527088"/>
    <n v="439"/>
    <n v="0.439"/>
    <s v="POLE"/>
    <n v="360"/>
    <n v="91100"/>
    <s v=" VILLABE"/>
    <n v="67100"/>
    <s v="STRASBOURG"/>
    <n v="515.798"/>
    <s v="ID2"/>
    <n v="1969"/>
    <s v="homme"/>
    <n v="0.16"/>
    <n v="0.3"/>
    <n v="6.7400000000000002E-2"/>
    <n v="0.7"/>
    <n v="21.552113947960002"/>
  </r>
  <r>
    <n v="2022070063"/>
    <d v="2022-07-04T00:00:00"/>
    <n v="2022"/>
    <n v="7"/>
    <s v="07"/>
    <x v="19"/>
    <n v="1526606"/>
    <n v="450"/>
    <n v="0.45"/>
    <s v="POLE"/>
    <n v="450"/>
    <n v="39570"/>
    <s v=" LONS LE SAUNIER"/>
    <n v="91100"/>
    <s v="VILLABE"/>
    <n v="380.58600000000001"/>
    <s v="ID13"/>
    <n v="1986"/>
    <s v="homme"/>
    <n v="0.16"/>
    <n v="0.3"/>
    <n v="6.7400000000000002E-2"/>
    <n v="0.7"/>
    <n v="16.300878965999999"/>
  </r>
  <r>
    <n v="2022070063"/>
    <d v="2022-07-04T00:00:00"/>
    <n v="2022"/>
    <n v="7"/>
    <s v="07"/>
    <x v="19"/>
    <n v="1526605"/>
    <n v="1000"/>
    <n v="1"/>
    <s v="PAEX"/>
    <n v="520"/>
    <n v="67100"/>
    <s v=" STRASBOURG"/>
    <n v="91100"/>
    <s v="VILLABE"/>
    <n v="516.47400000000005"/>
    <s v="ID3"/>
    <n v="1987"/>
    <s v="homme"/>
    <n v="0.16"/>
    <n v="0.3"/>
    <n v="6.7400000000000002E-2"/>
    <n v="0.7"/>
    <n v="49.157995320000005"/>
  </r>
  <r>
    <n v="2022070063"/>
    <d v="2022-07-05T00:00:00"/>
    <n v="2022"/>
    <n v="7"/>
    <s v="07"/>
    <x v="19"/>
    <n v="1527158"/>
    <n v="300"/>
    <n v="0.3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70063"/>
    <d v="2022-07-05T00:00:00"/>
    <n v="2022"/>
    <n v="7"/>
    <s v="07"/>
    <x v="19"/>
    <n v="1527762"/>
    <n v="189"/>
    <n v="0.189"/>
    <s v="POLE"/>
    <n v="155"/>
    <n v="91100"/>
    <s v=" VILLABE"/>
    <n v="8090"/>
    <s v="CHARLEVILLE MEZ"/>
    <n v="256.911"/>
    <s v="ID2"/>
    <n v="1969"/>
    <s v="homme"/>
    <n v="0.16"/>
    <n v="0.3"/>
    <n v="6.7400000000000002E-2"/>
    <n v="0.7"/>
    <n v="4.6215771172200002"/>
  </r>
  <r>
    <n v="2022070063"/>
    <d v="2022-07-05T00:00:00"/>
    <n v="2022"/>
    <n v="7"/>
    <s v="07"/>
    <x v="19"/>
    <n v="1527826"/>
    <n v="170"/>
    <n v="0.17"/>
    <s v="POLE"/>
    <n v="159"/>
    <n v="91100"/>
    <s v=" VILLABE"/>
    <n v="13000"/>
    <s v="MARSEILLE"/>
    <n v="740.44500000000005"/>
    <s v="ID2"/>
    <n v="1969"/>
    <s v="homme"/>
    <n v="0.16"/>
    <n v="0.3"/>
    <n v="6.7400000000000002E-2"/>
    <n v="0.7"/>
    <n v="11.980844367000003"/>
  </r>
  <r>
    <n v="2022070063"/>
    <d v="2022-07-05T00:00:00"/>
    <n v="2022"/>
    <n v="7"/>
    <s v="07"/>
    <x v="19"/>
    <n v="1527763"/>
    <n v="227"/>
    <n v="0.22700000000000001"/>
    <s v="POLE"/>
    <n v="165"/>
    <n v="91100"/>
    <s v=" VILLABE"/>
    <n v="26750"/>
    <s v="ROMANS SUR ISER"/>
    <n v="541.17999999999995"/>
    <s v="ID2"/>
    <n v="1969"/>
    <s v="homme"/>
    <n v="0.16"/>
    <n v="0.3"/>
    <n v="6.7400000000000002E-2"/>
    <n v="0.7"/>
    <n v="11.6926593148"/>
  </r>
  <r>
    <n v="2022070063"/>
    <d v="2022-07-05T00:00:00"/>
    <n v="2022"/>
    <n v="7"/>
    <s v="07"/>
    <x v="19"/>
    <n v="1527825"/>
    <n v="378"/>
    <n v="0.378"/>
    <s v="PAEX"/>
    <n v="178"/>
    <n v="91100"/>
    <s v=" VILLABE"/>
    <n v="59810"/>
    <s v="LESQUIN"/>
    <n v="248.797"/>
    <s v="ID2"/>
    <n v="1969"/>
    <s v="homme"/>
    <n v="0.16"/>
    <n v="0.3"/>
    <n v="6.7400000000000002E-2"/>
    <n v="0.7"/>
    <n v="8.9512284178799995"/>
  </r>
  <r>
    <n v="2022070063"/>
    <d v="2022-07-05T00:00:00"/>
    <n v="2022"/>
    <n v="7"/>
    <s v="07"/>
    <x v="19"/>
    <n v="1527764"/>
    <n v="604"/>
    <n v="0.60399999999999998"/>
    <s v="PAEX"/>
    <n v="220"/>
    <n v="91100"/>
    <s v=" VILLABE"/>
    <n v="59100"/>
    <s v="ROUBAIX"/>
    <n v="266.166"/>
    <s v="ID2"/>
    <n v="1969"/>
    <s v="homme"/>
    <n v="0.16"/>
    <n v="0.3"/>
    <n v="6.7400000000000002E-2"/>
    <n v="0.7"/>
    <n v="15.30154264752"/>
  </r>
  <r>
    <n v="2022070063"/>
    <d v="2022-07-06T00:00:00"/>
    <n v="2022"/>
    <n v="7"/>
    <s v="07"/>
    <x v="19"/>
    <n v="1527944"/>
    <n v="300"/>
    <n v="0.3"/>
    <s v="PAEX"/>
    <n v="18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2070063"/>
    <d v="2022-07-06T00:00:00"/>
    <n v="2022"/>
    <n v="7"/>
    <s v="07"/>
    <x v="19"/>
    <n v="1528562"/>
    <n v="102"/>
    <n v="0.10199999999999999"/>
    <s v="POLE"/>
    <n v="200"/>
    <n v="91100"/>
    <s v=" VILLABE"/>
    <n v="83170"/>
    <s v="BRIGNOLES"/>
    <n v="778.82"/>
    <s v="ID2"/>
    <n v="1969"/>
    <s v="homme"/>
    <n v="0.16"/>
    <n v="0.3"/>
    <n v="6.7400000000000002E-2"/>
    <n v="0.7"/>
    <n v="7.561064935200001"/>
  </r>
  <r>
    <n v="2022070063"/>
    <d v="2022-07-06T00:00:00"/>
    <n v="2022"/>
    <n v="7"/>
    <s v="07"/>
    <x v="19"/>
    <n v="1528561"/>
    <n v="203"/>
    <n v="0.20300000000000001"/>
    <s v="POLE"/>
    <n v="205"/>
    <n v="91100"/>
    <s v=" VILLABE"/>
    <n v="21300"/>
    <s v="CHENOVE"/>
    <n v="279.79899999999998"/>
    <s v="ID2"/>
    <n v="1969"/>
    <s v="homme"/>
    <n v="0.16"/>
    <n v="0.3"/>
    <n v="6.7400000000000002E-2"/>
    <n v="0.7"/>
    <n v="5.4061475704599999"/>
  </r>
  <r>
    <n v="2022070063"/>
    <d v="2022-07-07T00:00:00"/>
    <n v="2022"/>
    <n v="7"/>
    <s v="07"/>
    <x v="19"/>
    <n v="1527033"/>
    <n v="150"/>
    <n v="0.15"/>
    <s v="POLE"/>
    <n v="130"/>
    <n v="37000"/>
    <s v=" TOURS"/>
    <n v="91100"/>
    <s v="VILLABE"/>
    <n v="232.78100000000001"/>
    <s v="ID47"/>
    <n v="1973"/>
    <s v="femme"/>
    <n v="0.16"/>
    <n v="0.3"/>
    <n v="6.7400000000000002E-2"/>
    <n v="0.7"/>
    <n v="3.323414337"/>
  </r>
  <r>
    <n v="2022070063"/>
    <d v="2022-07-07T00:00:00"/>
    <n v="2022"/>
    <n v="7"/>
    <s v="07"/>
    <x v="19"/>
    <n v="1527104"/>
    <n v="150"/>
    <n v="0.15"/>
    <s v="PAEX"/>
    <n v="130"/>
    <n v="85200"/>
    <s v=" FONTENAY LE COM"/>
    <n v="91100"/>
    <s v="VILLABE"/>
    <n v="444.48399999999998"/>
    <s v="ID44"/>
    <n v="1983"/>
    <s v="homme"/>
    <n v="0.16"/>
    <n v="0.3"/>
    <n v="6.7400000000000002E-2"/>
    <n v="0.7"/>
    <n v="6.3458980680000003"/>
  </r>
  <r>
    <n v="2022070063"/>
    <d v="2022-07-07T00:00:00"/>
    <n v="2022"/>
    <n v="7"/>
    <s v="07"/>
    <x v="19"/>
    <n v="1527394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70063"/>
    <d v="2022-07-07T00:00:00"/>
    <n v="2022"/>
    <n v="7"/>
    <s v="07"/>
    <x v="19"/>
    <n v="1528261"/>
    <n v="300"/>
    <n v="0.3"/>
    <s v="PAEX"/>
    <n v="165"/>
    <n v="67400"/>
    <s v=" ILLKIRCH GRAFFEN"/>
    <n v="91100"/>
    <s v="VILLABE"/>
    <n v="514.08299999999997"/>
    <s v="ID43"/>
    <n v="1990"/>
    <s v="homme"/>
    <n v="0.16"/>
    <n v="0.3"/>
    <n v="6.7400000000000002E-2"/>
    <n v="0.7"/>
    <n v="14.679125981999999"/>
  </r>
  <r>
    <n v="2022070063"/>
    <d v="2022-07-07T00:00:00"/>
    <n v="2022"/>
    <n v="7"/>
    <s v="07"/>
    <x v="19"/>
    <n v="1528167"/>
    <n v="300"/>
    <n v="0.3"/>
    <s v="PAEX"/>
    <n v="175"/>
    <n v="53120"/>
    <s v=" GORRON"/>
    <n v="91100"/>
    <s v="VILLABE"/>
    <n v="316.21199999999999"/>
    <s v="ID45"/>
    <n v="1999"/>
    <s v="femme"/>
    <n v="0.16"/>
    <n v="0.3"/>
    <n v="6.7400000000000002E-2"/>
    <n v="0.7"/>
    <n v="9.0291174479999992"/>
  </r>
  <r>
    <n v="2022070063"/>
    <d v="2022-07-07T00:00:00"/>
    <n v="2022"/>
    <n v="7"/>
    <s v="07"/>
    <x v="19"/>
    <n v="1527549"/>
    <n v="300"/>
    <n v="0.3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15.353714231999998"/>
  </r>
  <r>
    <n v="2022070063"/>
    <d v="2022-07-07T00:00:00"/>
    <n v="2022"/>
    <n v="7"/>
    <s v="07"/>
    <x v="19"/>
    <n v="1529254"/>
    <n v="152"/>
    <n v="0.152"/>
    <s v="POLE"/>
    <n v="196"/>
    <n v="91100"/>
    <s v=" VILLABE"/>
    <n v="6520"/>
    <s v="GRASSE"/>
    <n v="884.3"/>
    <s v="ID2"/>
    <n v="1969"/>
    <s v="homme"/>
    <n v="0.16"/>
    <n v="0.3"/>
    <n v="6.7400000000000002E-2"/>
    <n v="0.7"/>
    <n v="12.793486447999999"/>
  </r>
  <r>
    <n v="2022070063"/>
    <d v="2022-07-07T00:00:00"/>
    <n v="2022"/>
    <n v="7"/>
    <s v="07"/>
    <x v="19"/>
    <n v="1529440"/>
    <n v="220"/>
    <n v="0.22"/>
    <s v="POLE"/>
    <n v="210"/>
    <n v="91100"/>
    <s v=" VILLABE"/>
    <n v="53120"/>
    <s v="GORRON"/>
    <n v="316.77699999999999"/>
    <s v="ID2"/>
    <n v="1969"/>
    <s v="homme"/>
    <n v="0.16"/>
    <n v="0.3"/>
    <n v="6.7400000000000002E-2"/>
    <n v="0.7"/>
    <n v="6.6331836691999992"/>
  </r>
  <r>
    <n v="2022070063"/>
    <d v="2022-07-07T00:00:00"/>
    <n v="2022"/>
    <n v="7"/>
    <s v="07"/>
    <x v="19"/>
    <n v="1529251"/>
    <n v="303"/>
    <n v="0.30299999999999999"/>
    <s v="POLE"/>
    <n v="215"/>
    <n v="91100"/>
    <s v=" VILLABE"/>
    <n v="59200"/>
    <s v="TOURCOING"/>
    <n v="265.54500000000002"/>
    <s v="ID2"/>
    <n v="1969"/>
    <s v="homme"/>
    <n v="0.16"/>
    <n v="0.3"/>
    <n v="6.7400000000000002E-2"/>
    <n v="0.7"/>
    <n v="7.6581956492999996"/>
  </r>
  <r>
    <n v="2022070063"/>
    <d v="2022-07-07T00:00:00"/>
    <n v="2022"/>
    <n v="7"/>
    <s v="07"/>
    <x v="19"/>
    <n v="1529252"/>
    <n v="303"/>
    <n v="0.30299999999999999"/>
    <s v="POLE"/>
    <n v="215"/>
    <n v="91100"/>
    <s v=" VILLABE"/>
    <n v="59810"/>
    <s v="LESQUIN"/>
    <n v="248.797"/>
    <s v="ID2"/>
    <n v="1969"/>
    <s v="homme"/>
    <n v="0.16"/>
    <n v="0.3"/>
    <n v="6.7400000000000002E-2"/>
    <n v="0.7"/>
    <n v="7.17519103338"/>
  </r>
  <r>
    <n v="2022070063"/>
    <d v="2022-07-07T00:00:00"/>
    <n v="2022"/>
    <n v="7"/>
    <s v="07"/>
    <x v="19"/>
    <n v="1528616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70063"/>
    <d v="2022-07-07T00:00:00"/>
    <n v="2022"/>
    <n v="7"/>
    <s v="07"/>
    <x v="19"/>
    <n v="1528340"/>
    <n v="150"/>
    <n v="0.15"/>
    <s v="POLE"/>
    <n v="280"/>
    <n v="19410"/>
    <s v=" PERPEZAC LE NOI"/>
    <n v="91100"/>
    <s v="VILLABE"/>
    <n v="456.06700000000001"/>
    <s v="ID28"/>
    <n v="1990"/>
    <s v="homme"/>
    <n v="0.16"/>
    <n v="0.3"/>
    <n v="6.7400000000000002E-2"/>
    <n v="0.7"/>
    <n v="6.5112685589999995"/>
  </r>
  <r>
    <n v="2022070063"/>
    <d v="2022-07-07T00:00:00"/>
    <n v="2022"/>
    <n v="7"/>
    <s v="07"/>
    <x v="19"/>
    <n v="1529667"/>
    <n v="300"/>
    <n v="0.3"/>
    <s v="POLE"/>
    <n v="340"/>
    <n v="91100"/>
    <s v=" VILLABE"/>
    <n v="13000"/>
    <s v="MARSEILLE"/>
    <n v="740.44500000000005"/>
    <s v="ID2"/>
    <n v="1969"/>
    <s v="homme"/>
    <n v="0.16"/>
    <n v="0.3"/>
    <n v="6.7400000000000002E-2"/>
    <n v="0.7"/>
    <n v="21.14266653"/>
  </r>
  <r>
    <n v="2022070063"/>
    <d v="2022-07-08T00:00:00"/>
    <n v="2022"/>
    <n v="7"/>
    <s v="07"/>
    <x v="19"/>
    <n v="1530105"/>
    <n v="152"/>
    <n v="0.152"/>
    <s v="POLE"/>
    <n v="100"/>
    <n v="91100"/>
    <s v=" VILLABE"/>
    <n v="59810"/>
    <s v="LESQUIN"/>
    <n v="248.797"/>
    <s v="ID2"/>
    <n v="1969"/>
    <s v="homme"/>
    <n v="0.16"/>
    <n v="0.3"/>
    <n v="6.7400000000000002E-2"/>
    <n v="0.7"/>
    <n v="3.59943576592"/>
  </r>
  <r>
    <n v="2022070063"/>
    <d v="2022-07-08T00:00:00"/>
    <n v="2022"/>
    <n v="7"/>
    <s v="07"/>
    <x v="19"/>
    <n v="1528622"/>
    <n v="150"/>
    <n v="0.15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5.5546524509999999"/>
  </r>
  <r>
    <n v="2022070063"/>
    <d v="2022-07-08T00:00:00"/>
    <n v="2022"/>
    <n v="7"/>
    <s v="07"/>
    <x v="19"/>
    <n v="1528627"/>
    <n v="150"/>
    <n v="0.15"/>
    <s v="PAEX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2.6671434779999998"/>
  </r>
  <r>
    <n v="2022070063"/>
    <d v="2022-07-08T00:00:00"/>
    <n v="2022"/>
    <n v="7"/>
    <s v="07"/>
    <x v="19"/>
    <n v="1530106"/>
    <n v="121"/>
    <n v="0.121"/>
    <s v="POLE"/>
    <n v="145"/>
    <n v="91100"/>
    <s v=" VILLABE"/>
    <n v="69800"/>
    <s v="ST PRIEST"/>
    <n v="445.25200000000001"/>
    <s v="ID2"/>
    <n v="1969"/>
    <s v="homme"/>
    <n v="0.16"/>
    <n v="0.3"/>
    <n v="6.7400000000000002E-2"/>
    <n v="0.7"/>
    <n v="5.1278693285599992"/>
  </r>
  <r>
    <n v="2022070063"/>
    <d v="2022-07-08T00:00:00"/>
    <n v="2022"/>
    <n v="7"/>
    <s v="07"/>
    <x v="19"/>
    <n v="1529321"/>
    <n v="150"/>
    <n v="0.15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3.9761016690000002"/>
  </r>
  <r>
    <n v="2022070063"/>
    <d v="2022-07-08T00:00:00"/>
    <n v="2022"/>
    <n v="7"/>
    <s v="07"/>
    <x v="19"/>
    <n v="1529287"/>
    <n v="150"/>
    <n v="0.15"/>
    <s v="POLE"/>
    <n v="195"/>
    <n v="33520"/>
    <s v=" BRUGES"/>
    <n v="91100"/>
    <s v="VILLABE"/>
    <n v="577.11099999999999"/>
    <s v="ID40"/>
    <n v="1976"/>
    <s v="homme"/>
    <n v="0.16"/>
    <n v="0.3"/>
    <n v="6.7400000000000002E-2"/>
    <n v="0.7"/>
    <n v="8.2394137470000004"/>
  </r>
  <r>
    <n v="2022070063"/>
    <d v="2022-07-08T00:00:00"/>
    <n v="2022"/>
    <n v="7"/>
    <s v="07"/>
    <x v="19"/>
    <n v="1528534"/>
    <n v="300"/>
    <n v="0.3"/>
    <s v="POLE"/>
    <n v="200"/>
    <n v="76380"/>
    <s v=" CANTELEU"/>
    <n v="91100"/>
    <s v="VILLABE"/>
    <n v="173.22"/>
    <s v="ID33"/>
    <n v="1997"/>
    <s v="femme"/>
    <n v="0.16"/>
    <n v="0.3"/>
    <n v="6.7400000000000002E-2"/>
    <n v="0.7"/>
    <n v="4.94612388"/>
  </r>
  <r>
    <n v="2022070063"/>
    <d v="2022-07-08T00:00:00"/>
    <n v="2022"/>
    <n v="7"/>
    <s v="07"/>
    <x v="19"/>
    <n v="1529326"/>
    <n v="300"/>
    <n v="0.3"/>
    <s v="POLE"/>
    <n v="20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70063"/>
    <d v="2022-07-08T00:00:00"/>
    <n v="2022"/>
    <n v="7"/>
    <s v="07"/>
    <x v="19"/>
    <n v="1529665"/>
    <n v="385"/>
    <n v="0.38500000000000001"/>
    <s v="POLE"/>
    <n v="444.15"/>
    <n v="91100"/>
    <s v=" VILLABE"/>
    <n v="13000"/>
    <s v="MARSEILLE"/>
    <n v="740.44500000000005"/>
    <s v="ID2"/>
    <n v="1969"/>
    <s v="homme"/>
    <n v="0.16"/>
    <n v="0.3"/>
    <n v="6.7400000000000002E-2"/>
    <n v="0.7"/>
    <n v="27.133088713500001"/>
  </r>
  <r>
    <n v="2022070063"/>
    <d v="2022-07-08T00:00:00"/>
    <n v="2022"/>
    <n v="7"/>
    <s v="07"/>
    <x v="19"/>
    <n v="1529666"/>
    <n v="385"/>
    <n v="0.38500000000000001"/>
    <s v="POLE"/>
    <n v="444.15"/>
    <n v="91100"/>
    <s v=" VILLABE"/>
    <n v="13000"/>
    <s v="MARSEILLE"/>
    <n v="740.44500000000005"/>
    <s v="ID2"/>
    <n v="1969"/>
    <s v="homme"/>
    <n v="0.16"/>
    <n v="0.3"/>
    <n v="6.7400000000000002E-2"/>
    <n v="0.7"/>
    <n v="27.133088713500001"/>
  </r>
  <r>
    <n v="2022070063"/>
    <d v="2022-07-08T00:00:00"/>
    <n v="2022"/>
    <n v="7"/>
    <s v="07"/>
    <x v="19"/>
    <n v="1529322"/>
    <n v="750"/>
    <n v="0.75"/>
    <s v="POLE"/>
    <n v="470"/>
    <n v="13000"/>
    <s v=" MARSEILLE"/>
    <n v="91100"/>
    <s v="VILLABE"/>
    <n v="740.09799999999996"/>
    <s v="ID26"/>
    <n v="1976"/>
    <s v="homme"/>
    <n v="0.16"/>
    <n v="0.3"/>
    <n v="6.7400000000000002E-2"/>
    <n v="0.7"/>
    <n v="52.831895729999999"/>
  </r>
  <r>
    <n v="2022070063"/>
    <d v="2022-07-11T00:00:00"/>
    <n v="2022"/>
    <n v="7"/>
    <s v="07"/>
    <x v="19"/>
    <n v="1529943"/>
    <n v="150"/>
    <n v="0.15"/>
    <s v="PAEX"/>
    <n v="158"/>
    <n v="59200"/>
    <s v=" TOURCOING"/>
    <n v="91100"/>
    <s v="VILLABE"/>
    <n v="266.87799999999999"/>
    <s v="ID34"/>
    <n v="1970"/>
    <s v="femme"/>
    <n v="0.16"/>
    <n v="0.3"/>
    <n v="6.7400000000000002E-2"/>
    <n v="0.7"/>
    <n v="3.8102172059999999"/>
  </r>
  <r>
    <n v="2022070063"/>
    <d v="2022-07-11T00:00:00"/>
    <n v="2022"/>
    <n v="7"/>
    <s v="07"/>
    <x v="19"/>
    <n v="1529951"/>
    <n v="300"/>
    <n v="0.3"/>
    <s v="POLE"/>
    <n v="210"/>
    <n v="54710"/>
    <s v=" LUDRES"/>
    <n v="91100"/>
    <s v="VILLABE"/>
    <n v="376.16699999999997"/>
    <s v="ID38"/>
    <n v="1995"/>
    <s v="homme"/>
    <n v="0.16"/>
    <n v="0.3"/>
    <n v="6.7400000000000002E-2"/>
    <n v="0.7"/>
    <n v="10.741072517999999"/>
  </r>
  <r>
    <n v="2022070063"/>
    <d v="2022-07-11T00:00:00"/>
    <n v="2022"/>
    <n v="7"/>
    <s v="07"/>
    <x v="19"/>
    <n v="1529571"/>
    <n v="450"/>
    <n v="0.45"/>
    <s v="POLE"/>
    <n v="280"/>
    <n v="19410"/>
    <s v=" PERPEZAC LE NOI"/>
    <n v="91100"/>
    <s v="VILLABE"/>
    <n v="456.06700000000001"/>
    <s v="ID28"/>
    <n v="1990"/>
    <s v="homme"/>
    <n v="0.16"/>
    <n v="0.3"/>
    <n v="6.7400000000000002E-2"/>
    <n v="0.7"/>
    <n v="19.533805677"/>
  </r>
  <r>
    <n v="2022070063"/>
    <d v="2022-07-11T00:00:00"/>
    <n v="2022"/>
    <n v="7"/>
    <s v="07"/>
    <x v="19"/>
    <n v="1529990"/>
    <n v="1000"/>
    <n v="1"/>
    <s v="PAEX"/>
    <n v="450"/>
    <n v="67100"/>
    <s v=" STRASBOURG"/>
    <n v="91100"/>
    <s v="VILLABE"/>
    <n v="516.47400000000005"/>
    <s v="ID3"/>
    <n v="1987"/>
    <s v="homme"/>
    <n v="0.16"/>
    <n v="0.3"/>
    <n v="6.7400000000000002E-2"/>
    <n v="0.7"/>
    <n v="49.157995320000005"/>
  </r>
  <r>
    <n v="2022070063"/>
    <d v="2022-07-11T00:00:00"/>
    <n v="2022"/>
    <n v="7"/>
    <s v="07"/>
    <x v="19"/>
    <n v="1529991"/>
    <n v="450"/>
    <n v="0.45"/>
    <s v="POLE"/>
    <n v="5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6.300878965999999"/>
  </r>
  <r>
    <n v="2022070063"/>
    <d v="2022-07-12T00:00:00"/>
    <n v="2022"/>
    <n v="7"/>
    <s v="07"/>
    <x v="19"/>
    <n v="1530687"/>
    <n v="150"/>
    <n v="0.15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1.2322088999999998"/>
  </r>
  <r>
    <n v="2022070063"/>
    <d v="2022-07-12T00:00:00"/>
    <n v="2022"/>
    <n v="7"/>
    <s v="07"/>
    <x v="19"/>
    <n v="1530688"/>
    <n v="188"/>
    <n v="0.188"/>
    <s v="PAEX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4.4838205333600003"/>
  </r>
  <r>
    <n v="2022070063"/>
    <d v="2022-07-12T00:00:00"/>
    <n v="2022"/>
    <n v="7"/>
    <s v="07"/>
    <x v="19"/>
    <n v="1530349"/>
    <n v="150"/>
    <n v="0.15"/>
    <s v="PAEX"/>
    <n v="130"/>
    <n v="44260"/>
    <s v=" LAVAU SUR LOIRE"/>
    <n v="91100"/>
    <s v="VILLABE"/>
    <n v="408.88900000000001"/>
    <s v="ID46"/>
    <n v="1982"/>
    <s v="homme"/>
    <n v="0.16"/>
    <n v="0.3"/>
    <n v="6.7400000000000002E-2"/>
    <n v="0.7"/>
    <n v="5.8377082530000006"/>
  </r>
  <r>
    <n v="2022070063"/>
    <d v="2022-07-12T00:00:00"/>
    <n v="2022"/>
    <n v="7"/>
    <s v="07"/>
    <x v="19"/>
    <n v="1530534"/>
    <n v="150"/>
    <n v="0.15"/>
    <s v="PAEX"/>
    <n v="158"/>
    <n v="59800"/>
    <s v=" LILLE"/>
    <n v="91100"/>
    <s v="VILLABE"/>
    <n v="254.203"/>
    <s v="ID39"/>
    <n v="1970"/>
    <s v="homme"/>
    <n v="0.16"/>
    <n v="0.3"/>
    <n v="6.7400000000000002E-2"/>
    <n v="0.7"/>
    <n v="3.6292562310000003"/>
  </r>
  <r>
    <n v="2022070063"/>
    <d v="2022-07-13T00:00:00"/>
    <n v="2022"/>
    <n v="7"/>
    <s v="07"/>
    <x v="19"/>
    <n v="1531466"/>
    <n v="149"/>
    <n v="0.14899999999999999"/>
    <s v="PAEX"/>
    <n v="80"/>
    <n v="91100"/>
    <s v=" VILLABE"/>
    <n v="75003"/>
    <s v="PARIS 03"/>
    <n v="39.554000000000002"/>
    <s v="ID2"/>
    <n v="1969"/>
    <s v="homme"/>
    <n v="0.16"/>
    <n v="0.3"/>
    <n v="6.7400000000000002E-2"/>
    <n v="0.7"/>
    <n v="0.56094770827999996"/>
  </r>
  <r>
    <n v="2022070063"/>
    <d v="2022-07-13T00:00:00"/>
    <n v="2022"/>
    <n v="7"/>
    <s v="07"/>
    <x v="19"/>
    <n v="1531460"/>
    <n v="151"/>
    <n v="0.151"/>
    <s v="PAEX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3.6013664922200004"/>
  </r>
  <r>
    <n v="2022070063"/>
    <d v="2022-07-13T00:00:00"/>
    <n v="2022"/>
    <n v="7"/>
    <s v="07"/>
    <x v="19"/>
    <n v="1531243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70063"/>
    <d v="2022-07-13T00:00:00"/>
    <n v="2022"/>
    <n v="7"/>
    <s v="07"/>
    <x v="19"/>
    <n v="1532026"/>
    <n v="203"/>
    <n v="0.20300000000000001"/>
    <s v="POLE"/>
    <n v="205"/>
    <n v="91100"/>
    <s v=" VILLABE"/>
    <n v="21300"/>
    <s v="CHENOVE"/>
    <n v="279.79899999999998"/>
    <s v="ID2"/>
    <n v="1969"/>
    <s v="homme"/>
    <n v="0.16"/>
    <n v="0.3"/>
    <n v="6.7400000000000002E-2"/>
    <n v="0.7"/>
    <n v="5.4061475704599999"/>
  </r>
  <r>
    <n v="2022070063"/>
    <d v="2022-07-13T00:00:00"/>
    <n v="2022"/>
    <n v="7"/>
    <s v="07"/>
    <x v="19"/>
    <n v="1532028"/>
    <n v="440"/>
    <n v="0.44"/>
    <s v="POLE"/>
    <n v="390"/>
    <n v="91100"/>
    <s v=" VILLABE"/>
    <n v="39570"/>
    <s v="LONS LE SAUNIER"/>
    <n v="380.45499999999998"/>
    <s v="ID2"/>
    <n v="1969"/>
    <s v="homme"/>
    <n v="0.16"/>
    <n v="0.3"/>
    <n v="6.7400000000000002E-2"/>
    <n v="0.7"/>
    <n v="15.933151036"/>
  </r>
  <r>
    <n v="2022070063"/>
    <d v="2022-07-15T00:00:00"/>
    <n v="2022"/>
    <n v="7"/>
    <s v="07"/>
    <x v="19"/>
    <n v="1532456"/>
    <n v="265"/>
    <n v="0.26500000000000001"/>
    <s v="PAEX"/>
    <n v="100"/>
    <n v="91100"/>
    <s v=" VILLABE"/>
    <n v="62780"/>
    <s v="CUCQ"/>
    <n v="280.69799999999998"/>
    <s v="ID2"/>
    <n v="1969"/>
    <s v="homme"/>
    <n v="0.16"/>
    <n v="0.3"/>
    <n v="6.7400000000000002E-2"/>
    <n v="0.7"/>
    <n v="7.0799614446000003"/>
  </r>
  <r>
    <n v="2022070063"/>
    <d v="2022-07-15T00:00:00"/>
    <n v="2022"/>
    <n v="7"/>
    <s v="07"/>
    <x v="19"/>
    <n v="1532330"/>
    <n v="400"/>
    <n v="0.4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70063"/>
    <d v="2022-07-15T00:00:00"/>
    <n v="2022"/>
    <n v="7"/>
    <s v="07"/>
    <x v="19"/>
    <n v="1532016"/>
    <n v="150"/>
    <n v="0.15"/>
    <s v="PAEX"/>
    <n v="200"/>
    <n v="76380"/>
    <s v=" CANTELEU"/>
    <n v="91100"/>
    <s v="VILLABE"/>
    <n v="173.22"/>
    <s v="ID33"/>
    <n v="1997"/>
    <s v="femme"/>
    <n v="0.16"/>
    <n v="0.3"/>
    <n v="6.7400000000000002E-2"/>
    <n v="0.7"/>
    <n v="2.47306194"/>
  </r>
  <r>
    <n v="2022070063"/>
    <d v="2022-07-15T00:00:00"/>
    <n v="2022"/>
    <n v="7"/>
    <s v="07"/>
    <x v="19"/>
    <n v="1532335"/>
    <n v="300"/>
    <n v="0.3"/>
    <s v="PAEX"/>
    <n v="20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70063"/>
    <d v="2022-07-18T00:00:00"/>
    <n v="2022"/>
    <n v="7"/>
    <s v="07"/>
    <x v="19"/>
    <n v="1531070"/>
    <n v="150"/>
    <n v="0.15"/>
    <s v="PAEX"/>
    <n v="158"/>
    <n v="53120"/>
    <s v=" GORRON"/>
    <n v="91100"/>
    <s v="VILLABE"/>
    <n v="316.21199999999999"/>
    <s v="ID45"/>
    <n v="1999"/>
    <s v="femme"/>
    <n v="0.16"/>
    <n v="0.3"/>
    <n v="6.7400000000000002E-2"/>
    <n v="0.7"/>
    <n v="4.5145587239999996"/>
  </r>
  <r>
    <n v="2022070063"/>
    <d v="2022-07-18T00:00:00"/>
    <n v="2022"/>
    <n v="7"/>
    <s v="07"/>
    <x v="19"/>
    <n v="1532919"/>
    <n v="227"/>
    <n v="0.22700000000000001"/>
    <s v="POLE"/>
    <n v="165"/>
    <n v="91100"/>
    <s v=" VILLABE"/>
    <n v="26750"/>
    <s v="ROMANS SUR ISER"/>
    <n v="541.17999999999995"/>
    <s v="ID2"/>
    <n v="1969"/>
    <s v="homme"/>
    <n v="0.16"/>
    <n v="0.3"/>
    <n v="6.7400000000000002E-2"/>
    <n v="0.7"/>
    <n v="11.6926593148"/>
  </r>
  <r>
    <n v="2022070063"/>
    <d v="2022-07-18T00:00:00"/>
    <n v="2022"/>
    <n v="7"/>
    <s v="07"/>
    <x v="19"/>
    <n v="1532917"/>
    <n v="100"/>
    <n v="0.1"/>
    <s v="POLE"/>
    <n v="185"/>
    <n v="91100"/>
    <s v=" VILLABE"/>
    <n v="67100"/>
    <s v="STRASBOURG"/>
    <n v="515.798"/>
    <s v="ID2"/>
    <n v="1969"/>
    <s v="homme"/>
    <n v="0.16"/>
    <n v="0.3"/>
    <n v="6.7400000000000002E-2"/>
    <n v="0.7"/>
    <n v="4.909365364000001"/>
  </r>
  <r>
    <n v="2022070063"/>
    <d v="2022-07-18T00:00:00"/>
    <n v="2022"/>
    <n v="7"/>
    <s v="07"/>
    <x v="19"/>
    <n v="1532918"/>
    <n v="100"/>
    <n v="0.1"/>
    <s v="POLE"/>
    <n v="190"/>
    <n v="91100"/>
    <s v=" VILLABE"/>
    <n v="42153"/>
    <s v="RIORGES"/>
    <n v="360.11599999999999"/>
    <s v="ID2"/>
    <n v="1969"/>
    <s v="homme"/>
    <n v="0.16"/>
    <n v="0.3"/>
    <n v="6.7400000000000002E-2"/>
    <n v="0.7"/>
    <n v="3.4275840879999997"/>
  </r>
  <r>
    <n v="2022070063"/>
    <d v="2022-07-18T00:00:00"/>
    <n v="2022"/>
    <n v="7"/>
    <s v="07"/>
    <x v="19"/>
    <n v="1530786"/>
    <n v="750"/>
    <n v="0.75"/>
    <s v="PAEX"/>
    <n v="480"/>
    <n v="64230"/>
    <s v=" SAUVAGNON"/>
    <n v="91100"/>
    <s v="VILLABE"/>
    <n v="767.14700000000005"/>
    <s v="ID31"/>
    <n v="1984"/>
    <s v="femme"/>
    <n v="0.16"/>
    <n v="0.3"/>
    <n v="6.7400000000000002E-2"/>
    <n v="0.7"/>
    <n v="54.762788595000011"/>
  </r>
  <r>
    <n v="2022070063"/>
    <d v="2022-07-18T00:00:00"/>
    <n v="2022"/>
    <n v="7"/>
    <s v="07"/>
    <x v="19"/>
    <n v="1532074"/>
    <n v="750"/>
    <n v="0.75"/>
    <s v="PAEX"/>
    <n v="480"/>
    <n v="64230"/>
    <s v=" SAUVAGNON"/>
    <n v="91100"/>
    <s v="VILLABE"/>
    <n v="767.14700000000005"/>
    <s v="ID31"/>
    <n v="1984"/>
    <s v="femme"/>
    <n v="0.16"/>
    <n v="0.3"/>
    <n v="6.7400000000000002E-2"/>
    <n v="0.7"/>
    <n v="54.762788595000011"/>
  </r>
  <r>
    <n v="2022070063"/>
    <d v="2022-07-19T00:00:00"/>
    <n v="2022"/>
    <n v="7"/>
    <s v="07"/>
    <x v="19"/>
    <n v="1532900"/>
    <n v="150"/>
    <n v="0.15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2070063"/>
    <d v="2022-07-19T00:00:00"/>
    <n v="2022"/>
    <n v="7"/>
    <s v="07"/>
    <x v="19"/>
    <n v="1533056"/>
    <n v="441"/>
    <n v="0.441"/>
    <s v="GV"/>
    <n v="140"/>
    <n v="91100"/>
    <s v=" VILLABE"/>
    <n v="94440"/>
    <s v="MAROLLES EN BRI"/>
    <n v="34.085999999999999"/>
    <s v="ID2"/>
    <n v="1969"/>
    <s v="homme"/>
    <n v="0.24099999999999999"/>
    <n v="1"/>
    <n v="0"/>
    <n v="0"/>
    <n v="3.622694166"/>
  </r>
  <r>
    <n v="2022070063"/>
    <d v="2022-07-19T00:00:00"/>
    <n v="2022"/>
    <n v="7"/>
    <s v="07"/>
    <x v="19"/>
    <n v="1533096"/>
    <n v="150"/>
    <n v="0.15"/>
    <s v="PAEX"/>
    <n v="158"/>
    <n v="59800"/>
    <s v=" LILLE"/>
    <n v="91100"/>
    <s v="VILLABE"/>
    <n v="254.203"/>
    <s v="ID39"/>
    <n v="1970"/>
    <s v="homme"/>
    <n v="0.16"/>
    <n v="0.3"/>
    <n v="6.7400000000000002E-2"/>
    <n v="0.7"/>
    <n v="3.6292562310000003"/>
  </r>
  <r>
    <n v="2022070063"/>
    <d v="2022-07-19T00:00:00"/>
    <n v="2022"/>
    <n v="7"/>
    <s v="07"/>
    <x v="19"/>
    <n v="1532436"/>
    <n v="150"/>
    <n v="0.15"/>
    <s v="POLE"/>
    <n v="165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2070063"/>
    <d v="2022-07-19T00:00:00"/>
    <n v="2022"/>
    <n v="7"/>
    <s v="07"/>
    <x v="19"/>
    <n v="1533095"/>
    <n v="150"/>
    <n v="0.15"/>
    <s v="PAEX"/>
    <n v="193"/>
    <n v="59200"/>
    <s v=" TOURCOING"/>
    <n v="91100"/>
    <s v="VILLABE"/>
    <n v="266.87799999999999"/>
    <s v="ID34"/>
    <n v="1970"/>
    <s v="femme"/>
    <n v="0.16"/>
    <n v="0.3"/>
    <n v="6.7400000000000002E-2"/>
    <n v="0.7"/>
    <n v="3.8102172059999999"/>
  </r>
  <r>
    <n v="2022070063"/>
    <d v="2022-07-19T00:00:00"/>
    <n v="2022"/>
    <n v="7"/>
    <s v="07"/>
    <x v="19"/>
    <n v="1532331"/>
    <n v="150"/>
    <n v="0.15"/>
    <s v="POLE"/>
    <n v="570"/>
    <n v="13000"/>
    <s v=" MARSEILLE"/>
    <n v="91100"/>
    <s v="VILLABE"/>
    <n v="740.09799999999996"/>
    <s v="ID26"/>
    <n v="1976"/>
    <s v="homme"/>
    <n v="0.16"/>
    <n v="0.3"/>
    <n v="6.7400000000000002E-2"/>
    <n v="0.7"/>
    <n v="10.566379145999999"/>
  </r>
  <r>
    <n v="2022070063"/>
    <d v="2022-07-20T00:00:00"/>
    <n v="2022"/>
    <n v="7"/>
    <s v="07"/>
    <x v="19"/>
    <n v="1533505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70063"/>
    <d v="2022-07-20T00:00:00"/>
    <n v="2022"/>
    <n v="7"/>
    <s v="07"/>
    <x v="19"/>
    <n v="1533599"/>
    <n v="150"/>
    <n v="0.15"/>
    <s v="PAEX"/>
    <n v="165"/>
    <n v="40300"/>
    <s v=" PEYREHORADE"/>
    <n v="91100"/>
    <s v="VILLABE"/>
    <n v="752.09199999999998"/>
    <s v="ID7"/>
    <n v="1973"/>
    <s v="femme"/>
    <n v="0.16"/>
    <n v="0.3"/>
    <n v="6.7400000000000002E-2"/>
    <n v="0.7"/>
    <n v="10.737617484000001"/>
  </r>
  <r>
    <n v="2022070063"/>
    <d v="2022-07-21T00:00:00"/>
    <n v="2022"/>
    <n v="7"/>
    <s v="07"/>
    <x v="19"/>
    <n v="1533601"/>
    <n v="150"/>
    <n v="0.15"/>
    <s v="PAEX"/>
    <n v="158"/>
    <n v="53120"/>
    <s v=" GORRON"/>
    <n v="91100"/>
    <s v="VILLABE"/>
    <n v="316.21199999999999"/>
    <s v="ID45"/>
    <n v="1999"/>
    <s v="femme"/>
    <n v="0.16"/>
    <n v="0.3"/>
    <n v="6.7400000000000002E-2"/>
    <n v="0.7"/>
    <n v="4.5145587239999996"/>
  </r>
  <r>
    <n v="2022070063"/>
    <d v="2022-07-21T00:00:00"/>
    <n v="2022"/>
    <n v="7"/>
    <s v="07"/>
    <x v="19"/>
    <n v="1533084"/>
    <n v="150"/>
    <n v="0.15"/>
    <s v="POLE"/>
    <n v="180"/>
    <n v="37220"/>
    <s v=" ILE BOUCHARD/L''"/>
    <n v="91090"/>
    <s v="LISSES"/>
    <n v="277.30599999999998"/>
    <s v="ID48"/>
    <n v="1987"/>
    <s v="homme"/>
    <n v="0.16"/>
    <n v="0.3"/>
    <n v="6.7400000000000002E-2"/>
    <n v="0.7"/>
    <n v="3.9590977619999999"/>
  </r>
  <r>
    <n v="2022070063"/>
    <d v="2022-07-21T00:00:00"/>
    <n v="2022"/>
    <n v="7"/>
    <s v="07"/>
    <x v="19"/>
    <n v="1534666"/>
    <n v="302"/>
    <n v="0.30199999999999999"/>
    <s v="POLE"/>
    <n v="200"/>
    <n v="91100"/>
    <s v=" VILLABE"/>
    <n v="8090"/>
    <s v="CHARLEVILLE MEZ"/>
    <n v="256.911"/>
    <s v="ID2"/>
    <n v="1969"/>
    <s v="homme"/>
    <n v="0.16"/>
    <n v="0.3"/>
    <n v="6.7400000000000002E-2"/>
    <n v="0.7"/>
    <n v="7.3847422719599995"/>
  </r>
  <r>
    <n v="2022070063"/>
    <d v="2022-07-21T00:00:00"/>
    <n v="2022"/>
    <n v="7"/>
    <s v="07"/>
    <x v="19"/>
    <n v="1534665"/>
    <n v="482"/>
    <n v="0.48199999999999998"/>
    <s v="POLE"/>
    <n v="341"/>
    <n v="91100"/>
    <s v=" VILLABE"/>
    <n v="67100"/>
    <s v="STRASBOURG"/>
    <n v="515.798"/>
    <s v="ID2"/>
    <n v="1969"/>
    <s v="homme"/>
    <n v="0.16"/>
    <n v="0.3"/>
    <n v="6.7400000000000002E-2"/>
    <n v="0.7"/>
    <n v="23.66314105448"/>
  </r>
  <r>
    <n v="2022070063"/>
    <d v="2022-07-21T00:00:00"/>
    <n v="2022"/>
    <n v="7"/>
    <s v="07"/>
    <x v="19"/>
    <n v="1532435"/>
    <n v="1000"/>
    <n v="1"/>
    <s v="PAEX"/>
    <n v="520"/>
    <n v="67100"/>
    <s v=" STRASBOURG"/>
    <n v="91100"/>
    <s v="VILLABE"/>
    <n v="516.47400000000005"/>
    <s v="ID3"/>
    <n v="1987"/>
    <s v="homme"/>
    <n v="0.16"/>
    <n v="0.3"/>
    <n v="6.7400000000000002E-2"/>
    <n v="0.7"/>
    <n v="49.157995320000005"/>
  </r>
  <r>
    <n v="2022070063"/>
    <d v="2022-07-22T00:00:00"/>
    <n v="2022"/>
    <n v="7"/>
    <s v="07"/>
    <x v="19"/>
    <n v="1534003"/>
    <n v="150"/>
    <n v="0.15"/>
    <s v="PAEX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2.6671434779999998"/>
  </r>
  <r>
    <n v="2022070063"/>
    <d v="2022-07-22T00:00:00"/>
    <n v="2022"/>
    <n v="7"/>
    <s v="07"/>
    <x v="19"/>
    <n v="1534575"/>
    <n v="400"/>
    <n v="0.4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70063"/>
    <d v="2022-07-22T00:00:00"/>
    <n v="2022"/>
    <n v="7"/>
    <s v="07"/>
    <x v="19"/>
    <n v="1531098"/>
    <n v="150"/>
    <n v="0.15"/>
    <s v="PAEX"/>
    <n v="160"/>
    <n v="87000"/>
    <s v=" LIMOGES"/>
    <n v="91100"/>
    <s v="VILLABE"/>
    <n v="389.06299999999999"/>
    <s v="ID37"/>
    <n v="1965"/>
    <s v="femme"/>
    <n v="0.16"/>
    <n v="0.3"/>
    <n v="6.7400000000000002E-2"/>
    <n v="0.7"/>
    <n v="5.5546524509999999"/>
  </r>
  <r>
    <n v="2022070063"/>
    <d v="2022-07-22T00:00:00"/>
    <n v="2022"/>
    <n v="7"/>
    <s v="07"/>
    <x v="19"/>
    <n v="1534463"/>
    <n v="150"/>
    <n v="0.15"/>
    <s v="PAEX"/>
    <n v="165"/>
    <n v="67400"/>
    <s v=" ILLKIRCH GRAFFEN"/>
    <n v="91100"/>
    <s v="VILLABE"/>
    <n v="514.08299999999997"/>
    <s v="ID43"/>
    <n v="1990"/>
    <s v="homme"/>
    <n v="0.16"/>
    <n v="0.3"/>
    <n v="6.7400000000000002E-2"/>
    <n v="0.7"/>
    <n v="7.3395629909999993"/>
  </r>
  <r>
    <n v="2022070063"/>
    <d v="2022-07-22T00:00:00"/>
    <n v="2022"/>
    <n v="7"/>
    <s v="07"/>
    <x v="19"/>
    <n v="1533982"/>
    <n v="150"/>
    <n v="0.15"/>
    <s v="POLE"/>
    <n v="210"/>
    <n v="54710"/>
    <s v=" LUDRES"/>
    <n v="91090"/>
    <s v="LISSES"/>
    <n v="375.233"/>
    <s v="ID38"/>
    <n v="1995"/>
    <s v="homme"/>
    <n v="0.16"/>
    <n v="0.3"/>
    <n v="6.7400000000000002E-2"/>
    <n v="0.7"/>
    <n v="5.3572015410000002"/>
  </r>
  <r>
    <n v="2022070063"/>
    <d v="2022-07-22T00:00:00"/>
    <n v="2022"/>
    <n v="7"/>
    <s v="07"/>
    <x v="19"/>
    <n v="1534052"/>
    <n v="173"/>
    <n v="0.17299999999999999"/>
    <s v="POLE"/>
    <n v="239"/>
    <n v="26750"/>
    <s v=" ROMANS SUR ISER"/>
    <n v="91090"/>
    <s v="LISSES"/>
    <n v="542.80700000000002"/>
    <s v="ID5"/>
    <n v="1998"/>
    <s v="femme"/>
    <n v="0.16"/>
    <n v="0.3"/>
    <n v="6.7400000000000002E-2"/>
    <n v="0.7"/>
    <n v="8.9379360549799998"/>
  </r>
  <r>
    <n v="2022070063"/>
    <d v="2022-07-22T00:00:00"/>
    <n v="2022"/>
    <n v="7"/>
    <s v="07"/>
    <x v="19"/>
    <n v="1534580"/>
    <n v="300"/>
    <n v="0.3"/>
    <s v="POLE"/>
    <n v="275"/>
    <n v="8090"/>
    <s v="CHARLEVILLE MEZ"/>
    <n v="91090"/>
    <s v="LISSES"/>
    <n v="257.10899999999998"/>
    <s v="ID15"/>
    <n v="1992"/>
    <s v="femme"/>
    <n v="0.16"/>
    <n v="0.3"/>
    <n v="6.7400000000000002E-2"/>
    <n v="0.7"/>
    <n v="7.3414903859999985"/>
  </r>
  <r>
    <n v="2022070063"/>
    <d v="2022-07-22T00:00:00"/>
    <n v="2022"/>
    <n v="7"/>
    <s v="07"/>
    <x v="19"/>
    <n v="1534576"/>
    <n v="650"/>
    <n v="0.65"/>
    <s v="POLE"/>
    <n v="385"/>
    <n v="13010"/>
    <s v=" MARSEILLE"/>
    <n v="91090"/>
    <s v="LISSES"/>
    <n v="747.69799999999998"/>
    <s v="ID27"/>
    <n v="1980"/>
    <s v="femme"/>
    <n v="0.16"/>
    <n v="0.3"/>
    <n v="6.7400000000000002E-2"/>
    <n v="0.7"/>
    <n v="46.257832166"/>
  </r>
  <r>
    <n v="2022070063"/>
    <d v="2022-07-25T00:00:00"/>
    <n v="2022"/>
    <n v="7"/>
    <s v="07"/>
    <x v="19"/>
    <n v="1535891"/>
    <n v="150"/>
    <n v="0.15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20700116"/>
    <d v="2022-07-25T00:00:00"/>
    <n v="2022"/>
    <n v="7"/>
    <s v="07"/>
    <x v="19"/>
    <n v="1535210"/>
    <n v="150"/>
    <n v="0.15"/>
    <s v="POLE"/>
    <n v="165"/>
    <n v="39570"/>
    <s v=" LONS LE SAUNIER"/>
    <n v="91090"/>
    <s v="LISSES"/>
    <n v="381.86700000000002"/>
    <s v="ID13"/>
    <n v="1986"/>
    <s v="homme"/>
    <n v="0.16"/>
    <n v="0.3"/>
    <n v="6.7400000000000002E-2"/>
    <n v="0.7"/>
    <n v="5.4519151590000003"/>
  </r>
  <r>
    <n v="2022070063"/>
    <d v="2022-07-25T00:00:00"/>
    <n v="2022"/>
    <n v="7"/>
    <s v="07"/>
    <x v="19"/>
    <n v="1533912"/>
    <n v="150"/>
    <n v="0.15"/>
    <s v="POLE"/>
    <n v="185"/>
    <n v="59243"/>
    <s v=" QUAROUBLE"/>
    <n v="91090"/>
    <s v="LISSES"/>
    <n v="251.42599999999999"/>
    <s v="ID14"/>
    <n v="1978"/>
    <s v="femme"/>
    <n v="0.16"/>
    <n v="0.3"/>
    <n v="6.7400000000000002E-2"/>
    <n v="0.7"/>
    <n v="3.5896090019999995"/>
  </r>
  <r>
    <n v="2022070063"/>
    <d v="2022-07-26T00:00:00"/>
    <n v="2022"/>
    <n v="7"/>
    <s v="07"/>
    <x v="19"/>
    <n v="1536397"/>
    <n v="170"/>
    <n v="0.17"/>
    <s v="POLE"/>
    <n v="108"/>
    <n v="91100"/>
    <s v=" VILLABE"/>
    <n v="89440"/>
    <s v="JOUX LA VILLE"/>
    <n v="167.37"/>
    <s v="ID2"/>
    <n v="1969"/>
    <s v="homme"/>
    <n v="0.16"/>
    <n v="0.3"/>
    <n v="6.7400000000000002E-2"/>
    <n v="0.7"/>
    <n v="2.7081470220000003"/>
  </r>
  <r>
    <n v="20220700116"/>
    <d v="2022-07-26T00:00:00"/>
    <n v="2022"/>
    <n v="7"/>
    <s v="07"/>
    <x v="19"/>
    <n v="1536382"/>
    <n v="342"/>
    <n v="0.34200000000000003"/>
    <s v="POLE"/>
    <n v="205"/>
    <n v="91100"/>
    <s v=" VILLABE"/>
    <n v="21300"/>
    <s v="CHENOVE"/>
    <n v="279.79899999999998"/>
    <s v="ID2"/>
    <n v="1969"/>
    <s v="homme"/>
    <n v="0.16"/>
    <n v="0.3"/>
    <n v="6.7400000000000002E-2"/>
    <n v="0.7"/>
    <n v="9.10789393644"/>
  </r>
  <r>
    <n v="2022070063"/>
    <d v="2022-07-26T00:00:00"/>
    <n v="2022"/>
    <n v="7"/>
    <s v="07"/>
    <x v="19"/>
    <n v="1536381"/>
    <n v="440"/>
    <n v="0.44"/>
    <s v="POLE"/>
    <n v="280"/>
    <n v="91100"/>
    <s v=" VILLABE"/>
    <n v="19410"/>
    <s v="PERPEZAC LE NOI"/>
    <n v="458.50700000000001"/>
    <s v="ID2"/>
    <n v="1969"/>
    <s v="homme"/>
    <n v="0.16"/>
    <n v="0.3"/>
    <n v="6.7400000000000002E-2"/>
    <n v="0.7"/>
    <n v="19.201906354400002"/>
  </r>
  <r>
    <n v="20220700116"/>
    <d v="2022-07-26T00:00:00"/>
    <n v="2022"/>
    <n v="7"/>
    <s v="07"/>
    <x v="19"/>
    <n v="1535209"/>
    <n v="750"/>
    <n v="0.75"/>
    <s v="POLE"/>
    <n v="365"/>
    <n v="67100"/>
    <s v=" STRASBOURG"/>
    <n v="91100"/>
    <s v="VILLABE"/>
    <n v="516.47400000000005"/>
    <s v="ID3"/>
    <n v="1987"/>
    <s v="homme"/>
    <n v="0.16"/>
    <n v="0.3"/>
    <n v="6.7400000000000002E-2"/>
    <n v="0.7"/>
    <n v="36.868496490000012"/>
  </r>
  <r>
    <n v="20220800118"/>
    <d v="2022-07-27T00:00:00"/>
    <n v="2022"/>
    <n v="7"/>
    <s v="07"/>
    <x v="19"/>
    <n v="1537116"/>
    <n v="428"/>
    <n v="0.42799999999999999"/>
    <s v="PAEX"/>
    <n v="140"/>
    <n v="91100"/>
    <s v=" VILLABE"/>
    <n v="59243"/>
    <s v="QUAROUBLE"/>
    <n v="250.57900000000001"/>
    <s v="ID2"/>
    <n v="1969"/>
    <s v="homme"/>
    <n v="0.16"/>
    <n v="0.3"/>
    <n v="6.7400000000000002E-2"/>
    <n v="0.7"/>
    <n v="10.20784674616"/>
  </r>
  <r>
    <n v="2022070063"/>
    <d v="2022-07-27T00:00:00"/>
    <n v="2022"/>
    <n v="7"/>
    <s v="07"/>
    <x v="19"/>
    <n v="1536393"/>
    <n v="300"/>
    <n v="0.3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15.353714231999998"/>
  </r>
  <r>
    <n v="2022070063"/>
    <d v="2022-07-27T00:00:00"/>
    <n v="2022"/>
    <n v="7"/>
    <s v="07"/>
    <x v="19"/>
    <n v="1534694"/>
    <n v="150"/>
    <n v="0.15"/>
    <s v="POLE"/>
    <n v="200"/>
    <n v="76380"/>
    <s v=" CANTELEU"/>
    <n v="91090"/>
    <s v="LISSES"/>
    <n v="172.727"/>
    <s v="ID33"/>
    <n v="1997"/>
    <s v="femme"/>
    <n v="0.16"/>
    <n v="0.3"/>
    <n v="6.7400000000000002E-2"/>
    <n v="0.7"/>
    <n v="2.4660233790000001"/>
  </r>
  <r>
    <n v="20220800118"/>
    <d v="2022-07-27T00:00:00"/>
    <n v="2022"/>
    <n v="7"/>
    <s v="07"/>
    <x v="19"/>
    <n v="1537261"/>
    <n v="1055"/>
    <n v="1.0549999999999999"/>
    <s v="PLR"/>
    <n v="485"/>
    <n v="91100"/>
    <s v=" VILLABE"/>
    <n v="67100"/>
    <s v="STRASBOURG"/>
    <n v="515.798"/>
    <s v="ID2"/>
    <n v="1969"/>
    <s v="homme"/>
    <n v="0.16"/>
    <n v="1"/>
    <n v="0"/>
    <n v="0"/>
    <n v="87.066702399999997"/>
  </r>
  <r>
    <n v="20220700116"/>
    <d v="2022-07-28T00:00:00"/>
    <n v="2022"/>
    <n v="7"/>
    <s v="07"/>
    <x v="19"/>
    <n v="1536974"/>
    <n v="170"/>
    <n v="0.17"/>
    <s v="POLE"/>
    <n v="108"/>
    <n v="89440"/>
    <s v=" JOUX LA VILLE"/>
    <n v="91090"/>
    <s v="LISSES"/>
    <n v="168.43199999999999"/>
    <s v="ID49"/>
    <n v="1964"/>
    <s v="homme"/>
    <n v="0.16"/>
    <n v="0.3"/>
    <n v="6.7400000000000002E-2"/>
    <n v="0.7"/>
    <n v="2.7253308191999999"/>
  </r>
  <r>
    <n v="20220800118"/>
    <d v="2022-07-28T00:00:00"/>
    <n v="2022"/>
    <n v="7"/>
    <s v="07"/>
    <x v="19"/>
    <n v="1535547"/>
    <n v="150"/>
    <n v="0.15"/>
    <s v="PAEX"/>
    <n v="130"/>
    <n v="85200"/>
    <s v=" PISSOTTE"/>
    <n v="91100"/>
    <s v="VILLABE"/>
    <n v="446.36"/>
    <s v="ID50"/>
    <n v="1971"/>
    <s v="homme"/>
    <n v="0.16"/>
    <n v="0.3"/>
    <n v="6.7400000000000002E-2"/>
    <n v="0.7"/>
    <n v="6.3726817200000001"/>
  </r>
  <r>
    <n v="2022070063"/>
    <d v="2022-07-28T00:00:00"/>
    <n v="2022"/>
    <n v="7"/>
    <s v="07"/>
    <x v="19"/>
    <n v="1536311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70063"/>
    <d v="2022-07-28T00:00:00"/>
    <n v="2022"/>
    <n v="7"/>
    <s v="07"/>
    <x v="19"/>
    <n v="1536113"/>
    <n v="150"/>
    <n v="0.15"/>
    <s v="PAEX"/>
    <n v="193"/>
    <n v="59200"/>
    <s v=" TOURCOING"/>
    <n v="91100"/>
    <s v="VILLABE"/>
    <n v="266.87799999999999"/>
    <s v="ID34"/>
    <n v="1970"/>
    <s v="femme"/>
    <n v="0.16"/>
    <n v="0.3"/>
    <n v="6.7400000000000002E-2"/>
    <n v="0.7"/>
    <n v="3.8102172059999999"/>
  </r>
  <r>
    <n v="2022070063"/>
    <d v="2022-07-28T00:00:00"/>
    <n v="2022"/>
    <n v="7"/>
    <s v="07"/>
    <x v="19"/>
    <n v="1536703"/>
    <n v="300"/>
    <n v="0.3"/>
    <s v="POLE"/>
    <n v="260"/>
    <n v="31390"/>
    <s v=" CARBONNE"/>
    <n v="91090"/>
    <s v="LISSES"/>
    <n v="710.83500000000004"/>
    <s v="ID35"/>
    <n v="1999"/>
    <s v="femme"/>
    <n v="0.16"/>
    <n v="0.3"/>
    <n v="6.7400000000000002E-2"/>
    <n v="0.7"/>
    <n v="20.297182589999998"/>
  </r>
  <r>
    <n v="2022070063"/>
    <d v="2022-07-28T00:00:00"/>
    <n v="2022"/>
    <n v="7"/>
    <s v="07"/>
    <x v="19"/>
    <n v="1535889"/>
    <n v="300"/>
    <n v="0.3"/>
    <s v="PAEX"/>
    <n v="385"/>
    <n v="64230"/>
    <s v=" SAUVAGNON"/>
    <n v="91100"/>
    <s v="VILLABE"/>
    <n v="767.14700000000005"/>
    <s v="ID31"/>
    <n v="1984"/>
    <s v="femme"/>
    <n v="0.16"/>
    <n v="0.3"/>
    <n v="6.7400000000000002E-2"/>
    <n v="0.7"/>
    <n v="21.905115438000003"/>
  </r>
  <r>
    <n v="20220700116"/>
    <d v="2022-07-29T00:00:00"/>
    <n v="2022"/>
    <n v="7"/>
    <s v="07"/>
    <x v="19"/>
    <n v="1538617"/>
    <n v="52"/>
    <n v="5.1999999999999998E-2"/>
    <s v="POLE"/>
    <n v="126.6"/>
    <n v="91100"/>
    <s v=" VILLABE"/>
    <n v="44260"/>
    <s v="LAVAU SUR LOIRE"/>
    <n v="413.68799999999999"/>
    <s v="ID2"/>
    <n v="1969"/>
    <s v="homme"/>
    <n v="0.16"/>
    <n v="0.3"/>
    <n v="6.7400000000000002E-2"/>
    <n v="0.7"/>
    <n v="2.04749083968"/>
  </r>
  <r>
    <n v="20220800118"/>
    <d v="2022-07-29T00:00:00"/>
    <n v="2022"/>
    <n v="7"/>
    <s v="07"/>
    <x v="19"/>
    <n v="1538620"/>
    <n v="78"/>
    <n v="7.8E-2"/>
    <s v="POLE"/>
    <n v="185"/>
    <n v="91100"/>
    <s v=" VILLABE"/>
    <n v="67100"/>
    <s v="STRASBOURG"/>
    <n v="515.798"/>
    <s v="ID2"/>
    <n v="1969"/>
    <s v="homme"/>
    <n v="0.16"/>
    <n v="0.3"/>
    <n v="6.7400000000000002E-2"/>
    <n v="0.7"/>
    <n v="3.8293049839200002"/>
  </r>
  <r>
    <n v="2022070063"/>
    <d v="2022-07-29T00:00:00"/>
    <n v="2022"/>
    <n v="7"/>
    <s v="07"/>
    <x v="19"/>
    <n v="1536012"/>
    <n v="150"/>
    <n v="0.15"/>
    <s v="POLE"/>
    <n v="200"/>
    <n v="76380"/>
    <s v=" CANTELEU"/>
    <n v="91090"/>
    <s v="LISSES"/>
    <n v="172.727"/>
    <s v="ID33"/>
    <n v="1997"/>
    <s v="femme"/>
    <n v="0.16"/>
    <n v="0.3"/>
    <n v="6.7400000000000002E-2"/>
    <n v="0.7"/>
    <n v="2.4660233790000001"/>
  </r>
  <r>
    <n v="2022070063"/>
    <d v="2022-07-29T00:00:00"/>
    <n v="2022"/>
    <n v="7"/>
    <s v="07"/>
    <x v="19"/>
    <n v="1537453"/>
    <n v="300"/>
    <n v="0.3"/>
    <s v="POLE"/>
    <n v="200"/>
    <n v="8090"/>
    <s v="CHARLEVILLE MEZ"/>
    <n v="91090"/>
    <s v="LISSES"/>
    <n v="257.10899999999998"/>
    <s v="ID15"/>
    <n v="1992"/>
    <s v="femme"/>
    <n v="0.16"/>
    <n v="0.3"/>
    <n v="6.7400000000000002E-2"/>
    <n v="0.7"/>
    <n v="7.3414903859999985"/>
  </r>
  <r>
    <n v="20220800118"/>
    <d v="2022-07-29T00:00:00"/>
    <n v="2022"/>
    <n v="7"/>
    <s v="07"/>
    <x v="19"/>
    <n v="1537165"/>
    <n v="150"/>
    <n v="0.15"/>
    <s v="POLE"/>
    <n v="220"/>
    <n v="80090"/>
    <s v=" AMIENS"/>
    <n v="91090"/>
    <s v="LISSES"/>
    <n v="186.321"/>
    <s v="ID32"/>
    <n v="1999"/>
    <s v="homme"/>
    <n v="0.16"/>
    <n v="0.3"/>
    <n v="6.7400000000000002E-2"/>
    <n v="0.7"/>
    <n v="2.660104917"/>
  </r>
  <r>
    <n v="20220800118"/>
    <d v="2022-07-29T00:00:00"/>
    <n v="2022"/>
    <n v="7"/>
    <s v="07"/>
    <x v="19"/>
    <n v="1537449"/>
    <n v="150"/>
    <n v="0.15"/>
    <s v="POLE"/>
    <n v="470"/>
    <n v="13000"/>
    <s v=" MARSEILLE"/>
    <n v="91090"/>
    <s v="LISSES"/>
    <n v="741.37900000000002"/>
    <s v="ID26"/>
    <n v="1976"/>
    <s v="homme"/>
    <n v="0.16"/>
    <n v="0.3"/>
    <n v="6.7400000000000002E-2"/>
    <n v="0.7"/>
    <n v="10.584667982999999"/>
  </r>
  <r>
    <n v="20220800118"/>
    <d v="2022-08-01T00:00:00"/>
    <n v="2022"/>
    <n v="8"/>
    <s v="08"/>
    <x v="20"/>
    <n v="1536013"/>
    <n v="150"/>
    <n v="0.15"/>
    <s v="PAEX"/>
    <n v="145"/>
    <n v="87000"/>
    <s v=" LIMOGES"/>
    <n v="91100"/>
    <s v="VILLABE"/>
    <n v="389.06299999999999"/>
    <s v="ID37"/>
    <n v="1965"/>
    <s v="femme"/>
    <n v="0.16"/>
    <n v="0.3"/>
    <n v="6.7400000000000002E-2"/>
    <n v="0.7"/>
    <n v="5.5546524509999999"/>
  </r>
  <r>
    <n v="20220800118"/>
    <d v="2022-08-01T00:00:00"/>
    <n v="2022"/>
    <n v="8"/>
    <s v="08"/>
    <x v="20"/>
    <n v="1537805"/>
    <n v="150"/>
    <n v="0.15"/>
    <s v="POLE"/>
    <n v="165"/>
    <n v="40300"/>
    <s v=" PEYREHORADE"/>
    <n v="91090"/>
    <s v="LISSES"/>
    <n v="750.94"/>
    <s v="ID7"/>
    <n v="1973"/>
    <s v="femme"/>
    <n v="0.16"/>
    <n v="0.3"/>
    <n v="6.7400000000000002E-2"/>
    <n v="0.7"/>
    <n v="10.72117038"/>
  </r>
  <r>
    <n v="20220700116"/>
    <d v="2022-08-01T00:00:00"/>
    <n v="2022"/>
    <n v="8"/>
    <s v="08"/>
    <x v="20"/>
    <n v="1538491"/>
    <n v="342"/>
    <n v="0.34200000000000003"/>
    <s v="POLE"/>
    <n v="225"/>
    <n v="91100"/>
    <s v=" VILLABE"/>
    <n v="26750"/>
    <s v="ROMANS SUR ISER"/>
    <n v="541.17999999999995"/>
    <s v="ID2"/>
    <n v="1969"/>
    <s v="homme"/>
    <n v="0.16"/>
    <n v="0.3"/>
    <n v="6.7400000000000002E-2"/>
    <n v="0.7"/>
    <n v="17.616253240799999"/>
  </r>
  <r>
    <n v="20220800118"/>
    <d v="2022-08-01T00:00:00"/>
    <n v="2022"/>
    <n v="8"/>
    <s v="08"/>
    <x v="20"/>
    <n v="1538583"/>
    <n v="450"/>
    <n v="0.45"/>
    <s v="PAEX"/>
    <n v="300"/>
    <n v="64230"/>
    <s v=" SAUVAGNON"/>
    <n v="91100"/>
    <s v="VILLABE"/>
    <n v="767.14700000000005"/>
    <s v="ID31"/>
    <n v="1984"/>
    <s v="femme"/>
    <n v="0.16"/>
    <n v="0.3"/>
    <n v="6.7400000000000002E-2"/>
    <n v="0.7"/>
    <n v="32.857673157000008"/>
  </r>
  <r>
    <n v="20220800118"/>
    <d v="2022-08-01T00:00:00"/>
    <n v="2022"/>
    <n v="8"/>
    <s v="08"/>
    <x v="20"/>
    <n v="1537953"/>
    <n v="1650"/>
    <n v="1.65"/>
    <s v="PAEX"/>
    <n v="477"/>
    <n v="67100"/>
    <s v=" STRASBOURG"/>
    <n v="91100"/>
    <s v="VILLABE"/>
    <n v="516.47400000000005"/>
    <s v="ID3"/>
    <n v="1987"/>
    <s v="homme"/>
    <n v="0.16"/>
    <n v="0.3"/>
    <n v="6.7400000000000002E-2"/>
    <n v="0.7"/>
    <n v="81.110692278000002"/>
  </r>
  <r>
    <n v="20220800118"/>
    <d v="2022-08-02T00:00:00"/>
    <n v="2022"/>
    <n v="8"/>
    <s v="08"/>
    <x v="20"/>
    <n v="1539007"/>
    <n v="212"/>
    <n v="0.21199999999999999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1.7415219119999998"/>
  </r>
  <r>
    <n v="20220800118"/>
    <d v="2022-08-02T00:00:00"/>
    <n v="2022"/>
    <n v="8"/>
    <s v="08"/>
    <x v="20"/>
    <n v="1539140"/>
    <n v="150"/>
    <n v="0.15"/>
    <s v="PAEX"/>
    <n v="165"/>
    <n v="67100"/>
    <s v=" STRASBOURG"/>
    <n v="93130"/>
    <s v="NOISY LE SEC"/>
    <n v="493.04899999999998"/>
    <s v="ID3"/>
    <n v="1987"/>
    <s v="homme"/>
    <n v="0.16"/>
    <n v="0.3"/>
    <n v="6.7400000000000002E-2"/>
    <n v="0.7"/>
    <n v="7.039260573"/>
  </r>
  <r>
    <n v="20220800118"/>
    <d v="2022-08-02T00:00:00"/>
    <n v="2022"/>
    <n v="8"/>
    <s v="08"/>
    <x v="20"/>
    <n v="1539149"/>
    <n v="150"/>
    <n v="0.15"/>
    <s v="PAEX"/>
    <n v="165"/>
    <n v="67100"/>
    <s v=" STRASBOURG"/>
    <n v="94440"/>
    <s v="MAROLLES EN BRI"/>
    <n v="493.28"/>
    <s v="ID3"/>
    <n v="1987"/>
    <s v="homme"/>
    <n v="0.16"/>
    <n v="0.3"/>
    <n v="6.7400000000000002E-2"/>
    <n v="0.7"/>
    <n v="7.0425585599999998"/>
  </r>
  <r>
    <n v="20220800118"/>
    <d v="2022-08-02T00:00:00"/>
    <n v="2022"/>
    <n v="8"/>
    <s v="08"/>
    <x v="20"/>
    <n v="1539004"/>
    <n v="300"/>
    <n v="0.3"/>
    <s v="PAEX"/>
    <n v="193"/>
    <n v="59200"/>
    <s v=" TOURCOING"/>
    <n v="91100"/>
    <s v="VILLABE"/>
    <n v="266.87799999999999"/>
    <s v="ID34"/>
    <n v="1970"/>
    <s v="femme"/>
    <n v="0.16"/>
    <n v="0.3"/>
    <n v="6.7400000000000002E-2"/>
    <n v="0.7"/>
    <n v="7.6204344119999998"/>
  </r>
  <r>
    <n v="20220800118"/>
    <d v="2022-08-02T00:00:00"/>
    <n v="2022"/>
    <n v="8"/>
    <s v="08"/>
    <x v="20"/>
    <n v="1539006"/>
    <n v="685"/>
    <n v="0.68500000000000005"/>
    <s v="POLE"/>
    <n v="245"/>
    <n v="91100"/>
    <s v=" VILLABE"/>
    <n v="59810"/>
    <s v="LESQUIN"/>
    <n v="248.797"/>
    <s v="ID2"/>
    <n v="1969"/>
    <s v="homme"/>
    <n v="0.16"/>
    <n v="0.3"/>
    <n v="6.7400000000000002E-2"/>
    <n v="0.7"/>
    <n v="16.221141445100002"/>
  </r>
  <r>
    <n v="20220800118"/>
    <d v="2022-08-03T00:00:00"/>
    <n v="2022"/>
    <n v="8"/>
    <s v="08"/>
    <x v="20"/>
    <n v="1538982"/>
    <n v="450"/>
    <n v="0.45"/>
    <s v="GV"/>
    <n v="120"/>
    <n v="94440"/>
    <s v=" MAROLLES EN BRI"/>
    <n v="91100"/>
    <s v="VILLABE"/>
    <n v="33.991"/>
    <s v="ID6"/>
    <n v="1976"/>
    <s v="homme"/>
    <n v="0.24099999999999999"/>
    <n v="1"/>
    <n v="0"/>
    <n v="0"/>
    <n v="3.6863239500000002"/>
  </r>
  <r>
    <n v="20220800118"/>
    <d v="2022-08-03T00:00:00"/>
    <n v="2022"/>
    <n v="8"/>
    <s v="08"/>
    <x v="20"/>
    <n v="1538940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800118"/>
    <d v="2022-08-03T00:00:00"/>
    <n v="2022"/>
    <n v="8"/>
    <s v="08"/>
    <x v="20"/>
    <n v="1539399"/>
    <n v="150"/>
    <n v="0.15"/>
    <s v="POLE"/>
    <n v="195"/>
    <n v="33520"/>
    <s v=" BRUGES"/>
    <n v="91100"/>
    <s v="VILLABE"/>
    <n v="577.11099999999999"/>
    <s v="ID40"/>
    <n v="1976"/>
    <s v="homme"/>
    <n v="0.16"/>
    <n v="0.3"/>
    <n v="6.7400000000000002E-2"/>
    <n v="0.7"/>
    <n v="8.2394137470000004"/>
  </r>
  <r>
    <n v="20220800118"/>
    <d v="2022-08-04T00:00:00"/>
    <n v="2022"/>
    <n v="8"/>
    <s v="08"/>
    <x v="20"/>
    <n v="1539955"/>
    <n v="214"/>
    <n v="0.214"/>
    <s v="PAEX"/>
    <n v="100"/>
    <n v="91100"/>
    <s v=" VILLABE"/>
    <n v="8090"/>
    <s v="CHARLEVILLE MEZ"/>
    <n v="256.911"/>
    <s v="ID2"/>
    <n v="1969"/>
    <s v="homme"/>
    <n v="0.16"/>
    <n v="0.3"/>
    <n v="6.7400000000000002E-2"/>
    <n v="0.7"/>
    <n v="5.2328968417199997"/>
  </r>
  <r>
    <n v="20220800118"/>
    <d v="2022-08-04T00:00:00"/>
    <n v="2022"/>
    <n v="8"/>
    <s v="08"/>
    <x v="20"/>
    <n v="1539956"/>
    <n v="106"/>
    <n v="0.106"/>
    <s v="POLE"/>
    <n v="159"/>
    <n v="91100"/>
    <s v=" VILLABE"/>
    <n v="13300"/>
    <s v="SALON DE PROVEN"/>
    <n v="691.78700000000003"/>
    <s v="ID2"/>
    <n v="1969"/>
    <s v="homme"/>
    <n v="0.16"/>
    <n v="0.3"/>
    <n v="6.7400000000000002E-2"/>
    <n v="0.7"/>
    <n v="6.9794943859599998"/>
  </r>
  <r>
    <n v="20220800118"/>
    <d v="2022-08-04T00:00:00"/>
    <n v="2022"/>
    <n v="8"/>
    <s v="08"/>
    <x v="20"/>
    <n v="1539866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800118"/>
    <d v="2022-08-04T00:00:00"/>
    <n v="2022"/>
    <n v="8"/>
    <s v="08"/>
    <x v="20"/>
    <n v="1539954"/>
    <n v="438"/>
    <n v="0.438"/>
    <s v="POLE"/>
    <n v="290"/>
    <n v="91100"/>
    <s v=" VILLABE"/>
    <n v="19410"/>
    <s v="PERPEZAC LE NOI"/>
    <n v="458.50700000000001"/>
    <s v="ID2"/>
    <n v="1969"/>
    <s v="homme"/>
    <n v="0.16"/>
    <n v="0.3"/>
    <n v="6.7400000000000002E-2"/>
    <n v="0.7"/>
    <n v="19.114624961880001"/>
  </r>
  <r>
    <n v="20220800118"/>
    <d v="2022-08-04T00:00:00"/>
    <n v="2022"/>
    <n v="8"/>
    <s v="08"/>
    <x v="20"/>
    <n v="1539134"/>
    <n v="950"/>
    <n v="0.95"/>
    <s v="PLR"/>
    <n v="420"/>
    <n v="59810"/>
    <s v=" LESQUIN"/>
    <n v="94440"/>
    <s v="MAROLLES EN BRI"/>
    <n v="243.97"/>
    <s v="ID11"/>
    <n v="1998"/>
    <s v="homme"/>
    <n v="0.16"/>
    <n v="1"/>
    <n v="0"/>
    <n v="0"/>
    <n v="37.083439999999996"/>
  </r>
  <r>
    <n v="20220800118"/>
    <d v="2022-08-05T00:00:00"/>
    <n v="2022"/>
    <n v="8"/>
    <s v="08"/>
    <x v="20"/>
    <n v="1540114"/>
    <n v="150"/>
    <n v="0.15"/>
    <s v="PAEX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2.6671434779999998"/>
  </r>
  <r>
    <n v="20220800118"/>
    <d v="2022-08-05T00:00:00"/>
    <n v="2022"/>
    <n v="8"/>
    <s v="08"/>
    <x v="20"/>
    <n v="1539992"/>
    <n v="150"/>
    <n v="0.15"/>
    <s v="PAEX"/>
    <n v="158"/>
    <n v="59200"/>
    <s v=" TOURCOING"/>
    <n v="91100"/>
    <s v="VILLABE"/>
    <n v="266.87799999999999"/>
    <s v="ID34"/>
    <n v="1970"/>
    <s v="femme"/>
    <n v="0.16"/>
    <n v="0.3"/>
    <n v="6.7400000000000002E-2"/>
    <n v="0.7"/>
    <n v="3.8102172059999999"/>
  </r>
  <r>
    <n v="20220800118"/>
    <d v="2022-08-05T00:00:00"/>
    <n v="2022"/>
    <n v="8"/>
    <s v="08"/>
    <x v="20"/>
    <n v="1539847"/>
    <n v="300"/>
    <n v="0.3"/>
    <s v="POLE"/>
    <n v="26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800118"/>
    <d v="2022-08-05T00:00:00"/>
    <n v="2022"/>
    <n v="8"/>
    <s v="08"/>
    <x v="20"/>
    <n v="1540333"/>
    <n v="400"/>
    <n v="0.4"/>
    <s v="PAEX"/>
    <n v="400"/>
    <n v="64230"/>
    <s v=" SAUVAGNON"/>
    <n v="91100"/>
    <s v="VILLABE"/>
    <n v="767.14700000000005"/>
    <s v="ID31"/>
    <n v="1984"/>
    <s v="femme"/>
    <n v="0.16"/>
    <n v="0.3"/>
    <n v="6.7400000000000002E-2"/>
    <n v="0.7"/>
    <n v="29.206820584000006"/>
  </r>
  <r>
    <n v="20220800118"/>
    <d v="2022-08-05T00:00:00"/>
    <n v="2022"/>
    <n v="8"/>
    <s v="08"/>
    <x v="20"/>
    <n v="1539844"/>
    <n v="600"/>
    <n v="0.6"/>
    <s v="POLE"/>
    <n v="470"/>
    <n v="13000"/>
    <s v=" MARSEILLE"/>
    <n v="91100"/>
    <s v="VILLABE"/>
    <n v="740.09799999999996"/>
    <s v="ID26"/>
    <n v="1976"/>
    <s v="homme"/>
    <n v="0.16"/>
    <n v="0.3"/>
    <n v="6.7400000000000002E-2"/>
    <n v="0.7"/>
    <n v="42.265516583999997"/>
  </r>
  <r>
    <n v="20220800118"/>
    <d v="2022-08-08T00:00:00"/>
    <n v="2022"/>
    <n v="8"/>
    <s v="08"/>
    <x v="20"/>
    <n v="1540270"/>
    <n v="150"/>
    <n v="0.15"/>
    <s v="POLE"/>
    <n v="140"/>
    <n v="76380"/>
    <s v=" CANTELEU"/>
    <n v="91100"/>
    <s v="VILLABE"/>
    <n v="173.22"/>
    <s v="ID33"/>
    <n v="1997"/>
    <s v="femme"/>
    <n v="0.16"/>
    <n v="0.3"/>
    <n v="6.7400000000000002E-2"/>
    <n v="0.7"/>
    <n v="2.47306194"/>
  </r>
  <r>
    <n v="20220800118"/>
    <d v="2022-08-08T00:00:00"/>
    <n v="2022"/>
    <n v="8"/>
    <s v="08"/>
    <x v="20"/>
    <n v="1540440"/>
    <n v="685"/>
    <n v="0.68500000000000005"/>
    <s v="POLE"/>
    <n v="220"/>
    <n v="91100"/>
    <s v=" VILLABE"/>
    <n v="59100"/>
    <s v="ROUBAIX"/>
    <n v="266.166"/>
    <s v="ID2"/>
    <n v="1969"/>
    <s v="homme"/>
    <n v="0.16"/>
    <n v="0.3"/>
    <n v="6.7400000000000002E-2"/>
    <n v="0.7"/>
    <n v="17.353570717800004"/>
  </r>
  <r>
    <n v="20220800118"/>
    <d v="2022-08-08T00:00:00"/>
    <n v="2022"/>
    <n v="8"/>
    <s v="08"/>
    <x v="20"/>
    <n v="1540176"/>
    <n v="750"/>
    <n v="0.75"/>
    <s v="PAEX"/>
    <n v="450"/>
    <n v="67100"/>
    <s v=" STRASBOURG"/>
    <n v="91100"/>
    <s v="VILLABE"/>
    <n v="516.47400000000005"/>
    <s v="ID3"/>
    <n v="1987"/>
    <s v="homme"/>
    <n v="0.16"/>
    <n v="0.3"/>
    <n v="6.7400000000000002E-2"/>
    <n v="0.7"/>
    <n v="36.868496490000012"/>
  </r>
  <r>
    <n v="20220800118"/>
    <d v="2022-08-09T00:00:00"/>
    <n v="2022"/>
    <n v="8"/>
    <s v="08"/>
    <x v="20"/>
    <n v="1540271"/>
    <n v="300"/>
    <n v="0.3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800118"/>
    <d v="2022-08-09T00:00:00"/>
    <n v="2022"/>
    <n v="8"/>
    <s v="08"/>
    <x v="20"/>
    <n v="1540942"/>
    <n v="40"/>
    <n v="0.04"/>
    <s v="POLE"/>
    <n v="113"/>
    <n v="91100"/>
    <s v=" VILLABE"/>
    <n v="59100"/>
    <s v="ROUBAIX"/>
    <n v="266.166"/>
    <s v="ID2"/>
    <n v="1969"/>
    <s v="homme"/>
    <n v="0.16"/>
    <n v="0.3"/>
    <n v="6.7400000000000002E-2"/>
    <n v="0.7"/>
    <n v="1.0133471952000002"/>
  </r>
  <r>
    <n v="20220800118"/>
    <d v="2022-08-09T00:00:00"/>
    <n v="2022"/>
    <n v="8"/>
    <s v="08"/>
    <x v="20"/>
    <n v="1540784"/>
    <n v="86"/>
    <n v="8.5999999999999993E-2"/>
    <s v="POLE"/>
    <n v="173"/>
    <n v="91100"/>
    <s v=" VILLABE"/>
    <n v="31390"/>
    <s v="CARBONNE"/>
    <n v="715.00800000000004"/>
    <s v="ID2"/>
    <n v="1969"/>
    <s v="homme"/>
    <n v="0.16"/>
    <n v="0.3"/>
    <n v="6.7400000000000002E-2"/>
    <n v="0.7"/>
    <n v="5.8526836838399996"/>
  </r>
  <r>
    <n v="20220800118"/>
    <d v="2022-08-09T00:00:00"/>
    <n v="2022"/>
    <n v="8"/>
    <s v="08"/>
    <x v="20"/>
    <n v="1538579"/>
    <n v="150"/>
    <n v="0.15"/>
    <s v="POLE"/>
    <n v="180"/>
    <n v="37220"/>
    <s v=" ILE BOUCHARD/L''"/>
    <n v="91100"/>
    <s v="VILLABE"/>
    <n v="278.45800000000003"/>
    <s v="ID48"/>
    <n v="1987"/>
    <s v="homme"/>
    <n v="0.16"/>
    <n v="0.3"/>
    <n v="6.7400000000000002E-2"/>
    <n v="0.7"/>
    <n v="3.9755448659999999"/>
  </r>
  <r>
    <n v="20220800118"/>
    <d v="2022-08-09T00:00:00"/>
    <n v="2022"/>
    <n v="8"/>
    <s v="08"/>
    <x v="20"/>
    <n v="1540930"/>
    <n v="450"/>
    <n v="0.45"/>
    <s v="POLE"/>
    <n v="220"/>
    <n v="54710"/>
    <s v=" LUDRES"/>
    <n v="91100"/>
    <s v="VILLABE"/>
    <n v="376.16699999999997"/>
    <s v="ID38"/>
    <n v="1995"/>
    <s v="homme"/>
    <n v="0.16"/>
    <n v="0.3"/>
    <n v="6.7400000000000002E-2"/>
    <n v="0.7"/>
    <n v="16.111608777000001"/>
  </r>
  <r>
    <n v="20220800118"/>
    <d v="2022-08-09T00:00:00"/>
    <n v="2022"/>
    <n v="8"/>
    <s v="08"/>
    <x v="20"/>
    <n v="1540755"/>
    <n v="450"/>
    <n v="0.45"/>
    <s v="POLE"/>
    <n v="3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6.300878965999999"/>
  </r>
  <r>
    <n v="20220800118"/>
    <d v="2022-08-10T00:00:00"/>
    <n v="2022"/>
    <n v="8"/>
    <s v="08"/>
    <x v="20"/>
    <n v="1541161"/>
    <n v="428"/>
    <n v="0.42799999999999999"/>
    <s v="POLE"/>
    <n v="215"/>
    <n v="91100"/>
    <s v=" VILLABE"/>
    <n v="59810"/>
    <s v="LESQUIN"/>
    <n v="248.797"/>
    <s v="ID2"/>
    <n v="1969"/>
    <s v="homme"/>
    <n v="0.16"/>
    <n v="0.3"/>
    <n v="6.7400000000000002E-2"/>
    <n v="0.7"/>
    <n v="10.135253340879999"/>
  </r>
  <r>
    <n v="20220800118"/>
    <d v="2022-08-10T00:00:00"/>
    <n v="2022"/>
    <n v="8"/>
    <s v="08"/>
    <x v="20"/>
    <n v="1541160"/>
    <n v="685"/>
    <n v="0.68500000000000005"/>
    <s v="POLE"/>
    <n v="250"/>
    <n v="91100"/>
    <s v=" VILLABE"/>
    <n v="80090"/>
    <s v="AMIENS"/>
    <n v="188.583"/>
    <s v="ID2"/>
    <n v="1969"/>
    <s v="homme"/>
    <n v="0.16"/>
    <n v="0.3"/>
    <n v="6.7400000000000002E-2"/>
    <n v="0.7"/>
    <n v="12.295291008900001"/>
  </r>
  <r>
    <n v="20220800118"/>
    <d v="2022-08-10T00:00:00"/>
    <n v="2022"/>
    <n v="8"/>
    <s v="08"/>
    <x v="20"/>
    <n v="1541284"/>
    <n v="2200"/>
    <n v="2.2000000000000002"/>
    <s v="PLR"/>
    <n v="380"/>
    <n v="91100"/>
    <s v=" VILLABE"/>
    <n v="59810"/>
    <s v="LESQUIN"/>
    <n v="248.797"/>
    <s v="ID2"/>
    <n v="1969"/>
    <s v="homme"/>
    <n v="0.16"/>
    <n v="1"/>
    <n v="0"/>
    <n v="0"/>
    <n v="87.576544000000013"/>
  </r>
  <r>
    <n v="20220800118"/>
    <d v="2022-08-11T00:00:00"/>
    <n v="2022"/>
    <n v="8"/>
    <s v="08"/>
    <x v="20"/>
    <n v="1541145"/>
    <n v="300"/>
    <n v="0.3"/>
    <s v="POLE"/>
    <n v="18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20800118"/>
    <d v="2022-08-11T00:00:00"/>
    <n v="2022"/>
    <n v="8"/>
    <s v="08"/>
    <x v="20"/>
    <n v="1541152"/>
    <n v="300"/>
    <n v="0.3"/>
    <s v="POLE"/>
    <n v="200"/>
    <n v="59200"/>
    <s v=" TOURCOING"/>
    <n v="91100"/>
    <s v="VILLABE"/>
    <n v="266.87799999999999"/>
    <s v="ID34"/>
    <n v="1970"/>
    <s v="femme"/>
    <n v="0.16"/>
    <n v="0.3"/>
    <n v="6.7400000000000002E-2"/>
    <n v="0.7"/>
    <n v="7.6204344119999998"/>
  </r>
  <r>
    <n v="20220800118"/>
    <d v="2022-08-11T00:00:00"/>
    <n v="2022"/>
    <n v="8"/>
    <s v="08"/>
    <x v="20"/>
    <n v="1541421"/>
    <n v="321"/>
    <n v="0.32100000000000001"/>
    <s v="POLE"/>
    <n v="200"/>
    <n v="91100"/>
    <s v=" VILLABE"/>
    <n v="76380"/>
    <s v="CANTELEU"/>
    <n v="173.74600000000001"/>
    <s v="ID2"/>
    <n v="1969"/>
    <s v="homme"/>
    <n v="0.16"/>
    <n v="0.3"/>
    <n v="6.7400000000000002E-2"/>
    <n v="0.7"/>
    <n v="5.3084233138800005"/>
  </r>
  <r>
    <n v="20220800118"/>
    <d v="2022-08-11T00:00:00"/>
    <n v="2022"/>
    <n v="8"/>
    <s v="08"/>
    <x v="20"/>
    <n v="1541502"/>
    <n v="532"/>
    <n v="0.53200000000000003"/>
    <s v="POLE"/>
    <n v="300"/>
    <n v="91100"/>
    <s v=" VILLABE"/>
    <n v="8090"/>
    <s v="CHARLEVILLE MEZ"/>
    <n v="256.911"/>
    <s v="ID2"/>
    <n v="1969"/>
    <s v="homme"/>
    <n v="0.16"/>
    <n v="0.3"/>
    <n v="6.7400000000000002E-2"/>
    <n v="0.7"/>
    <n v="13.008883737360001"/>
  </r>
  <r>
    <n v="20220800118"/>
    <d v="2022-08-12T00:00:00"/>
    <n v="2022"/>
    <n v="8"/>
    <s v="08"/>
    <x v="20"/>
    <n v="1541808"/>
    <n v="44"/>
    <n v="4.3999999999999997E-2"/>
    <s v="PAEX"/>
    <n v="80"/>
    <n v="91100"/>
    <s v=" VILLABE"/>
    <n v="92160"/>
    <s v="ANTONY"/>
    <n v="28.826000000000001"/>
    <s v="ID2"/>
    <n v="1969"/>
    <s v="homme"/>
    <n v="0.16"/>
    <n v="0.3"/>
    <n v="6.7400000000000002E-2"/>
    <n v="0.7"/>
    <n v="0.12072098192"/>
  </r>
  <r>
    <n v="20220800118"/>
    <d v="2022-08-12T00:00:00"/>
    <n v="2022"/>
    <n v="8"/>
    <s v="08"/>
    <x v="20"/>
    <n v="1541809"/>
    <n v="257"/>
    <n v="0.25700000000000001"/>
    <s v="POLE"/>
    <n v="130"/>
    <n v="91100"/>
    <s v=" VILLABE"/>
    <n v="39570"/>
    <s v="LONS LE SAUNIER"/>
    <n v="380.45499999999998"/>
    <s v="ID2"/>
    <n v="1969"/>
    <s v="homme"/>
    <n v="0.16"/>
    <n v="0.3"/>
    <n v="6.7400000000000002E-2"/>
    <n v="0.7"/>
    <n v="9.3064086733"/>
  </r>
  <r>
    <n v="20220800118"/>
    <d v="2022-08-12T00:00:00"/>
    <n v="2022"/>
    <n v="8"/>
    <s v="08"/>
    <x v="20"/>
    <n v="1541925"/>
    <n v="150"/>
    <n v="0.15"/>
    <s v="PAEX"/>
    <n v="165"/>
    <n v="40300"/>
    <s v=" PEYREHORADE"/>
    <n v="91100"/>
    <s v="VILLABE"/>
    <n v="752.09199999999998"/>
    <s v="ID7"/>
    <n v="1973"/>
    <s v="femme"/>
    <n v="0.16"/>
    <n v="0.3"/>
    <n v="6.7400000000000002E-2"/>
    <n v="0.7"/>
    <n v="10.737617484000001"/>
  </r>
  <r>
    <n v="20220800118"/>
    <d v="2022-08-12T00:00:00"/>
    <n v="2022"/>
    <n v="8"/>
    <s v="08"/>
    <x v="20"/>
    <n v="1541365"/>
    <n v="300"/>
    <n v="0.3"/>
    <s v="POLE"/>
    <n v="200"/>
    <n v="76380"/>
    <s v=" CANTELEU"/>
    <n v="91100"/>
    <s v="VILLABE"/>
    <n v="173.22"/>
    <s v="ID33"/>
    <n v="1997"/>
    <s v="femme"/>
    <n v="0.16"/>
    <n v="0.3"/>
    <n v="6.7400000000000002E-2"/>
    <n v="0.7"/>
    <n v="4.94612388"/>
  </r>
  <r>
    <n v="20220800118"/>
    <d v="2022-08-12T00:00:00"/>
    <n v="2022"/>
    <n v="8"/>
    <s v="08"/>
    <x v="20"/>
    <n v="1541554"/>
    <n v="300"/>
    <n v="0.3"/>
    <s v="POLE"/>
    <n v="26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800118"/>
    <d v="2022-08-12T00:00:00"/>
    <n v="2022"/>
    <n v="8"/>
    <s v="08"/>
    <x v="20"/>
    <n v="1541146"/>
    <n v="450"/>
    <n v="0.45"/>
    <s v="POLE"/>
    <n v="340"/>
    <n v="67100"/>
    <s v=" STRASBOURG"/>
    <n v="59100"/>
    <s v="ROUBAIX"/>
    <n v="540.18499999999995"/>
    <s v="ID3"/>
    <n v="1987"/>
    <s v="homme"/>
    <n v="0.16"/>
    <n v="0.3"/>
    <n v="6.7400000000000002E-2"/>
    <n v="0.7"/>
    <n v="23.136663734999999"/>
  </r>
  <r>
    <n v="20220800118"/>
    <d v="2022-08-12T00:00:00"/>
    <n v="2022"/>
    <n v="8"/>
    <s v="08"/>
    <x v="20"/>
    <n v="1541815"/>
    <n v="650"/>
    <n v="0.65"/>
    <s v="PAEX"/>
    <n v="400"/>
    <n v="64230"/>
    <s v=" SAUVAGNON"/>
    <n v="91100"/>
    <s v="VILLABE"/>
    <n v="767.14700000000005"/>
    <s v="ID31"/>
    <n v="1984"/>
    <s v="femme"/>
    <n v="0.16"/>
    <n v="0.3"/>
    <n v="6.7400000000000002E-2"/>
    <n v="0.7"/>
    <n v="47.461083449000007"/>
  </r>
  <r>
    <n v="20220800118"/>
    <d v="2022-08-12T00:00:00"/>
    <n v="2022"/>
    <n v="8"/>
    <s v="08"/>
    <x v="20"/>
    <n v="1541551"/>
    <n v="750"/>
    <n v="0.75"/>
    <s v="POLE"/>
    <n v="470"/>
    <n v="13000"/>
    <s v=" MARSEILLE"/>
    <n v="91100"/>
    <s v="VILLABE"/>
    <n v="740.09799999999996"/>
    <s v="ID26"/>
    <n v="1976"/>
    <s v="homme"/>
    <n v="0.16"/>
    <n v="0.3"/>
    <n v="6.7400000000000002E-2"/>
    <n v="0.7"/>
    <n v="52.831895729999999"/>
  </r>
  <r>
    <n v="20220800118"/>
    <d v="2022-08-16T00:00:00"/>
    <n v="2022"/>
    <n v="8"/>
    <s v="08"/>
    <x v="20"/>
    <n v="1541149"/>
    <n v="320"/>
    <n v="0.32"/>
    <s v="POLE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5.6899060864000006"/>
  </r>
  <r>
    <n v="20220800118"/>
    <d v="2022-08-16T00:00:00"/>
    <n v="2022"/>
    <n v="8"/>
    <s v="08"/>
    <x v="20"/>
    <n v="1539843"/>
    <n v="400"/>
    <n v="0.4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800118"/>
    <d v="2022-08-16T00:00:00"/>
    <n v="2022"/>
    <n v="8"/>
    <s v="08"/>
    <x v="20"/>
    <n v="1542259"/>
    <n v="300"/>
    <n v="0.3"/>
    <s v="PAEX"/>
    <n v="160"/>
    <n v="87000"/>
    <s v=" LIMOGES"/>
    <n v="91100"/>
    <s v="VILLABE"/>
    <n v="389.06299999999999"/>
    <s v="ID37"/>
    <n v="1965"/>
    <s v="femme"/>
    <n v="0.16"/>
    <n v="0.3"/>
    <n v="6.7400000000000002E-2"/>
    <n v="0.7"/>
    <n v="11.109304902"/>
  </r>
  <r>
    <n v="20220800118"/>
    <d v="2022-08-16T00:00:00"/>
    <n v="2022"/>
    <n v="8"/>
    <s v="08"/>
    <x v="20"/>
    <n v="1542303"/>
    <n v="342"/>
    <n v="0.34200000000000003"/>
    <s v="POLE"/>
    <n v="210"/>
    <n v="91100"/>
    <s v=" VILLABE"/>
    <n v="66000"/>
    <s v="PERPIGNAN"/>
    <n v="837.41300000000001"/>
    <s v="ID2"/>
    <n v="1969"/>
    <s v="homme"/>
    <n v="0.16"/>
    <n v="0.3"/>
    <n v="6.7400000000000002E-2"/>
    <n v="0.7"/>
    <n v="27.259099514280003"/>
  </r>
  <r>
    <n v="20220800118"/>
    <d v="2022-08-16T00:00:00"/>
    <n v="2022"/>
    <n v="8"/>
    <s v="08"/>
    <x v="20"/>
    <n v="1541855"/>
    <n v="300"/>
    <n v="0.3"/>
    <s v="PAEX"/>
    <n v="224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20800118"/>
    <d v="2022-08-16T00:00:00"/>
    <n v="2022"/>
    <n v="8"/>
    <s v="08"/>
    <x v="20"/>
    <n v="1542304"/>
    <n v="425"/>
    <n v="0.42499999999999999"/>
    <s v="POLE"/>
    <n v="250"/>
    <n v="91100"/>
    <s v=" VILLABE"/>
    <n v="40300"/>
    <s v="PEYREHORADE"/>
    <n v="752.33699999999999"/>
    <s v="ID2"/>
    <n v="1969"/>
    <s v="homme"/>
    <n v="0.16"/>
    <n v="0.3"/>
    <n v="6.7400000000000002E-2"/>
    <n v="0.7"/>
    <n v="30.433160155500001"/>
  </r>
  <r>
    <n v="20220800118"/>
    <d v="2022-08-16T00:00:00"/>
    <n v="2022"/>
    <n v="8"/>
    <s v="08"/>
    <x v="20"/>
    <n v="1541856"/>
    <n v="450"/>
    <n v="0.45"/>
    <s v="POLE"/>
    <n v="3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6.300878965999999"/>
  </r>
  <r>
    <n v="20220800118"/>
    <d v="2022-08-17T00:00:00"/>
    <n v="2022"/>
    <n v="8"/>
    <s v="08"/>
    <x v="20"/>
    <n v="1542559"/>
    <n v="105"/>
    <n v="0.105"/>
    <s v="POLE"/>
    <n v="135"/>
    <n v="91100"/>
    <s v=" VILLABE"/>
    <n v="39570"/>
    <s v="LONS LE SAUNIER"/>
    <n v="380.45499999999998"/>
    <s v="ID2"/>
    <n v="1969"/>
    <s v="homme"/>
    <n v="0.16"/>
    <n v="0.3"/>
    <n v="6.7400000000000002E-2"/>
    <n v="0.7"/>
    <n v="3.8022292245"/>
  </r>
  <r>
    <n v="20220800118"/>
    <d v="2022-08-17T00:00:00"/>
    <n v="2022"/>
    <n v="8"/>
    <s v="08"/>
    <x v="20"/>
    <n v="1542712"/>
    <n v="400"/>
    <n v="0.4"/>
    <s v="PAEX"/>
    <n v="150"/>
    <n v="91100"/>
    <s v=" VILLABE"/>
    <n v="93130"/>
    <s v="NOISY LE SEC"/>
    <n v="46.627000000000002"/>
    <s v="ID2"/>
    <n v="1969"/>
    <s v="homme"/>
    <n v="0.16"/>
    <n v="0.3"/>
    <n v="6.7400000000000002E-2"/>
    <n v="0.7"/>
    <n v="1.7751831440000001"/>
  </r>
  <r>
    <n v="20220800118"/>
    <d v="2022-08-17T00:00:00"/>
    <n v="2022"/>
    <n v="8"/>
    <s v="08"/>
    <x v="20"/>
    <n v="1541813"/>
    <n v="150"/>
    <n v="0.15"/>
    <s v="PAEX"/>
    <n v="165"/>
    <n v="67400"/>
    <s v=" ILLKIRCH GRAFFEN"/>
    <n v="91100"/>
    <s v="VILLABE"/>
    <n v="514.08299999999997"/>
    <s v="ID43"/>
    <n v="1990"/>
    <s v="homme"/>
    <n v="0.16"/>
    <n v="0.3"/>
    <n v="6.7400000000000002E-2"/>
    <n v="0.7"/>
    <n v="7.3395629909999993"/>
  </r>
  <r>
    <n v="20220800118"/>
    <d v="2022-08-18T00:00:00"/>
    <n v="2022"/>
    <n v="8"/>
    <s v="08"/>
    <x v="20"/>
    <n v="1543022"/>
    <n v="150"/>
    <n v="0.15"/>
    <s v="PAEX"/>
    <n v="80"/>
    <n v="93380"/>
    <s v=" PIERREFITTE SUR"/>
    <n v="91100"/>
    <s v="VILLABE"/>
    <n v="55.667000000000002"/>
    <s v="ID42"/>
    <n v="1976"/>
    <s v="homme"/>
    <n v="0.16"/>
    <n v="0.3"/>
    <n v="6.7400000000000002E-2"/>
    <n v="0.7"/>
    <n v="0.79475775900000001"/>
  </r>
  <r>
    <n v="20220800118"/>
    <d v="2022-08-18T00:00:00"/>
    <n v="2022"/>
    <n v="8"/>
    <s v="08"/>
    <x v="20"/>
    <n v="1542351"/>
    <n v="300"/>
    <n v="0.3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800118"/>
    <d v="2022-08-18T00:00:00"/>
    <n v="2022"/>
    <n v="8"/>
    <s v="08"/>
    <x v="20"/>
    <n v="1543015"/>
    <n v="320"/>
    <n v="0.32"/>
    <s v="POLE"/>
    <n v="148"/>
    <n v="91100"/>
    <s v=" VILLABE"/>
    <n v="73490"/>
    <s v="RAVOIRE/LA"/>
    <n v="539.01400000000001"/>
    <s v="ID2"/>
    <n v="1969"/>
    <s v="homme"/>
    <n v="0.16"/>
    <n v="0.3"/>
    <n v="6.7400000000000002E-2"/>
    <n v="0.7"/>
    <n v="16.4170728064"/>
  </r>
  <r>
    <n v="20220800118"/>
    <d v="2022-08-18T00:00:00"/>
    <n v="2022"/>
    <n v="8"/>
    <s v="08"/>
    <x v="20"/>
    <n v="1542936"/>
    <n v="150"/>
    <n v="0.15"/>
    <s v="PAEX"/>
    <n v="158"/>
    <n v="53120"/>
    <s v=" GORRON"/>
    <n v="91100"/>
    <s v="VILLABE"/>
    <n v="316.21199999999999"/>
    <s v="ID45"/>
    <n v="1999"/>
    <s v="femme"/>
    <n v="0.16"/>
    <n v="0.3"/>
    <n v="6.7400000000000002E-2"/>
    <n v="0.7"/>
    <n v="4.5145587239999996"/>
  </r>
  <r>
    <n v="20220800118"/>
    <d v="2022-08-18T00:00:00"/>
    <n v="2022"/>
    <n v="8"/>
    <s v="08"/>
    <x v="20"/>
    <n v="1543013"/>
    <n v="82"/>
    <n v="8.2000000000000003E-2"/>
    <s v="POLE"/>
    <n v="159"/>
    <n v="91100"/>
    <s v=" VILLABE"/>
    <n v="40300"/>
    <s v="PEYREHORADE"/>
    <n v="752.33699999999999"/>
    <s v="ID2"/>
    <n v="1969"/>
    <s v="homme"/>
    <n v="0.16"/>
    <n v="0.3"/>
    <n v="6.7400000000000002E-2"/>
    <n v="0.7"/>
    <n v="5.8718097241200002"/>
  </r>
  <r>
    <n v="20220800118"/>
    <d v="2022-08-18T00:00:00"/>
    <n v="2022"/>
    <n v="8"/>
    <s v="08"/>
    <x v="20"/>
    <n v="1542935"/>
    <n v="300"/>
    <n v="0.3"/>
    <s v="PAEX"/>
    <n v="193"/>
    <n v="59200"/>
    <s v=" TOURCOING"/>
    <n v="91100"/>
    <s v="VILLABE"/>
    <n v="266.87799999999999"/>
    <s v="ID34"/>
    <n v="1970"/>
    <s v="femme"/>
    <n v="0.16"/>
    <n v="0.3"/>
    <n v="6.7400000000000002E-2"/>
    <n v="0.7"/>
    <n v="7.6204344119999998"/>
  </r>
  <r>
    <n v="20220800118"/>
    <d v="2022-08-18T00:00:00"/>
    <n v="2022"/>
    <n v="8"/>
    <s v="08"/>
    <x v="20"/>
    <n v="1543014"/>
    <n v="642"/>
    <n v="0.64200000000000002"/>
    <s v="POLE"/>
    <n v="234"/>
    <n v="91100"/>
    <s v=" VILLABE"/>
    <n v="62780"/>
    <s v="CUCQ"/>
    <n v="280.69799999999998"/>
    <s v="ID2"/>
    <n v="1969"/>
    <s v="homme"/>
    <n v="0.16"/>
    <n v="0.3"/>
    <n v="6.7400000000000002E-2"/>
    <n v="0.7"/>
    <n v="17.152208480879999"/>
  </r>
  <r>
    <n v="20220800118"/>
    <d v="2022-08-19T00:00:00"/>
    <n v="2022"/>
    <n v="8"/>
    <s v="08"/>
    <x v="20"/>
    <n v="1543467"/>
    <n v="150"/>
    <n v="0.15"/>
    <s v="PAEX"/>
    <n v="90"/>
    <n v="93130"/>
    <s v=" NOISY LE SEC"/>
    <n v="91100"/>
    <s v="VILLABE"/>
    <n v="46.533999999999999"/>
    <s v="ID36"/>
    <n v="1973"/>
    <s v="femme"/>
    <n v="0.16"/>
    <n v="0.3"/>
    <n v="6.7400000000000002E-2"/>
    <n v="0.7"/>
    <n v="0.664365918"/>
  </r>
  <r>
    <n v="20220800118"/>
    <d v="2022-08-19T00:00:00"/>
    <n v="2022"/>
    <n v="8"/>
    <s v="08"/>
    <x v="20"/>
    <n v="1543060"/>
    <n v="450"/>
    <n v="0.45"/>
    <s v="PAEX"/>
    <n v="206"/>
    <n v="62780"/>
    <s v=" CUCQ"/>
    <n v="91100"/>
    <s v="VILLABE"/>
    <n v="278.49700000000001"/>
    <s v="ID12"/>
    <n v="1987"/>
    <s v="femme"/>
    <n v="0.16"/>
    <n v="0.3"/>
    <n v="6.7400000000000002E-2"/>
    <n v="0.7"/>
    <n v="11.928305007000001"/>
  </r>
  <r>
    <n v="20220800118"/>
    <d v="2022-08-19T00:00:00"/>
    <n v="2022"/>
    <n v="8"/>
    <s v="08"/>
    <x v="20"/>
    <n v="1543353"/>
    <n v="685"/>
    <n v="0.68500000000000005"/>
    <s v="POLE"/>
    <n v="245"/>
    <n v="91100"/>
    <s v=" VILLABE"/>
    <n v="59810"/>
    <s v="LESQUIN"/>
    <n v="248.797"/>
    <s v="ID2"/>
    <n v="1969"/>
    <s v="homme"/>
    <n v="0.16"/>
    <n v="0.3"/>
    <n v="6.7400000000000002E-2"/>
    <n v="0.7"/>
    <n v="16.221141445100002"/>
  </r>
  <r>
    <n v="20220800118"/>
    <d v="2022-08-19T00:00:00"/>
    <n v="2022"/>
    <n v="8"/>
    <s v="08"/>
    <x v="20"/>
    <n v="1543354"/>
    <n v="492"/>
    <n v="0.49199999999999999"/>
    <s v="POLE"/>
    <n v="260"/>
    <n v="91100"/>
    <s v=" VILLABE"/>
    <n v="73490"/>
    <s v="RAVOIRE/LA"/>
    <n v="539.01400000000001"/>
    <s v="ID2"/>
    <n v="1969"/>
    <s v="homme"/>
    <n v="0.16"/>
    <n v="0.3"/>
    <n v="6.7400000000000002E-2"/>
    <n v="0.7"/>
    <n v="25.241249439840001"/>
  </r>
  <r>
    <n v="20220800118"/>
    <d v="2022-08-19T00:00:00"/>
    <n v="2022"/>
    <n v="8"/>
    <s v="08"/>
    <x v="20"/>
    <n v="1543061"/>
    <n v="600"/>
    <n v="0.6"/>
    <s v="POLE"/>
    <n v="470"/>
    <n v="13000"/>
    <s v=" MARSEILLE"/>
    <n v="91100"/>
    <s v="VILLABE"/>
    <n v="740.09799999999996"/>
    <s v="ID26"/>
    <n v="1976"/>
    <s v="homme"/>
    <n v="0.16"/>
    <n v="0.3"/>
    <n v="6.7400000000000002E-2"/>
    <n v="0.7"/>
    <n v="42.265516583999997"/>
  </r>
  <r>
    <n v="20220800118"/>
    <d v="2022-08-22T00:00:00"/>
    <n v="2022"/>
    <n v="8"/>
    <s v="08"/>
    <x v="20"/>
    <n v="1543490"/>
    <n v="150"/>
    <n v="0.15"/>
    <s v="POLE"/>
    <n v="140"/>
    <n v="76380"/>
    <s v=" CANTELEU"/>
    <n v="91100"/>
    <s v="VILLABE"/>
    <n v="173.22"/>
    <s v="ID33"/>
    <n v="1997"/>
    <s v="femme"/>
    <n v="0.16"/>
    <n v="0.3"/>
    <n v="6.7400000000000002E-2"/>
    <n v="0.7"/>
    <n v="2.47306194"/>
  </r>
  <r>
    <n v="20220800118"/>
    <d v="2022-08-22T00:00:00"/>
    <n v="2022"/>
    <n v="8"/>
    <s v="08"/>
    <x v="20"/>
    <n v="1543416"/>
    <n v="150"/>
    <n v="0.15"/>
    <s v="POLE"/>
    <n v="165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20800118"/>
    <d v="2022-08-22T00:00:00"/>
    <n v="2022"/>
    <n v="8"/>
    <s v="08"/>
    <x v="20"/>
    <n v="1543415"/>
    <n v="300"/>
    <n v="0.3"/>
    <s v="PAEX"/>
    <n v="224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20800118"/>
    <d v="2022-08-22T00:00:00"/>
    <n v="2022"/>
    <n v="8"/>
    <s v="08"/>
    <x v="20"/>
    <n v="1543632"/>
    <n v="685"/>
    <n v="0.68500000000000005"/>
    <s v="POLE"/>
    <n v="230"/>
    <n v="91100"/>
    <s v=" VILLABE"/>
    <n v="59100"/>
    <s v="ROUBAIX"/>
    <n v="266.166"/>
    <s v="ID2"/>
    <n v="1969"/>
    <s v="homme"/>
    <n v="0.16"/>
    <n v="0.3"/>
    <n v="6.7400000000000002E-2"/>
    <n v="0.7"/>
    <n v="17.353570717800004"/>
  </r>
  <r>
    <n v="20220800118"/>
    <d v="2022-08-22T00:00:00"/>
    <n v="2022"/>
    <n v="8"/>
    <s v="08"/>
    <x v="20"/>
    <n v="1543667"/>
    <n v="712"/>
    <n v="0.71199999999999997"/>
    <s v="POLE"/>
    <n v="380"/>
    <n v="91100"/>
    <s v=" VILLABE"/>
    <n v="66000"/>
    <s v="PERPIGNAN"/>
    <n v="837.41300000000001"/>
    <s v="ID2"/>
    <n v="1969"/>
    <s v="homme"/>
    <n v="0.16"/>
    <n v="0.3"/>
    <n v="6.7400000000000002E-2"/>
    <n v="0.7"/>
    <n v="56.74993817008"/>
  </r>
  <r>
    <n v="20220800118"/>
    <d v="2022-08-23T00:00:00"/>
    <n v="2022"/>
    <n v="8"/>
    <s v="08"/>
    <x v="20"/>
    <n v="1544269"/>
    <n v="212"/>
    <n v="0.21199999999999999"/>
    <s v="POLE"/>
    <n v="120"/>
    <n v="91100"/>
    <s v=" VILLABE"/>
    <n v="89440"/>
    <s v="JOUX LA VILLE"/>
    <n v="167.37"/>
    <s v="ID2"/>
    <n v="1969"/>
    <s v="homme"/>
    <n v="0.16"/>
    <n v="0.3"/>
    <n v="6.7400000000000002E-2"/>
    <n v="0.7"/>
    <n v="3.3772186391999997"/>
  </r>
  <r>
    <n v="20220800118"/>
    <d v="2022-08-23T00:00:00"/>
    <n v="2022"/>
    <n v="8"/>
    <s v="08"/>
    <x v="20"/>
    <n v="1544467"/>
    <n v="150"/>
    <n v="0.15"/>
    <s v="PAEX"/>
    <n v="158"/>
    <n v="53120"/>
    <s v=" GORRON"/>
    <n v="91100"/>
    <s v="VILLABE"/>
    <n v="316.21199999999999"/>
    <s v="ID45"/>
    <n v="1999"/>
    <s v="femme"/>
    <n v="0.16"/>
    <n v="0.3"/>
    <n v="6.7400000000000002E-2"/>
    <n v="0.7"/>
    <n v="4.5145587239999996"/>
  </r>
  <r>
    <n v="20220800118"/>
    <d v="2022-08-23T00:00:00"/>
    <n v="2022"/>
    <n v="8"/>
    <s v="08"/>
    <x v="20"/>
    <n v="1544101"/>
    <n v="342"/>
    <n v="0.34200000000000003"/>
    <s v="POLE"/>
    <n v="205"/>
    <n v="91100"/>
    <s v=" VILLABE"/>
    <n v="21300"/>
    <s v="CHENOVE"/>
    <n v="279.79899999999998"/>
    <s v="ID2"/>
    <n v="1969"/>
    <s v="homme"/>
    <n v="0.16"/>
    <n v="0.3"/>
    <n v="6.7400000000000002E-2"/>
    <n v="0.7"/>
    <n v="9.10789393644"/>
  </r>
  <r>
    <n v="20220800118"/>
    <d v="2022-08-23T00:00:00"/>
    <n v="2022"/>
    <n v="8"/>
    <s v="08"/>
    <x v="20"/>
    <n v="1544100"/>
    <n v="444"/>
    <n v="0.44400000000000001"/>
    <s v="POLE"/>
    <n v="345"/>
    <n v="91100"/>
    <s v=" VILLABE"/>
    <n v="26750"/>
    <s v="ROMANS SUR ISER"/>
    <n v="541.17999999999995"/>
    <s v="ID2"/>
    <n v="1969"/>
    <s v="homme"/>
    <n v="0.16"/>
    <n v="0.3"/>
    <n v="6.7400000000000002E-2"/>
    <n v="0.7"/>
    <n v="22.870223505599999"/>
  </r>
  <r>
    <n v="20220800118"/>
    <d v="2022-08-23T00:00:00"/>
    <n v="2022"/>
    <n v="8"/>
    <s v="08"/>
    <x v="20"/>
    <n v="1544099"/>
    <n v="356"/>
    <n v="0.35599999999999998"/>
    <s v="POLE"/>
    <n v="470"/>
    <n v="91100"/>
    <s v=" VILLABE"/>
    <n v="66000"/>
    <s v="PERPIGNAN"/>
    <n v="837.41300000000001"/>
    <s v="ID2"/>
    <n v="1969"/>
    <s v="homme"/>
    <n v="0.16"/>
    <n v="0.3"/>
    <n v="6.7400000000000002E-2"/>
    <n v="0.7"/>
    <n v="28.37496908504"/>
  </r>
  <r>
    <n v="20220800118"/>
    <d v="2022-08-24T00:00:00"/>
    <n v="2022"/>
    <n v="8"/>
    <s v="08"/>
    <x v="20"/>
    <n v="1544251"/>
    <n v="200"/>
    <n v="0.2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1.6383661999999999"/>
  </r>
  <r>
    <n v="20220800118"/>
    <d v="2022-08-24T00:00:00"/>
    <n v="2022"/>
    <n v="8"/>
    <s v="08"/>
    <x v="20"/>
    <n v="1544601"/>
    <n v="340"/>
    <n v="0.34"/>
    <s v="POLE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6.0455252168000007"/>
  </r>
  <r>
    <n v="20220800118"/>
    <d v="2022-08-24T00:00:00"/>
    <n v="2022"/>
    <n v="8"/>
    <s v="08"/>
    <x v="20"/>
    <n v="1544045"/>
    <n v="150"/>
    <n v="0.15"/>
    <s v="POLE"/>
    <n v="158"/>
    <n v="62620"/>
    <s v=" RUITZ"/>
    <n v="91100"/>
    <s v="VILLABE"/>
    <n v="247.535"/>
    <s v="ID23"/>
    <n v="1983"/>
    <s v="femme"/>
    <n v="0.16"/>
    <n v="0.3"/>
    <n v="6.7400000000000002E-2"/>
    <n v="0.7"/>
    <n v="3.5340571949999999"/>
  </r>
  <r>
    <n v="20220800118"/>
    <d v="2022-08-24T00:00:00"/>
    <n v="2022"/>
    <n v="8"/>
    <s v="08"/>
    <x v="20"/>
    <n v="1544213"/>
    <n v="300"/>
    <n v="0.3"/>
    <s v="PAEX"/>
    <n v="18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20800118"/>
    <d v="2022-08-24T00:00:00"/>
    <n v="2022"/>
    <n v="8"/>
    <s v="08"/>
    <x v="20"/>
    <n v="1544613"/>
    <n v="342"/>
    <n v="0.34200000000000003"/>
    <s v="POLE"/>
    <n v="200"/>
    <n v="91100"/>
    <s v=" VILLABE"/>
    <n v="59810"/>
    <s v="LESQUIN"/>
    <n v="248.797"/>
    <s v="ID2"/>
    <n v="1969"/>
    <s v="homme"/>
    <n v="0.16"/>
    <n v="0.3"/>
    <n v="6.7400000000000002E-2"/>
    <n v="0.7"/>
    <n v="8.0987304733199998"/>
  </r>
  <r>
    <n v="20220800118"/>
    <d v="2022-08-24T00:00:00"/>
    <n v="2022"/>
    <n v="8"/>
    <s v="08"/>
    <x v="20"/>
    <n v="1544614"/>
    <n v="323"/>
    <n v="0.32300000000000001"/>
    <s v="POLE"/>
    <n v="200"/>
    <n v="91100"/>
    <s v=" VILLABE"/>
    <n v="59100"/>
    <s v="ROUBAIX"/>
    <n v="266.166"/>
    <s v="ID2"/>
    <n v="1969"/>
    <s v="homme"/>
    <n v="0.16"/>
    <n v="0.3"/>
    <n v="6.7400000000000002E-2"/>
    <n v="0.7"/>
    <n v="8.1827786012400008"/>
  </r>
  <r>
    <n v="20220800118"/>
    <d v="2022-08-24T00:00:00"/>
    <n v="2022"/>
    <n v="8"/>
    <s v="08"/>
    <x v="20"/>
    <n v="1544448"/>
    <n v="221"/>
    <n v="0.221"/>
    <s v="POLE"/>
    <n v="220"/>
    <n v="91100"/>
    <s v=" VILLABE"/>
    <n v="53120"/>
    <s v="GORRON"/>
    <n v="316.77699999999999"/>
    <s v="ID2"/>
    <n v="1969"/>
    <s v="homme"/>
    <n v="0.16"/>
    <n v="0.3"/>
    <n v="6.7400000000000002E-2"/>
    <n v="0.7"/>
    <n v="6.6633345040599998"/>
  </r>
  <r>
    <n v="20220800118"/>
    <d v="2022-08-24T00:00:00"/>
    <n v="2022"/>
    <n v="8"/>
    <s v="08"/>
    <x v="20"/>
    <n v="1544605"/>
    <n v="769"/>
    <n v="0.76900000000000002"/>
    <s v="POLE"/>
    <n v="240"/>
    <n v="54710"/>
    <s v=" LUDRES"/>
    <n v="91100"/>
    <s v="VILLABE"/>
    <n v="376.16699999999997"/>
    <s v="ID38"/>
    <n v="1995"/>
    <s v="homme"/>
    <n v="0.16"/>
    <n v="0.3"/>
    <n v="6.7400000000000002E-2"/>
    <n v="0.7"/>
    <n v="27.532949221140001"/>
  </r>
  <r>
    <n v="20220800118"/>
    <d v="2022-08-24T00:00:00"/>
    <n v="2022"/>
    <n v="8"/>
    <s v="08"/>
    <x v="20"/>
    <n v="1544576"/>
    <n v="1027"/>
    <n v="1.0269999999999999"/>
    <s v="POLE"/>
    <n v="295"/>
    <n v="91100"/>
    <s v=" VILLABE"/>
    <n v="80090"/>
    <s v="AMIENS"/>
    <n v="188.583"/>
    <s v="ID2"/>
    <n v="1969"/>
    <s v="homme"/>
    <n v="0.16"/>
    <n v="0.3"/>
    <n v="6.7400000000000002E-2"/>
    <n v="0.7"/>
    <n v="18.433961848380001"/>
  </r>
  <r>
    <n v="20220800118"/>
    <d v="2022-08-25T00:00:00"/>
    <n v="2022"/>
    <n v="8"/>
    <s v="08"/>
    <x v="20"/>
    <n v="1543730"/>
    <n v="215"/>
    <n v="0.215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7.9616685130999993"/>
  </r>
  <r>
    <n v="20220800118"/>
    <d v="2022-08-25T00:00:00"/>
    <n v="2022"/>
    <n v="8"/>
    <s v="08"/>
    <x v="20"/>
    <n v="1545008"/>
    <n v="215"/>
    <n v="0.215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7.9616685130999993"/>
  </r>
  <r>
    <n v="20220800118"/>
    <d v="2022-08-25T00:00:00"/>
    <n v="2022"/>
    <n v="8"/>
    <s v="08"/>
    <x v="20"/>
    <n v="1545001"/>
    <n v="150"/>
    <n v="0.15"/>
    <s v="PAEX"/>
    <n v="158"/>
    <n v="53120"/>
    <s v=" GORRON"/>
    <n v="91100"/>
    <s v="VILLABE"/>
    <n v="316.21199999999999"/>
    <s v="ID45"/>
    <n v="1999"/>
    <s v="femme"/>
    <n v="0.16"/>
    <n v="0.3"/>
    <n v="6.7400000000000002E-2"/>
    <n v="0.7"/>
    <n v="4.5145587239999996"/>
  </r>
  <r>
    <n v="20220800118"/>
    <d v="2022-08-25T00:00:00"/>
    <n v="2022"/>
    <n v="8"/>
    <s v="08"/>
    <x v="20"/>
    <n v="1545020"/>
    <n v="380"/>
    <n v="0.38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19.448038027199999"/>
  </r>
  <r>
    <n v="20220800118"/>
    <d v="2022-08-25T00:00:00"/>
    <n v="2022"/>
    <n v="8"/>
    <s v="08"/>
    <x v="20"/>
    <n v="1541248"/>
    <n v="300"/>
    <n v="0.3"/>
    <s v="POLE"/>
    <n v="250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90069"/>
    <d v="2022-08-25T00:00:00"/>
    <n v="2022"/>
    <n v="8"/>
    <s v="08"/>
    <x v="20"/>
    <n v="1544828"/>
    <n v="125"/>
    <n v="0.125"/>
    <s v="POLE"/>
    <n v="265"/>
    <n v="83170"/>
    <s v=" BRIGNOLES"/>
    <n v="91100"/>
    <s v="VILLABE"/>
    <n v="779.04"/>
    <s v="ID51"/>
    <n v="1985"/>
    <s v="femme"/>
    <n v="0.16"/>
    <n v="0.3"/>
    <n v="6.7400000000000002E-2"/>
    <n v="0.7"/>
    <n v="9.2686284000000008"/>
  </r>
  <r>
    <n v="20220800118"/>
    <d v="2022-08-25T00:00:00"/>
    <n v="2022"/>
    <n v="8"/>
    <s v="08"/>
    <x v="20"/>
    <n v="1544606"/>
    <n v="900"/>
    <n v="0.9"/>
    <s v="POLE"/>
    <n v="450"/>
    <n v="19410"/>
    <s v=" PERPEZAC LE NOI"/>
    <n v="91100"/>
    <s v="VILLABE"/>
    <n v="456.06700000000001"/>
    <s v="ID28"/>
    <n v="1990"/>
    <s v="homme"/>
    <n v="0.16"/>
    <n v="0.3"/>
    <n v="6.7400000000000002E-2"/>
    <n v="0.7"/>
    <n v="39.067611354"/>
  </r>
  <r>
    <n v="20220800118"/>
    <d v="2022-08-26T00:00:00"/>
    <n v="2022"/>
    <n v="8"/>
    <s v="08"/>
    <x v="20"/>
    <n v="1544974"/>
    <n v="150"/>
    <n v="0.15"/>
    <s v="POLE"/>
    <n v="140"/>
    <n v="76380"/>
    <s v=" CANTELEU"/>
    <n v="91100"/>
    <s v="VILLABE"/>
    <n v="173.22"/>
    <s v="ID33"/>
    <n v="1997"/>
    <s v="femme"/>
    <n v="0.16"/>
    <n v="0.3"/>
    <n v="6.7400000000000002E-2"/>
    <n v="0.7"/>
    <n v="2.47306194"/>
  </r>
  <r>
    <n v="20220800118"/>
    <d v="2022-08-26T00:00:00"/>
    <n v="2022"/>
    <n v="8"/>
    <s v="08"/>
    <x v="20"/>
    <n v="1545514"/>
    <n v="67"/>
    <n v="6.7000000000000004E-2"/>
    <s v="POLE"/>
    <n v="158"/>
    <n v="91100"/>
    <s v=" VILLABE"/>
    <n v="73490"/>
    <s v="RAVOIRE/LA"/>
    <n v="539.01400000000001"/>
    <s v="ID2"/>
    <n v="1969"/>
    <s v="homme"/>
    <n v="0.16"/>
    <n v="0.3"/>
    <n v="6.7400000000000002E-2"/>
    <n v="0.7"/>
    <n v="3.43732461884"/>
  </r>
  <r>
    <n v="20220800118"/>
    <d v="2022-08-26T00:00:00"/>
    <n v="2022"/>
    <n v="8"/>
    <s v="08"/>
    <x v="20"/>
    <n v="1545512"/>
    <n v="102"/>
    <n v="0.10199999999999999"/>
    <s v="POLE"/>
    <n v="170"/>
    <n v="91100"/>
    <s v=" VILLABE"/>
    <n v="33800"/>
    <s v="BORDEAUX"/>
    <n v="581.822"/>
    <s v="ID2"/>
    <n v="1969"/>
    <s v="homme"/>
    <n v="0.16"/>
    <n v="0.3"/>
    <n v="6.7400000000000002E-2"/>
    <n v="0.7"/>
    <n v="5.6485374319199995"/>
  </r>
  <r>
    <n v="20220800118"/>
    <d v="2022-08-26T00:00:00"/>
    <n v="2022"/>
    <n v="8"/>
    <s v="08"/>
    <x v="20"/>
    <n v="1545513"/>
    <n v="92"/>
    <n v="9.1999999999999998E-2"/>
    <s v="POLE"/>
    <n v="170"/>
    <n v="91100"/>
    <s v=" VILLABE"/>
    <n v="33520"/>
    <s v="BRUGES"/>
    <n v="575.35599999999999"/>
    <s v="ID2"/>
    <n v="1969"/>
    <s v="homme"/>
    <n v="0.16"/>
    <n v="0.3"/>
    <n v="6.7400000000000002E-2"/>
    <n v="0.7"/>
    <n v="5.0381393353600004"/>
  </r>
  <r>
    <n v="20220800118"/>
    <d v="2022-08-26T00:00:00"/>
    <n v="2022"/>
    <n v="8"/>
    <s v="08"/>
    <x v="20"/>
    <n v="1545511"/>
    <n v="102"/>
    <n v="0.10199999999999999"/>
    <s v="POLE"/>
    <n v="200"/>
    <n v="91100"/>
    <s v=" VILLABE"/>
    <n v="59100"/>
    <s v="ROUBAIX"/>
    <n v="266.166"/>
    <s v="ID2"/>
    <n v="1969"/>
    <s v="homme"/>
    <n v="0.16"/>
    <n v="0.3"/>
    <n v="6.7400000000000002E-2"/>
    <n v="0.7"/>
    <n v="2.58403534776"/>
  </r>
  <r>
    <n v="20220800118"/>
    <d v="2022-08-26T00:00:00"/>
    <n v="2022"/>
    <n v="8"/>
    <s v="08"/>
    <x v="20"/>
    <n v="1545510"/>
    <n v="378"/>
    <n v="0.378"/>
    <s v="POLE"/>
    <n v="210"/>
    <n v="91100"/>
    <s v=" VILLABE"/>
    <n v="8090"/>
    <s v="CHARLEVILLE MEZ"/>
    <n v="256.911"/>
    <s v="ID2"/>
    <n v="1969"/>
    <s v="homme"/>
    <n v="0.16"/>
    <n v="0.3"/>
    <n v="6.7400000000000002E-2"/>
    <n v="0.7"/>
    <n v="9.2431542344400004"/>
  </r>
  <r>
    <n v="20220800118"/>
    <d v="2022-08-26T00:00:00"/>
    <n v="2022"/>
    <n v="8"/>
    <s v="08"/>
    <x v="20"/>
    <n v="1545115"/>
    <n v="300"/>
    <n v="0.3"/>
    <s v="POLE"/>
    <n v="230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20800118"/>
    <d v="2022-08-26T00:00:00"/>
    <n v="2022"/>
    <n v="8"/>
    <s v="08"/>
    <x v="20"/>
    <n v="1545119"/>
    <n v="450"/>
    <n v="0.45"/>
    <s v="POLE"/>
    <n v="260"/>
    <n v="8090"/>
    <s v="CHARLEVILLE MEZ"/>
    <n v="91100"/>
    <s v="VILLABE"/>
    <n v="258.04300000000001"/>
    <s v="ID15"/>
    <n v="1992"/>
    <s v="femme"/>
    <n v="0.16"/>
    <n v="0.3"/>
    <n v="6.7400000000000002E-2"/>
    <n v="0.7"/>
    <n v="11.052239733"/>
  </r>
  <r>
    <n v="20220800118"/>
    <d v="2022-08-26T00:00:00"/>
    <n v="2022"/>
    <n v="8"/>
    <s v="08"/>
    <x v="20"/>
    <n v="1545116"/>
    <n v="750"/>
    <n v="0.75"/>
    <s v="POLE"/>
    <n v="470"/>
    <n v="13000"/>
    <s v=" MARSEILLE"/>
    <n v="91100"/>
    <s v="VILLABE"/>
    <n v="740.09799999999996"/>
    <s v="ID26"/>
    <n v="1976"/>
    <s v="homme"/>
    <n v="0.16"/>
    <n v="0.3"/>
    <n v="6.7400000000000002E-2"/>
    <n v="0.7"/>
    <n v="52.831895729999999"/>
  </r>
  <r>
    <n v="20220800118"/>
    <d v="2022-08-29T00:00:00"/>
    <n v="2022"/>
    <n v="8"/>
    <s v="08"/>
    <x v="20"/>
    <n v="1545505"/>
    <n v="150"/>
    <n v="0.15"/>
    <s v="POLE"/>
    <n v="140"/>
    <n v="89440"/>
    <s v=" JOUX LA VILLE"/>
    <n v="91100"/>
    <s v="VILLABE"/>
    <n v="167.15100000000001"/>
    <s v="ID49"/>
    <n v="1964"/>
    <s v="homme"/>
    <n v="0.16"/>
    <n v="0.3"/>
    <n v="6.7400000000000002E-2"/>
    <n v="0.7"/>
    <n v="2.3864148270000003"/>
  </r>
  <r>
    <n v="2022090069"/>
    <d v="2022-08-29T00:00:00"/>
    <n v="2022"/>
    <n v="8"/>
    <s v="08"/>
    <x v="20"/>
    <n v="1545605"/>
    <n v="150"/>
    <n v="0.15"/>
    <s v="POLE"/>
    <n v="165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20800118"/>
    <d v="2022-08-29T00:00:00"/>
    <n v="2022"/>
    <n v="8"/>
    <s v="08"/>
    <x v="20"/>
    <n v="1545604"/>
    <n v="300"/>
    <n v="0.3"/>
    <s v="PAEX"/>
    <n v="224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20800118"/>
    <d v="2022-08-30T00:00:00"/>
    <n v="2022"/>
    <n v="8"/>
    <s v="08"/>
    <x v="20"/>
    <n v="1546842"/>
    <n v="127"/>
    <n v="0.127"/>
    <s v="POLE"/>
    <n v="168"/>
    <n v="91100"/>
    <s v=" VILLABE"/>
    <n v="4100"/>
    <s v="MANOSQUE"/>
    <n v="755.63400000000001"/>
    <s v="ID2"/>
    <n v="1969"/>
    <s v="homme"/>
    <n v="0.16"/>
    <n v="0.3"/>
    <n v="6.7400000000000002E-2"/>
    <n v="0.7"/>
    <n v="9.1339980032399986"/>
  </r>
  <r>
    <n v="20220800118"/>
    <d v="2022-08-30T00:00:00"/>
    <n v="2022"/>
    <n v="8"/>
    <s v="08"/>
    <x v="20"/>
    <n v="1546707"/>
    <n v="342"/>
    <n v="0.34200000000000003"/>
    <s v="POLE"/>
    <n v="225"/>
    <n v="91100"/>
    <s v=" VILLABE"/>
    <n v="26750"/>
    <s v="ROMANS SUR ISER"/>
    <n v="541.17999999999995"/>
    <s v="ID2"/>
    <n v="1969"/>
    <s v="homme"/>
    <n v="0.16"/>
    <n v="0.3"/>
    <n v="6.7400000000000002E-2"/>
    <n v="0.7"/>
    <n v="17.616253240799999"/>
  </r>
  <r>
    <n v="20220800118"/>
    <d v="2022-08-30T00:00:00"/>
    <n v="2022"/>
    <n v="8"/>
    <s v="08"/>
    <x v="20"/>
    <n v="1546706"/>
    <n v="364"/>
    <n v="0.36399999999999999"/>
    <s v="POLE"/>
    <n v="260"/>
    <n v="91100"/>
    <s v=" VILLABE"/>
    <n v="73490"/>
    <s v="RAVOIRE/LA"/>
    <n v="539.01400000000001"/>
    <s v="ID2"/>
    <n v="1969"/>
    <s v="homme"/>
    <n v="0.16"/>
    <n v="0.3"/>
    <n v="6.7400000000000002E-2"/>
    <n v="0.7"/>
    <n v="18.674420317280003"/>
  </r>
  <r>
    <n v="20220800118"/>
    <d v="2022-08-31T00:00:00"/>
    <n v="2022"/>
    <n v="8"/>
    <s v="08"/>
    <x v="20"/>
    <n v="1547354"/>
    <n v="50"/>
    <n v="0.05"/>
    <s v="POLE"/>
    <n v="100"/>
    <n v="91100"/>
    <s v=" VILLABE"/>
    <n v="59223"/>
    <s v="RONCQ"/>
    <n v="268.98399999999998"/>
    <s v="ID2"/>
    <n v="1969"/>
    <s v="homme"/>
    <n v="0.16"/>
    <n v="0.3"/>
    <n v="6.7400000000000002E-2"/>
    <n v="0.7"/>
    <n v="1.2800948559999998"/>
  </r>
  <r>
    <n v="20220800118"/>
    <d v="2022-08-31T00:00:00"/>
    <n v="2022"/>
    <n v="8"/>
    <s v="08"/>
    <x v="20"/>
    <n v="1547211"/>
    <n v="128"/>
    <n v="0.128"/>
    <s v="POLE"/>
    <n v="128"/>
    <n v="91100"/>
    <s v=" VILLABE"/>
    <n v="21600"/>
    <s v="OUGES"/>
    <n v="284.233"/>
    <s v="ID2"/>
    <n v="1969"/>
    <s v="homme"/>
    <n v="0.16"/>
    <n v="0.3"/>
    <n v="6.7400000000000002E-2"/>
    <n v="0.7"/>
    <n v="3.4628220083199999"/>
  </r>
  <r>
    <n v="20220800118"/>
    <d v="2022-08-31T00:00:00"/>
    <n v="2022"/>
    <n v="8"/>
    <s v="08"/>
    <x v="20"/>
    <n v="1546245"/>
    <n v="340"/>
    <n v="0.34"/>
    <s v="POLE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6.0455252168000007"/>
  </r>
  <r>
    <n v="20220800118"/>
    <d v="2022-08-31T00:00:00"/>
    <n v="2022"/>
    <n v="8"/>
    <s v="08"/>
    <x v="20"/>
    <n v="1546181"/>
    <n v="300"/>
    <n v="0.3"/>
    <s v="PAEX"/>
    <n v="156"/>
    <n v="73490"/>
    <s v=" RAVOIRE/LA"/>
    <n v="91100"/>
    <s v="VILLABE"/>
    <n v="537.70799999999997"/>
    <s v="ID30"/>
    <n v="1990"/>
    <s v="femme"/>
    <n v="0.16"/>
    <n v="0.3"/>
    <n v="6.7400000000000002E-2"/>
    <n v="0.7"/>
    <n v="15.353714231999998"/>
  </r>
  <r>
    <n v="20220800118"/>
    <d v="2022-08-31T00:00:00"/>
    <n v="2022"/>
    <n v="8"/>
    <s v="08"/>
    <x v="20"/>
    <n v="1546787"/>
    <n v="150"/>
    <n v="0.15"/>
    <s v="PAEX"/>
    <n v="158"/>
    <n v="53120"/>
    <s v=" GORRON"/>
    <n v="91100"/>
    <s v="VILLABE"/>
    <n v="316.21199999999999"/>
    <s v="ID45"/>
    <n v="1999"/>
    <s v="femme"/>
    <n v="0.16"/>
    <n v="0.3"/>
    <n v="6.7400000000000002E-2"/>
    <n v="0.7"/>
    <n v="4.5145587239999996"/>
  </r>
  <r>
    <n v="20220800118"/>
    <d v="2022-08-31T00:00:00"/>
    <n v="2022"/>
    <n v="8"/>
    <s v="08"/>
    <x v="20"/>
    <n v="1546651"/>
    <n v="300"/>
    <n v="0.3"/>
    <s v="PAEX"/>
    <n v="18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20800118"/>
    <d v="2022-08-31T00:00:00"/>
    <n v="2022"/>
    <n v="8"/>
    <s v="08"/>
    <x v="20"/>
    <n v="1546097"/>
    <n v="270"/>
    <n v="0.27"/>
    <s v="POLE"/>
    <n v="200"/>
    <n v="59200"/>
    <s v=" TOURCOING"/>
    <n v="91100"/>
    <s v="VILLABE"/>
    <n v="266.87799999999999"/>
    <s v="ID34"/>
    <n v="1970"/>
    <s v="femme"/>
    <n v="0.16"/>
    <n v="0.3"/>
    <n v="6.7400000000000002E-2"/>
    <n v="0.7"/>
    <n v="6.8583909708000004"/>
  </r>
  <r>
    <n v="20220800118"/>
    <d v="2022-08-31T00:00:00"/>
    <n v="2022"/>
    <n v="8"/>
    <s v="08"/>
    <x v="20"/>
    <n v="1547207"/>
    <n v="253"/>
    <n v="0.253"/>
    <s v="POLE"/>
    <n v="200"/>
    <n v="91100"/>
    <s v=" VILLABE"/>
    <n v="59800"/>
    <s v="LILLE"/>
    <n v="254.17500000000001"/>
    <s v="ID2"/>
    <n v="1969"/>
    <s v="homme"/>
    <n v="0.16"/>
    <n v="0.3"/>
    <n v="6.7400000000000002E-2"/>
    <n v="0.7"/>
    <n v="6.1206712545000004"/>
  </r>
  <r>
    <n v="20220800153"/>
    <d v="2022-08-31T00:00:00"/>
    <n v="2022"/>
    <n v="8"/>
    <s v="08"/>
    <x v="20"/>
    <n v="1547213"/>
    <n v="514"/>
    <n v="0.51400000000000001"/>
    <s v="POLE"/>
    <n v="261"/>
    <n v="91100"/>
    <s v=" VILLABE"/>
    <n v="39570"/>
    <s v="LONS LE SAUNIER"/>
    <n v="380.45499999999998"/>
    <s v="ID2"/>
    <n v="1969"/>
    <s v="homme"/>
    <n v="0.16"/>
    <n v="0.3"/>
    <n v="6.7400000000000002E-2"/>
    <n v="0.7"/>
    <n v="18.6128173466"/>
  </r>
  <r>
    <n v="2022090069"/>
    <d v="2022-08-31T00:00:00"/>
    <n v="2022"/>
    <n v="8"/>
    <s v="08"/>
    <x v="20"/>
    <n v="1547214"/>
    <n v="1027"/>
    <n v="1.0269999999999999"/>
    <s v="PLR"/>
    <n v="300"/>
    <n v="91100"/>
    <s v=" VILLABE"/>
    <n v="59810"/>
    <s v="LESQUIN"/>
    <n v="248.797"/>
    <s v="ID2"/>
    <n v="1969"/>
    <s v="homme"/>
    <n v="0.16"/>
    <n v="1"/>
    <n v="0"/>
    <n v="0"/>
    <n v="40.882323039999996"/>
  </r>
  <r>
    <n v="20220800118"/>
    <d v="2022-09-01T00:00:00"/>
    <n v="2022"/>
    <n v="9"/>
    <s v="09"/>
    <x v="21"/>
    <n v="1547264"/>
    <n v="200"/>
    <n v="0.2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1.6383661999999999"/>
  </r>
  <r>
    <n v="2022090069"/>
    <d v="2022-09-01T00:00:00"/>
    <n v="2022"/>
    <n v="9"/>
    <s v="09"/>
    <x v="21"/>
    <n v="1547911"/>
    <n v="149"/>
    <n v="0.14899999999999999"/>
    <s v="GV"/>
    <n v="100"/>
    <n v="91100"/>
    <s v=" VILLABE"/>
    <n v="94440"/>
    <s v="MAROLLES EN BRI"/>
    <n v="34.085999999999999"/>
    <s v="ID2"/>
    <n v="1969"/>
    <s v="homme"/>
    <n v="0.24099999999999999"/>
    <n v="1"/>
    <n v="0"/>
    <n v="0"/>
    <n v="1.2239941739999998"/>
  </r>
  <r>
    <n v="2022090069"/>
    <d v="2022-09-01T00:00:00"/>
    <n v="2022"/>
    <n v="9"/>
    <s v="09"/>
    <x v="21"/>
    <n v="1545967"/>
    <n v="150"/>
    <n v="0.15"/>
    <s v="POLE"/>
    <n v="130"/>
    <n v="37220"/>
    <s v=" ILE BOUCHARD/L''"/>
    <n v="91100"/>
    <s v="VILLABE"/>
    <n v="278.45800000000003"/>
    <s v="ID48"/>
    <n v="1987"/>
    <s v="homme"/>
    <n v="0.16"/>
    <n v="0.3"/>
    <n v="6.7400000000000002E-2"/>
    <n v="0.7"/>
    <n v="3.9755448659999999"/>
  </r>
  <r>
    <n v="20220800118"/>
    <d v="2022-09-01T00:00:00"/>
    <n v="2022"/>
    <n v="9"/>
    <s v="09"/>
    <x v="21"/>
    <n v="1547195"/>
    <n v="300"/>
    <n v="0.3"/>
    <s v="POLE"/>
    <n v="250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90069"/>
    <d v="2022-09-02T00:00:00"/>
    <n v="2022"/>
    <n v="9"/>
    <s v="09"/>
    <x v="21"/>
    <n v="1547611"/>
    <n v="150"/>
    <n v="0.15"/>
    <s v="PAEX"/>
    <n v="165"/>
    <n v="40300"/>
    <s v=" PEYREHORADE"/>
    <n v="91100"/>
    <s v="VILLABE"/>
    <n v="752.09199999999998"/>
    <s v="ID7"/>
    <n v="1973"/>
    <s v="femme"/>
    <n v="0.16"/>
    <n v="0.3"/>
    <n v="6.7400000000000002E-2"/>
    <n v="0.7"/>
    <n v="10.737617484000001"/>
  </r>
  <r>
    <n v="20220800118"/>
    <d v="2022-09-02T00:00:00"/>
    <n v="2022"/>
    <n v="9"/>
    <s v="09"/>
    <x v="21"/>
    <n v="1547812"/>
    <n v="400"/>
    <n v="0.4"/>
    <s v="POLE"/>
    <n v="230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90069"/>
    <d v="2022-09-02T00:00:00"/>
    <n v="2022"/>
    <n v="9"/>
    <s v="09"/>
    <x v="21"/>
    <n v="1547613"/>
    <n v="300"/>
    <n v="0.3"/>
    <s v="POLE"/>
    <n v="250"/>
    <n v="42153"/>
    <s v=" RIORGES"/>
    <n v="91100"/>
    <s v="VILLABE"/>
    <n v="359.47"/>
    <s v="ID41"/>
    <n v="1983"/>
    <s v="homme"/>
    <n v="0.16"/>
    <n v="0.3"/>
    <n v="6.7400000000000002E-2"/>
    <n v="0.7"/>
    <n v="10.264306380000001"/>
  </r>
  <r>
    <n v="2022090069"/>
    <d v="2022-09-02T00:00:00"/>
    <n v="2022"/>
    <n v="9"/>
    <s v="09"/>
    <x v="21"/>
    <n v="1547816"/>
    <n v="300"/>
    <n v="0.3"/>
    <s v="POLE"/>
    <n v="26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90069"/>
    <d v="2022-09-02T00:00:00"/>
    <n v="2022"/>
    <n v="9"/>
    <s v="09"/>
    <x v="21"/>
    <n v="1547813"/>
    <n v="1050"/>
    <n v="1.05"/>
    <s v="POLE"/>
    <n v="580"/>
    <n v="13000"/>
    <s v=" MARSEILLE"/>
    <n v="91100"/>
    <s v="VILLABE"/>
    <n v="740.09799999999996"/>
    <s v="ID26"/>
    <n v="1976"/>
    <s v="homme"/>
    <n v="0.16"/>
    <n v="0.3"/>
    <n v="6.7400000000000002E-2"/>
    <n v="0.7"/>
    <n v="73.964654021999991"/>
  </r>
  <r>
    <n v="2022090069"/>
    <d v="2022-09-05T00:00:00"/>
    <n v="2022"/>
    <n v="9"/>
    <s v="09"/>
    <x v="21"/>
    <n v="1547612"/>
    <n v="150"/>
    <n v="0.15"/>
    <s v="POLE"/>
    <n v="140"/>
    <n v="76380"/>
    <s v=" CANTELEU"/>
    <n v="91100"/>
    <s v="VILLABE"/>
    <n v="173.22"/>
    <s v="ID33"/>
    <n v="1997"/>
    <s v="femme"/>
    <n v="0.16"/>
    <n v="0.3"/>
    <n v="6.7400000000000002E-2"/>
    <n v="0.7"/>
    <n v="2.47306194"/>
  </r>
  <r>
    <n v="2022090069"/>
    <d v="2022-09-05T00:00:00"/>
    <n v="2022"/>
    <n v="9"/>
    <s v="09"/>
    <x v="21"/>
    <n v="1548087"/>
    <n v="140"/>
    <n v="0.14000000000000001"/>
    <s v="PAEX"/>
    <n v="165"/>
    <n v="67400"/>
    <s v=" ILLKIRCH GRAFFEN"/>
    <n v="91100"/>
    <s v="VILLABE"/>
    <n v="514.08299999999997"/>
    <s v="ID43"/>
    <n v="1990"/>
    <s v="homme"/>
    <n v="0.16"/>
    <n v="0.3"/>
    <n v="6.7400000000000002E-2"/>
    <n v="0.7"/>
    <n v="6.8502587916"/>
  </r>
  <r>
    <n v="2022090069"/>
    <d v="2022-09-05T00:00:00"/>
    <n v="2022"/>
    <n v="9"/>
    <s v="09"/>
    <x v="21"/>
    <n v="1548332"/>
    <n v="300"/>
    <n v="0.3"/>
    <s v="PAEX"/>
    <n v="224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2090069"/>
    <d v="2022-09-05T00:00:00"/>
    <n v="2022"/>
    <n v="9"/>
    <s v="09"/>
    <x v="21"/>
    <n v="1548314"/>
    <n v="930"/>
    <n v="0.93"/>
    <s v="POLE"/>
    <n v="380"/>
    <n v="31390"/>
    <s v=" CARBONNE"/>
    <n v="91100"/>
    <s v="VILLABE"/>
    <n v="711.98699999999997"/>
    <s v="ID35"/>
    <n v="1999"/>
    <s v="femme"/>
    <n v="0.16"/>
    <n v="0.3"/>
    <n v="6.7400000000000002E-2"/>
    <n v="0.7"/>
    <n v="63.023238073800002"/>
  </r>
  <r>
    <n v="2022090069"/>
    <d v="2022-09-05T00:00:00"/>
    <n v="2022"/>
    <n v="9"/>
    <s v="09"/>
    <x v="21"/>
    <n v="1548333"/>
    <n v="750"/>
    <n v="0.75"/>
    <s v="POLE"/>
    <n v="450"/>
    <n v="39570"/>
    <s v=" LONS LE SAUNIER"/>
    <n v="91100"/>
    <s v="VILLABE"/>
    <n v="380.58600000000001"/>
    <s v="ID13"/>
    <n v="1986"/>
    <s v="homme"/>
    <n v="0.16"/>
    <n v="0.3"/>
    <n v="6.7400000000000002E-2"/>
    <n v="0.7"/>
    <n v="27.168131610000003"/>
  </r>
  <r>
    <n v="2022090069"/>
    <d v="2022-09-06T00:00:00"/>
    <n v="2022"/>
    <n v="9"/>
    <s v="09"/>
    <x v="21"/>
    <n v="1549308"/>
    <n v="214"/>
    <n v="0.214"/>
    <s v="POLE"/>
    <n v="155"/>
    <n v="91100"/>
    <s v=" VILLABE"/>
    <n v="8090"/>
    <s v="CHARLEVILLE MEZ"/>
    <n v="256.911"/>
    <s v="ID2"/>
    <n v="1969"/>
    <s v="homme"/>
    <n v="0.16"/>
    <n v="0.3"/>
    <n v="6.7400000000000002E-2"/>
    <n v="0.7"/>
    <n v="5.2328968417199997"/>
  </r>
  <r>
    <n v="2022090069"/>
    <d v="2022-09-06T00:00:00"/>
    <n v="2022"/>
    <n v="9"/>
    <s v="09"/>
    <x v="21"/>
    <n v="1548691"/>
    <n v="230"/>
    <n v="0.23"/>
    <s v="POLE"/>
    <n v="158"/>
    <n v="59800"/>
    <s v=" LILLE"/>
    <n v="91100"/>
    <s v="VILLABE"/>
    <n v="254.203"/>
    <s v="ID39"/>
    <n v="1970"/>
    <s v="homme"/>
    <n v="0.16"/>
    <n v="0.3"/>
    <n v="6.7400000000000002E-2"/>
    <n v="0.7"/>
    <n v="5.5648595541999999"/>
  </r>
  <r>
    <n v="2022090069"/>
    <d v="2022-09-06T00:00:00"/>
    <n v="2022"/>
    <n v="9"/>
    <s v="09"/>
    <x v="21"/>
    <n v="1549309"/>
    <n v="342"/>
    <n v="0.34200000000000003"/>
    <s v="POLE"/>
    <n v="225"/>
    <n v="91100"/>
    <s v=" VILLABE"/>
    <n v="26750"/>
    <s v="ROMANS SUR ISER"/>
    <n v="541.17999999999995"/>
    <s v="ID2"/>
    <n v="1969"/>
    <s v="homme"/>
    <n v="0.16"/>
    <n v="0.3"/>
    <n v="6.7400000000000002E-2"/>
    <n v="0.7"/>
    <n v="17.616253240799999"/>
  </r>
  <r>
    <n v="2022090069"/>
    <d v="2022-09-06T00:00:00"/>
    <n v="2022"/>
    <n v="9"/>
    <s v="09"/>
    <x v="21"/>
    <n v="1549306"/>
    <n v="428"/>
    <n v="0.42799999999999999"/>
    <s v="POLE"/>
    <n v="260"/>
    <n v="91100"/>
    <s v=" VILLABE"/>
    <n v="73490"/>
    <s v="RAVOIRE/LA"/>
    <n v="539.01400000000001"/>
    <s v="ID2"/>
    <n v="1969"/>
    <s v="homme"/>
    <n v="0.16"/>
    <n v="0.3"/>
    <n v="6.7400000000000002E-2"/>
    <n v="0.7"/>
    <n v="21.95783487856"/>
  </r>
  <r>
    <n v="2022090069"/>
    <d v="2022-09-06T00:00:00"/>
    <n v="2022"/>
    <n v="9"/>
    <s v="09"/>
    <x v="21"/>
    <n v="1549304"/>
    <n v="642"/>
    <n v="0.64200000000000002"/>
    <s v="POLE"/>
    <n v="285"/>
    <n v="91100"/>
    <s v=" VILLABE"/>
    <n v="62780"/>
    <s v="CUCQ"/>
    <n v="280.69799999999998"/>
    <s v="ID2"/>
    <n v="1969"/>
    <s v="homme"/>
    <n v="0.16"/>
    <n v="0.3"/>
    <n v="6.7400000000000002E-2"/>
    <n v="0.7"/>
    <n v="17.152208480879999"/>
  </r>
  <r>
    <n v="2022090069"/>
    <d v="2022-09-06T00:00:00"/>
    <n v="2022"/>
    <n v="9"/>
    <s v="09"/>
    <x v="21"/>
    <n v="1549305"/>
    <n v="685"/>
    <n v="0.68500000000000005"/>
    <s v="POLE"/>
    <n v="320"/>
    <n v="91100"/>
    <s v=" VILLABE"/>
    <n v="21300"/>
    <s v="CHENOVE"/>
    <n v="279.79899999999998"/>
    <s v="ID2"/>
    <n v="1969"/>
    <s v="homme"/>
    <n v="0.16"/>
    <n v="0.3"/>
    <n v="6.7400000000000002E-2"/>
    <n v="0.7"/>
    <n v="18.242419141700001"/>
  </r>
  <r>
    <n v="2022090069"/>
    <d v="2022-09-07T00:00:00"/>
    <n v="2022"/>
    <n v="9"/>
    <s v="09"/>
    <x v="21"/>
    <n v="1550352"/>
    <n v="101"/>
    <n v="0.10100000000000001"/>
    <s v="POLE"/>
    <n v="100"/>
    <n v="91100"/>
    <s v=" VILLABE"/>
    <n v="59810"/>
    <s v="LESQUIN"/>
    <n v="248.797"/>
    <s v="ID2"/>
    <n v="1969"/>
    <s v="homme"/>
    <n v="0.16"/>
    <n v="0.3"/>
    <n v="6.7400000000000002E-2"/>
    <n v="0.7"/>
    <n v="2.39173034446"/>
  </r>
  <r>
    <n v="2022090069"/>
    <d v="2022-09-07T00:00:00"/>
    <n v="2022"/>
    <n v="9"/>
    <s v="09"/>
    <x v="21"/>
    <n v="1548694"/>
    <n v="345"/>
    <n v="0.34499999999999997"/>
    <s v="POLE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6.1344299993999991"/>
  </r>
  <r>
    <n v="2022090069"/>
    <d v="2022-09-07T00:00:00"/>
    <n v="2022"/>
    <n v="9"/>
    <s v="09"/>
    <x v="21"/>
    <n v="1549008"/>
    <n v="230"/>
    <n v="0.23"/>
    <s v="POLE"/>
    <n v="158"/>
    <n v="59200"/>
    <s v=" TOURCOING"/>
    <n v="91100"/>
    <s v="VILLABE"/>
    <n v="266.87799999999999"/>
    <s v="ID34"/>
    <n v="1970"/>
    <s v="femme"/>
    <n v="0.16"/>
    <n v="0.3"/>
    <n v="6.7400000000000002E-2"/>
    <n v="0.7"/>
    <n v="5.8423330492000005"/>
  </r>
  <r>
    <n v="2022090069"/>
    <d v="2022-09-07T00:00:00"/>
    <n v="2022"/>
    <n v="9"/>
    <s v="09"/>
    <x v="21"/>
    <n v="1549413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90069"/>
    <d v="2022-09-08T00:00:00"/>
    <n v="2022"/>
    <n v="9"/>
    <s v="09"/>
    <x v="21"/>
    <n v="1550324"/>
    <n v="265"/>
    <n v="0.26500000000000001"/>
    <s v="PAEX"/>
    <n v="156"/>
    <n v="73490"/>
    <s v=" RAVOIRE/LA"/>
    <n v="91100"/>
    <s v="VILLABE"/>
    <n v="537.70799999999997"/>
    <s v="ID30"/>
    <n v="1990"/>
    <s v="femme"/>
    <n v="0.16"/>
    <n v="0.3"/>
    <n v="6.7400000000000002E-2"/>
    <n v="0.7"/>
    <n v="13.5624475716"/>
  </r>
  <r>
    <n v="2022090069"/>
    <d v="2022-09-08T00:00:00"/>
    <n v="2022"/>
    <n v="9"/>
    <s v="09"/>
    <x v="21"/>
    <n v="1550430"/>
    <n v="300"/>
    <n v="0.3"/>
    <s v="POLE"/>
    <n v="250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90069"/>
    <d v="2022-09-09T00:00:00"/>
    <n v="2022"/>
    <n v="9"/>
    <s v="09"/>
    <x v="21"/>
    <n v="1551174"/>
    <n v="155"/>
    <n v="0.155"/>
    <s v="PAEX"/>
    <n v="158"/>
    <n v="53120"/>
    <s v=" GORRON"/>
    <n v="91100"/>
    <s v="VILLABE"/>
    <n v="316.21199999999999"/>
    <s v="ID45"/>
    <n v="1999"/>
    <s v="femme"/>
    <n v="0.16"/>
    <n v="0.3"/>
    <n v="6.7400000000000002E-2"/>
    <n v="0.7"/>
    <n v="4.6650440147999994"/>
  </r>
  <r>
    <n v="2022090069"/>
    <d v="2022-09-09T00:00:00"/>
    <n v="2022"/>
    <n v="9"/>
    <s v="09"/>
    <x v="21"/>
    <n v="1551331"/>
    <n v="400"/>
    <n v="0.4"/>
    <s v="POLE"/>
    <n v="230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90069"/>
    <d v="2022-09-09T00:00:00"/>
    <n v="2022"/>
    <n v="9"/>
    <s v="09"/>
    <x v="21"/>
    <n v="1551335"/>
    <n v="450"/>
    <n v="0.45"/>
    <s v="POLE"/>
    <n v="260"/>
    <n v="8090"/>
    <s v="CHARLEVILLE MEZ"/>
    <n v="91100"/>
    <s v="VILLABE"/>
    <n v="258.04300000000001"/>
    <s v="ID15"/>
    <n v="1992"/>
    <s v="femme"/>
    <n v="0.16"/>
    <n v="0.3"/>
    <n v="6.7400000000000002E-2"/>
    <n v="0.7"/>
    <n v="11.052239733"/>
  </r>
  <r>
    <n v="2022090069"/>
    <d v="2022-09-12T00:00:00"/>
    <n v="2022"/>
    <n v="9"/>
    <s v="09"/>
    <x v="21"/>
    <n v="1551987"/>
    <n v="750"/>
    <n v="0.75"/>
    <s v="POLE"/>
    <n v="165"/>
    <n v="39570"/>
    <s v=" LONS LE SAUNIER"/>
    <n v="91100"/>
    <s v="VILLABE"/>
    <n v="380.58600000000001"/>
    <s v="ID13"/>
    <n v="1986"/>
    <s v="homme"/>
    <n v="0.16"/>
    <n v="0.3"/>
    <n v="6.7400000000000002E-2"/>
    <n v="0.7"/>
    <n v="27.168131610000003"/>
  </r>
  <r>
    <n v="2022090069"/>
    <d v="2022-09-12T00:00:00"/>
    <n v="2022"/>
    <n v="9"/>
    <s v="09"/>
    <x v="21"/>
    <n v="1552449"/>
    <n v="344"/>
    <n v="0.34399999999999997"/>
    <s v="POLE"/>
    <n v="200"/>
    <n v="91100"/>
    <s v=" VILLABE"/>
    <n v="59810"/>
    <s v="LESQUIN"/>
    <n v="248.797"/>
    <s v="ID2"/>
    <n v="1969"/>
    <s v="homme"/>
    <n v="0.16"/>
    <n v="0.3"/>
    <n v="6.7400000000000002E-2"/>
    <n v="0.7"/>
    <n v="8.14609147024"/>
  </r>
  <r>
    <n v="2022090069"/>
    <d v="2022-09-12T00:00:00"/>
    <n v="2022"/>
    <n v="9"/>
    <s v="09"/>
    <x v="21"/>
    <n v="1552451"/>
    <n v="425"/>
    <n v="0.42499999999999999"/>
    <s v="POLE"/>
    <n v="200"/>
    <n v="91100"/>
    <s v=" VILLABE"/>
    <n v="59243"/>
    <s v="QUAROUBLE"/>
    <n v="250.57900000000001"/>
    <s v="ID2"/>
    <n v="1969"/>
    <s v="homme"/>
    <n v="0.16"/>
    <n v="0.3"/>
    <n v="6.7400000000000002E-2"/>
    <n v="0.7"/>
    <n v="10.136296418500001"/>
  </r>
  <r>
    <n v="2022090069"/>
    <d v="2022-09-12T00:00:00"/>
    <n v="2022"/>
    <n v="9"/>
    <s v="09"/>
    <x v="21"/>
    <n v="1552452"/>
    <n v="344"/>
    <n v="0.34399999999999997"/>
    <s v="POLE"/>
    <n v="225"/>
    <n v="91100"/>
    <s v=" VILLABE"/>
    <n v="26750"/>
    <s v="ROMANS SUR ISER"/>
    <n v="541.17999999999995"/>
    <s v="ID2"/>
    <n v="1969"/>
    <s v="homme"/>
    <n v="0.16"/>
    <n v="0.3"/>
    <n v="6.7400000000000002E-2"/>
    <n v="0.7"/>
    <n v="17.719272265599997"/>
  </r>
  <r>
    <n v="2022090069"/>
    <d v="2022-09-12T00:00:00"/>
    <n v="2022"/>
    <n v="9"/>
    <s v="09"/>
    <x v="21"/>
    <n v="1552450"/>
    <n v="425"/>
    <n v="0.42499999999999999"/>
    <s v="POLE"/>
    <n v="260"/>
    <n v="91100"/>
    <s v=" VILLABE"/>
    <n v="73490"/>
    <s v="RAVOIRE/LA"/>
    <n v="539.01400000000001"/>
    <s v="ID2"/>
    <n v="1969"/>
    <s v="homme"/>
    <n v="0.16"/>
    <n v="0.3"/>
    <n v="6.7400000000000002E-2"/>
    <n v="0.7"/>
    <n v="21.803924821000003"/>
  </r>
  <r>
    <n v="2022090069"/>
    <d v="2022-09-12T00:00:00"/>
    <n v="2022"/>
    <n v="9"/>
    <s v="09"/>
    <x v="21"/>
    <n v="1551986"/>
    <n v="750"/>
    <n v="0.75"/>
    <s v="PAEX"/>
    <n v="450"/>
    <n v="67100"/>
    <s v=" STRASBOURG"/>
    <n v="91100"/>
    <s v="VILLABE"/>
    <n v="516.47400000000005"/>
    <s v="ID3"/>
    <n v="1987"/>
    <s v="homme"/>
    <n v="0.16"/>
    <n v="0.3"/>
    <n v="6.7400000000000002E-2"/>
    <n v="0.7"/>
    <n v="36.868496490000012"/>
  </r>
  <r>
    <n v="2022090069"/>
    <d v="2022-09-12T00:00:00"/>
    <n v="2022"/>
    <n v="9"/>
    <s v="09"/>
    <x v="21"/>
    <n v="1551332"/>
    <n v="900"/>
    <n v="0.9"/>
    <s v="POLE"/>
    <n v="470"/>
    <n v="13000"/>
    <s v=" MARSEILLE"/>
    <n v="91100"/>
    <s v="VILLABE"/>
    <n v="740.09799999999996"/>
    <s v="ID26"/>
    <n v="1976"/>
    <s v="homme"/>
    <n v="0.16"/>
    <n v="0.3"/>
    <n v="6.7400000000000002E-2"/>
    <n v="0.7"/>
    <n v="63.398274875999995"/>
  </r>
  <r>
    <n v="2022090069"/>
    <d v="2022-09-13T00:00:00"/>
    <n v="2022"/>
    <n v="9"/>
    <s v="09"/>
    <x v="21"/>
    <n v="1552323"/>
    <n v="135"/>
    <n v="0.13500000000000001"/>
    <s v="POLE"/>
    <n v="195"/>
    <n v="33520"/>
    <s v=" BRUGES"/>
    <n v="91100"/>
    <s v="VILLABE"/>
    <n v="577.11099999999999"/>
    <s v="ID40"/>
    <n v="1976"/>
    <s v="homme"/>
    <n v="0.16"/>
    <n v="0.3"/>
    <n v="6.7400000000000002E-2"/>
    <n v="0.7"/>
    <n v="7.4154723723"/>
  </r>
  <r>
    <n v="2022090069"/>
    <d v="2022-09-13T00:00:00"/>
    <n v="2022"/>
    <n v="9"/>
    <s v="09"/>
    <x v="21"/>
    <n v="1553221"/>
    <n v="344"/>
    <n v="0.34399999999999997"/>
    <s v="PAEX"/>
    <n v="200"/>
    <n v="91100"/>
    <s v=" VILLABE"/>
    <n v="59810"/>
    <s v="LESQUIN"/>
    <n v="248.797"/>
    <s v="ID2"/>
    <n v="1969"/>
    <s v="homme"/>
    <n v="0.16"/>
    <n v="0.3"/>
    <n v="6.7400000000000002E-2"/>
    <n v="0.7"/>
    <n v="8.14609147024"/>
  </r>
  <r>
    <n v="2022090069"/>
    <d v="2022-09-13T00:00:00"/>
    <n v="2022"/>
    <n v="9"/>
    <s v="09"/>
    <x v="21"/>
    <n v="1553222"/>
    <n v="428"/>
    <n v="0.42799999999999999"/>
    <s v="PAEX"/>
    <n v="210"/>
    <n v="91100"/>
    <s v=" VILLABE"/>
    <n v="8090"/>
    <s v="CHARLEVILLE MEZ"/>
    <n v="256.911"/>
    <s v="ID2"/>
    <n v="1969"/>
    <s v="homme"/>
    <n v="0.16"/>
    <n v="0.3"/>
    <n v="6.7400000000000002E-2"/>
    <n v="0.7"/>
    <n v="10.465793683439999"/>
  </r>
  <r>
    <n v="2022090069"/>
    <d v="2022-09-13T00:00:00"/>
    <n v="2022"/>
    <n v="9"/>
    <s v="09"/>
    <x v="21"/>
    <n v="1553223"/>
    <n v="681"/>
    <n v="0.68100000000000005"/>
    <s v="POLE"/>
    <n v="380"/>
    <n v="91100"/>
    <s v=" VILLABE"/>
    <n v="66000"/>
    <s v="PERPIGNAN"/>
    <n v="837.41300000000001"/>
    <s v="ID2"/>
    <n v="1969"/>
    <s v="homme"/>
    <n v="0.16"/>
    <n v="0.3"/>
    <n v="6.7400000000000002E-2"/>
    <n v="0.7"/>
    <n v="54.279084120540006"/>
  </r>
  <r>
    <n v="2022090069"/>
    <d v="2022-09-14T00:00:00"/>
    <n v="2022"/>
    <n v="9"/>
    <s v="09"/>
    <x v="21"/>
    <n v="1552768"/>
    <n v="90"/>
    <n v="0.09"/>
    <s v="PAEX"/>
    <n v="80"/>
    <n v="93380"/>
    <s v=" PIERREFITTE SUR"/>
    <n v="91100"/>
    <s v="VILLABE"/>
    <n v="55.667000000000002"/>
    <s v="ID42"/>
    <n v="1976"/>
    <s v="homme"/>
    <n v="0.16"/>
    <n v="0.3"/>
    <n v="6.7400000000000002E-2"/>
    <n v="0.7"/>
    <n v="0.47685465540000005"/>
  </r>
  <r>
    <n v="2022090069"/>
    <d v="2022-09-14T00:00:00"/>
    <n v="2022"/>
    <n v="9"/>
    <s v="09"/>
    <x v="21"/>
    <n v="1552798"/>
    <n v="320"/>
    <n v="0.32"/>
    <s v="POLE"/>
    <n v="200"/>
    <n v="76380"/>
    <s v=" CANTELEU"/>
    <n v="91100"/>
    <s v="VILLABE"/>
    <n v="173.22"/>
    <s v="ID33"/>
    <n v="1997"/>
    <s v="femme"/>
    <n v="0.16"/>
    <n v="0.3"/>
    <n v="6.7400000000000002E-2"/>
    <n v="0.7"/>
    <n v="5.2758654719999996"/>
  </r>
  <r>
    <n v="2022090069"/>
    <d v="2022-09-14T00:00:00"/>
    <n v="2022"/>
    <n v="9"/>
    <s v="09"/>
    <x v="21"/>
    <n v="1553232"/>
    <n v="310"/>
    <n v="0.31"/>
    <s v="POLE"/>
    <n v="200"/>
    <n v="59200"/>
    <s v=" TOURCOING"/>
    <n v="91100"/>
    <s v="VILLABE"/>
    <n v="266.87799999999999"/>
    <s v="ID34"/>
    <n v="1970"/>
    <s v="femme"/>
    <n v="0.16"/>
    <n v="0.3"/>
    <n v="6.7400000000000002E-2"/>
    <n v="0.7"/>
    <n v="7.8744488923999993"/>
  </r>
  <r>
    <n v="2022090069"/>
    <d v="2022-09-15T00:00:00"/>
    <n v="2022"/>
    <n v="9"/>
    <s v="09"/>
    <x v="21"/>
    <n v="1554476"/>
    <n v="212"/>
    <n v="0.21199999999999999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1.7415219119999998"/>
  </r>
  <r>
    <n v="2022090069"/>
    <d v="2022-09-15T00:00:00"/>
    <n v="2022"/>
    <n v="9"/>
    <s v="09"/>
    <x v="21"/>
    <n v="1553705"/>
    <n v="220"/>
    <n v="0.22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8.1468235948000007"/>
  </r>
  <r>
    <n v="2022090069"/>
    <d v="2022-09-15T00:00:00"/>
    <n v="2022"/>
    <n v="9"/>
    <s v="09"/>
    <x v="21"/>
    <n v="1553710"/>
    <n v="345"/>
    <n v="0.34499999999999997"/>
    <s v="POLE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6.1344299993999991"/>
  </r>
  <r>
    <n v="2022090069"/>
    <d v="2022-09-15T00:00:00"/>
    <n v="2022"/>
    <n v="9"/>
    <s v="09"/>
    <x v="21"/>
    <n v="1552848"/>
    <n v="429"/>
    <n v="0.42899999999999999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21.955811351759998"/>
  </r>
  <r>
    <n v="2022090069"/>
    <d v="2022-09-15T00:00:00"/>
    <n v="2022"/>
    <n v="9"/>
    <s v="09"/>
    <x v="21"/>
    <n v="1554401"/>
    <n v="533"/>
    <n v="0.53300000000000003"/>
    <s v="POLE"/>
    <n v="234"/>
    <n v="91100"/>
    <s v=" VILLABE"/>
    <n v="62780"/>
    <s v="CUCQ"/>
    <n v="280.69799999999998"/>
    <s v="ID2"/>
    <n v="1969"/>
    <s v="homme"/>
    <n v="0.16"/>
    <n v="0.3"/>
    <n v="6.7400000000000002E-2"/>
    <n v="0.7"/>
    <n v="14.24007339612"/>
  </r>
  <r>
    <n v="2022090069"/>
    <d v="2022-09-15T00:00:00"/>
    <n v="2022"/>
    <n v="9"/>
    <s v="09"/>
    <x v="21"/>
    <n v="1553772"/>
    <n v="300"/>
    <n v="0.3"/>
    <s v="POLE"/>
    <n v="250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90069"/>
    <d v="2022-09-15T00:00:00"/>
    <n v="2022"/>
    <n v="9"/>
    <s v="09"/>
    <x v="21"/>
    <n v="1554477"/>
    <n v="1017"/>
    <n v="1.0169999999999999"/>
    <s v="POLE"/>
    <n v="295"/>
    <n v="91100"/>
    <s v=" VILLABE"/>
    <n v="80090"/>
    <s v="AMIENS"/>
    <n v="188.583"/>
    <s v="ID2"/>
    <n v="1969"/>
    <s v="homme"/>
    <n v="0.16"/>
    <n v="0.3"/>
    <n v="6.7400000000000002E-2"/>
    <n v="0.7"/>
    <n v="18.25446854898"/>
  </r>
  <r>
    <n v="2022090069"/>
    <d v="2022-09-15T00:00:00"/>
    <n v="2022"/>
    <n v="9"/>
    <s v="09"/>
    <x v="21"/>
    <n v="1554400"/>
    <n v="1362"/>
    <n v="1.3620000000000001"/>
    <s v="POLE"/>
    <n v="325"/>
    <n v="91100"/>
    <s v=" VILLABE"/>
    <n v="59100"/>
    <s v="ROUBAIX"/>
    <n v="266.166"/>
    <s v="ID2"/>
    <n v="1969"/>
    <s v="homme"/>
    <n v="0.16"/>
    <n v="0.3"/>
    <n v="6.7400000000000002E-2"/>
    <n v="0.7"/>
    <n v="34.50447199656"/>
  </r>
  <r>
    <n v="2022090069"/>
    <d v="2022-09-16T00:00:00"/>
    <n v="2022"/>
    <n v="9"/>
    <s v="09"/>
    <x v="21"/>
    <n v="1555152"/>
    <n v="427"/>
    <n v="0.42699999999999999"/>
    <s v="POLE"/>
    <n v="210"/>
    <n v="91100"/>
    <s v=" VILLABE"/>
    <n v="8090"/>
    <s v="CHARLEVILLE MEZ"/>
    <n v="256.911"/>
    <s v="ID2"/>
    <n v="1969"/>
    <s v="homme"/>
    <n v="0.16"/>
    <n v="0.3"/>
    <n v="6.7400000000000002E-2"/>
    <n v="0.7"/>
    <n v="10.44134089446"/>
  </r>
  <r>
    <n v="2022090069"/>
    <d v="2022-09-16T00:00:00"/>
    <n v="2022"/>
    <n v="9"/>
    <s v="09"/>
    <x v="21"/>
    <n v="1554348"/>
    <n v="300"/>
    <n v="0.3"/>
    <s v="POLE"/>
    <n v="230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2090069"/>
    <d v="2022-09-16T00:00:00"/>
    <n v="2022"/>
    <n v="9"/>
    <s v="09"/>
    <x v="21"/>
    <n v="1554349"/>
    <n v="300"/>
    <n v="0.3"/>
    <s v="POLE"/>
    <n v="235"/>
    <n v="13000"/>
    <s v=" MARSEILLE"/>
    <n v="91100"/>
    <s v="VILLABE"/>
    <n v="740.09799999999996"/>
    <s v="ID26"/>
    <n v="1976"/>
    <s v="homme"/>
    <n v="0.16"/>
    <n v="0.3"/>
    <n v="6.7400000000000002E-2"/>
    <n v="0.7"/>
    <n v="21.132758291999998"/>
  </r>
  <r>
    <n v="2022090069"/>
    <d v="2022-09-16T00:00:00"/>
    <n v="2022"/>
    <n v="9"/>
    <s v="09"/>
    <x v="21"/>
    <n v="1554080"/>
    <n v="466"/>
    <n v="0.46600000000000003"/>
    <s v="POLE"/>
    <n v="260"/>
    <n v="31390"/>
    <s v=" CARBONNE"/>
    <n v="91100"/>
    <s v="VILLABE"/>
    <n v="711.98699999999997"/>
    <s v="ID35"/>
    <n v="1999"/>
    <s v="femme"/>
    <n v="0.16"/>
    <n v="0.3"/>
    <n v="6.7400000000000002E-2"/>
    <n v="0.7"/>
    <n v="31.57938595956"/>
  </r>
  <r>
    <n v="2022090069"/>
    <d v="2022-09-16T00:00:00"/>
    <n v="2022"/>
    <n v="9"/>
    <s v="09"/>
    <x v="21"/>
    <n v="1554352"/>
    <n v="450"/>
    <n v="0.45"/>
    <s v="POLE"/>
    <n v="260"/>
    <n v="8090"/>
    <s v="CHARLEVILLE MEZ"/>
    <n v="91100"/>
    <s v="VILLABE"/>
    <n v="258.04300000000001"/>
    <s v="ID15"/>
    <n v="1992"/>
    <s v="femme"/>
    <n v="0.16"/>
    <n v="0.3"/>
    <n v="6.7400000000000002E-2"/>
    <n v="0.7"/>
    <n v="11.052239733"/>
  </r>
  <r>
    <n v="2022090069"/>
    <d v="2022-09-16T00:00:00"/>
    <n v="2022"/>
    <n v="9"/>
    <s v="09"/>
    <x v="21"/>
    <n v="1555086"/>
    <n v="601"/>
    <n v="0.60099999999999998"/>
    <s v="POLE"/>
    <n v="260"/>
    <n v="91100"/>
    <s v=" VILLABE"/>
    <n v="73490"/>
    <s v="RAVOIRE/LA"/>
    <n v="539.01400000000001"/>
    <s v="ID2"/>
    <n v="1969"/>
    <s v="homme"/>
    <n v="0.16"/>
    <n v="0.3"/>
    <n v="6.7400000000000002E-2"/>
    <n v="0.7"/>
    <n v="30.833314864519998"/>
  </r>
  <r>
    <n v="2022090069"/>
    <d v="2022-09-16T00:00:00"/>
    <n v="2022"/>
    <n v="9"/>
    <s v="09"/>
    <x v="21"/>
    <n v="1555021"/>
    <n v="344"/>
    <n v="0.34399999999999997"/>
    <s v="POLE"/>
    <n v="261"/>
    <n v="91100"/>
    <s v=" VILLABE"/>
    <n v="39570"/>
    <s v="LONS LE SAUNIER"/>
    <n v="380.45499999999998"/>
    <s v="ID2"/>
    <n v="1969"/>
    <s v="homme"/>
    <n v="0.16"/>
    <n v="0.3"/>
    <n v="6.7400000000000002E-2"/>
    <n v="0.7"/>
    <n v="12.456827173599997"/>
  </r>
  <r>
    <n v="2022090069"/>
    <d v="2022-09-19T00:00:00"/>
    <n v="2022"/>
    <n v="9"/>
    <s v="09"/>
    <x v="21"/>
    <n v="1555446"/>
    <n v="128"/>
    <n v="0.128"/>
    <s v="POLE"/>
    <n v="128"/>
    <n v="91100"/>
    <s v=" VILLABE"/>
    <n v="21600"/>
    <s v="OUGES"/>
    <n v="284.233"/>
    <s v="ID2"/>
    <n v="1969"/>
    <s v="homme"/>
    <n v="0.16"/>
    <n v="0.3"/>
    <n v="6.7400000000000002E-2"/>
    <n v="0.7"/>
    <n v="3.4628220083199999"/>
  </r>
  <r>
    <n v="2022090069"/>
    <d v="2022-09-19T00:00:00"/>
    <n v="2022"/>
    <n v="9"/>
    <s v="09"/>
    <x v="21"/>
    <n v="1554884"/>
    <n v="181"/>
    <n v="0.18099999999999999"/>
    <s v="PAEX"/>
    <n v="158"/>
    <n v="53120"/>
    <s v=" GORRON"/>
    <n v="91100"/>
    <s v="VILLABE"/>
    <n v="316.21199999999999"/>
    <s v="ID45"/>
    <n v="1999"/>
    <s v="femme"/>
    <n v="0.16"/>
    <n v="0.3"/>
    <n v="6.7400000000000002E-2"/>
    <n v="0.7"/>
    <n v="5.4475675269599995"/>
  </r>
  <r>
    <n v="2022090069"/>
    <d v="2022-09-19T00:00:00"/>
    <n v="2022"/>
    <n v="9"/>
    <s v="09"/>
    <x v="21"/>
    <n v="1554978"/>
    <n v="150"/>
    <n v="0.15"/>
    <s v="POLE"/>
    <n v="165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2090069"/>
    <d v="2022-09-19T00:00:00"/>
    <n v="2022"/>
    <n v="9"/>
    <s v="09"/>
    <x v="21"/>
    <n v="1553715"/>
    <n v="650"/>
    <n v="0.65"/>
    <s v="POLE"/>
    <n v="185"/>
    <n v="59243"/>
    <s v=" QUAROUBLE"/>
    <n v="91100"/>
    <s v="VILLABE"/>
    <n v="251.91900000000001"/>
    <s v="ID14"/>
    <n v="1978"/>
    <s v="femme"/>
    <n v="0.16"/>
    <n v="0.3"/>
    <n v="6.7400000000000002E-2"/>
    <n v="0.7"/>
    <n v="15.585472772999999"/>
  </r>
  <r>
    <n v="2022090069"/>
    <d v="2022-09-19T00:00:00"/>
    <n v="2022"/>
    <n v="9"/>
    <s v="09"/>
    <x v="21"/>
    <n v="1554977"/>
    <n v="1500"/>
    <n v="1.5"/>
    <s v="PAEX"/>
    <n v="770"/>
    <n v="67100"/>
    <s v=" STRASBOURG"/>
    <n v="91100"/>
    <s v="VILLABE"/>
    <n v="516.47400000000005"/>
    <s v="ID3"/>
    <n v="1987"/>
    <s v="homme"/>
    <n v="0.16"/>
    <n v="0.3"/>
    <n v="6.7400000000000002E-2"/>
    <n v="0.7"/>
    <n v="73.736992980000025"/>
  </r>
  <r>
    <n v="2022090069"/>
    <d v="2022-09-20T00:00:00"/>
    <n v="2022"/>
    <n v="9"/>
    <s v="09"/>
    <x v="21"/>
    <n v="1555560"/>
    <n v="230"/>
    <n v="0.23"/>
    <s v="POLE"/>
    <n v="140"/>
    <n v="76380"/>
    <s v=" CANTELEU"/>
    <n v="91100"/>
    <s v="VILLABE"/>
    <n v="173.22"/>
    <s v="ID33"/>
    <n v="1997"/>
    <s v="femme"/>
    <n v="0.16"/>
    <n v="0.3"/>
    <n v="6.7400000000000002E-2"/>
    <n v="0.7"/>
    <n v="3.7920283079999999"/>
  </r>
  <r>
    <n v="2022090069"/>
    <d v="2022-09-20T00:00:00"/>
    <n v="2022"/>
    <n v="9"/>
    <s v="09"/>
    <x v="21"/>
    <n v="1555575"/>
    <n v="230"/>
    <n v="0.23"/>
    <s v="POLE"/>
    <n v="158"/>
    <n v="59800"/>
    <s v=" LILLE"/>
    <n v="91100"/>
    <s v="VILLABE"/>
    <n v="254.203"/>
    <s v="ID39"/>
    <n v="1970"/>
    <s v="homme"/>
    <n v="0.16"/>
    <n v="0.3"/>
    <n v="6.7400000000000002E-2"/>
    <n v="0.7"/>
    <n v="5.5648595541999999"/>
  </r>
  <r>
    <n v="2022090069"/>
    <d v="2022-09-20T00:00:00"/>
    <n v="2022"/>
    <n v="9"/>
    <s v="09"/>
    <x v="21"/>
    <n v="1556240"/>
    <n v="340"/>
    <n v="0.34"/>
    <s v="POLE"/>
    <n v="190"/>
    <n v="91100"/>
    <s v=" VILLABE"/>
    <n v="89440"/>
    <s v="JOUX LA VILLE"/>
    <n v="167.37"/>
    <s v="ID2"/>
    <n v="1969"/>
    <s v="homme"/>
    <n v="0.16"/>
    <n v="0.3"/>
    <n v="6.7400000000000002E-2"/>
    <n v="0.7"/>
    <n v="5.4162940440000007"/>
  </r>
  <r>
    <n v="2022090069"/>
    <d v="2022-09-20T00:00:00"/>
    <n v="2022"/>
    <n v="9"/>
    <s v="09"/>
    <x v="21"/>
    <n v="1556242"/>
    <n v="344"/>
    <n v="0.34399999999999997"/>
    <s v="POLE"/>
    <n v="205"/>
    <n v="91100"/>
    <s v=" VILLABE"/>
    <n v="21300"/>
    <s v="CHENOVE"/>
    <n v="279.79899999999998"/>
    <s v="ID2"/>
    <n v="1969"/>
    <s v="homme"/>
    <n v="0.16"/>
    <n v="0.3"/>
    <n v="6.7400000000000002E-2"/>
    <n v="0.7"/>
    <n v="9.1611564740799984"/>
  </r>
  <r>
    <n v="2022090069"/>
    <d v="2022-09-20T00:00:00"/>
    <n v="2022"/>
    <n v="9"/>
    <s v="09"/>
    <x v="21"/>
    <n v="1556241"/>
    <n v="342"/>
    <n v="0.34200000000000003"/>
    <s v="POLE"/>
    <n v="210"/>
    <n v="91100"/>
    <s v=" VILLABE"/>
    <n v="66000"/>
    <s v="PERPIGNAN"/>
    <n v="837.41300000000001"/>
    <s v="ID2"/>
    <n v="1969"/>
    <s v="homme"/>
    <n v="0.16"/>
    <n v="0.3"/>
    <n v="6.7400000000000002E-2"/>
    <n v="0.7"/>
    <n v="27.259099514280003"/>
  </r>
  <r>
    <n v="2022090069"/>
    <d v="2022-09-20T00:00:00"/>
    <n v="2022"/>
    <n v="9"/>
    <s v="09"/>
    <x v="21"/>
    <n v="1556395"/>
    <n v="681"/>
    <n v="0.68100000000000005"/>
    <s v="POLE"/>
    <n v="245"/>
    <n v="91100"/>
    <s v=" VILLABE"/>
    <n v="59810"/>
    <s v="LESQUIN"/>
    <n v="248.797"/>
    <s v="ID2"/>
    <n v="1969"/>
    <s v="homme"/>
    <n v="0.16"/>
    <n v="0.3"/>
    <n v="6.7400000000000002E-2"/>
    <n v="0.7"/>
    <n v="16.126419451260002"/>
  </r>
  <r>
    <n v="2022090069"/>
    <d v="2022-09-21T00:00:00"/>
    <n v="2022"/>
    <n v="9"/>
    <s v="09"/>
    <x v="21"/>
    <n v="1556032"/>
    <n v="345"/>
    <n v="0.34499999999999997"/>
    <s v="POLE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6.1344299993999991"/>
  </r>
  <r>
    <n v="2022090069"/>
    <d v="2022-09-21T00:00:00"/>
    <n v="2022"/>
    <n v="9"/>
    <s v="09"/>
    <x v="21"/>
    <n v="1556208"/>
    <n v="300"/>
    <n v="0.3"/>
    <s v="PAEX"/>
    <n v="18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2090069"/>
    <d v="2022-09-21T00:00:00"/>
    <n v="2022"/>
    <n v="9"/>
    <s v="09"/>
    <x v="21"/>
    <n v="1556744"/>
    <n v="340"/>
    <n v="0.34"/>
    <s v="POLE"/>
    <n v="200"/>
    <n v="91100"/>
    <s v=" VILLABE"/>
    <n v="59800"/>
    <s v="LILLE"/>
    <n v="254.17500000000001"/>
    <s v="ID2"/>
    <n v="1969"/>
    <s v="homme"/>
    <n v="0.16"/>
    <n v="0.3"/>
    <n v="6.7400000000000002E-2"/>
    <n v="0.7"/>
    <n v="8.2254080100000007"/>
  </r>
  <r>
    <n v="2022090069"/>
    <d v="2022-09-22T00:00:00"/>
    <n v="2022"/>
    <n v="9"/>
    <s v="09"/>
    <x v="21"/>
    <n v="1556033"/>
    <n v="180"/>
    <n v="0.18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6.6655829412000003"/>
  </r>
  <r>
    <n v="2022090069"/>
    <d v="2022-09-22T00:00:00"/>
    <n v="2022"/>
    <n v="9"/>
    <s v="09"/>
    <x v="21"/>
    <n v="1556034"/>
    <n v="230"/>
    <n v="0.23"/>
    <s v="POLE"/>
    <n v="158"/>
    <n v="59200"/>
    <s v=" TOURCOING"/>
    <n v="91100"/>
    <s v="VILLABE"/>
    <n v="266.87799999999999"/>
    <s v="ID34"/>
    <n v="1970"/>
    <s v="femme"/>
    <n v="0.16"/>
    <n v="0.3"/>
    <n v="6.7400000000000002E-2"/>
    <n v="0.7"/>
    <n v="5.8423330492000005"/>
  </r>
  <r>
    <n v="2022090069"/>
    <d v="2022-09-22T00:00:00"/>
    <n v="2022"/>
    <n v="9"/>
    <s v="09"/>
    <x v="21"/>
    <n v="1556839"/>
    <n v="150"/>
    <n v="0.15"/>
    <s v="POLE"/>
    <n v="165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90069"/>
    <d v="2022-09-22T00:00:00"/>
    <n v="2022"/>
    <n v="9"/>
    <s v="09"/>
    <x v="21"/>
    <n v="1553965"/>
    <n v="470"/>
    <n v="0.47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24.054152296799998"/>
  </r>
  <r>
    <n v="2022090069"/>
    <d v="2022-09-23T00:00:00"/>
    <n v="2022"/>
    <n v="9"/>
    <s v="09"/>
    <x v="21"/>
    <n v="1557341"/>
    <n v="150"/>
    <n v="0.15"/>
    <s v="POLE"/>
    <n v="175"/>
    <n v="13000"/>
    <s v=" MARSEILLE"/>
    <n v="91100"/>
    <s v="VILLABE"/>
    <n v="740.09799999999996"/>
    <s v="ID26"/>
    <n v="1976"/>
    <s v="homme"/>
    <n v="0.16"/>
    <n v="0.3"/>
    <n v="6.7400000000000002E-2"/>
    <n v="0.7"/>
    <n v="10.566379145999999"/>
  </r>
  <r>
    <n v="2022090069"/>
    <d v="2022-09-23T00:00:00"/>
    <n v="2022"/>
    <n v="9"/>
    <s v="09"/>
    <x v="21"/>
    <n v="1557340"/>
    <n v="600"/>
    <n v="0.6"/>
    <s v="POLE"/>
    <n v="230"/>
    <n v="62780"/>
    <s v=" CUCQ"/>
    <n v="91100"/>
    <s v="VILLABE"/>
    <n v="278.49700000000001"/>
    <s v="ID12"/>
    <n v="1987"/>
    <s v="femme"/>
    <n v="0.16"/>
    <n v="0.3"/>
    <n v="6.7400000000000002E-2"/>
    <n v="0.7"/>
    <n v="15.904406676000001"/>
  </r>
  <r>
    <n v="2022090069"/>
    <d v="2022-09-23T00:00:00"/>
    <n v="2022"/>
    <n v="9"/>
    <s v="09"/>
    <x v="21"/>
    <n v="1557344"/>
    <n v="300"/>
    <n v="0.3"/>
    <s v="POLE"/>
    <n v="26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90069"/>
    <d v="2022-09-26T00:00:00"/>
    <n v="2022"/>
    <n v="9"/>
    <s v="09"/>
    <x v="21"/>
    <n v="1558516"/>
    <n v="336"/>
    <n v="0.33600000000000002"/>
    <s v="POLE"/>
    <n v="155"/>
    <n v="91100"/>
    <s v=" VILLABE"/>
    <n v="8090"/>
    <s v="CHARLEVILLE MEZ"/>
    <n v="256.911"/>
    <s v="ID2"/>
    <n v="1969"/>
    <s v="homme"/>
    <n v="0.16"/>
    <n v="0.3"/>
    <n v="6.7400000000000002E-2"/>
    <n v="0.7"/>
    <n v="8.2161370972800007"/>
  </r>
  <r>
    <n v="2022090069"/>
    <d v="2022-09-26T00:00:00"/>
    <n v="2022"/>
    <n v="9"/>
    <s v="09"/>
    <x v="21"/>
    <n v="1557537"/>
    <n v="130"/>
    <n v="0.13"/>
    <s v="PAEX"/>
    <n v="165"/>
    <n v="67400"/>
    <s v=" ILLKIRCH GRAFFEN"/>
    <n v="91100"/>
    <s v="VILLABE"/>
    <n v="514.08299999999997"/>
    <s v="ID43"/>
    <n v="1990"/>
    <s v="homme"/>
    <n v="0.16"/>
    <n v="0.3"/>
    <n v="6.7400000000000002E-2"/>
    <n v="0.7"/>
    <n v="6.3609545921999997"/>
  </r>
  <r>
    <n v="2022090069"/>
    <d v="2022-09-26T00:00:00"/>
    <n v="2022"/>
    <n v="9"/>
    <s v="09"/>
    <x v="21"/>
    <n v="1557916"/>
    <n v="150"/>
    <n v="0.15"/>
    <s v="POLE"/>
    <n v="165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2090069"/>
    <d v="2022-09-26T00:00:00"/>
    <n v="2022"/>
    <n v="9"/>
    <s v="09"/>
    <x v="21"/>
    <n v="1557321"/>
    <n v="360"/>
    <n v="0.36"/>
    <s v="POLE"/>
    <n v="210"/>
    <n v="54710"/>
    <s v=" LUDRES"/>
    <n v="91100"/>
    <s v="VILLABE"/>
    <n v="376.16699999999997"/>
    <s v="ID38"/>
    <n v="1995"/>
    <s v="homme"/>
    <n v="0.16"/>
    <n v="0.3"/>
    <n v="6.7400000000000002E-2"/>
    <n v="0.7"/>
    <n v="12.8892870216"/>
  </r>
  <r>
    <n v="2022090069"/>
    <d v="2022-09-26T00:00:00"/>
    <n v="2022"/>
    <n v="9"/>
    <s v="09"/>
    <x v="21"/>
    <n v="1557915"/>
    <n v="450"/>
    <n v="0.45"/>
    <s v="PAEX"/>
    <n v="260"/>
    <n v="67100"/>
    <s v=" STRASBOURG"/>
    <n v="91100"/>
    <s v="VILLABE"/>
    <n v="516.47400000000005"/>
    <s v="ID3"/>
    <n v="1987"/>
    <s v="homme"/>
    <n v="0.16"/>
    <n v="0.3"/>
    <n v="6.7400000000000002E-2"/>
    <n v="0.7"/>
    <n v="22.121097894000002"/>
  </r>
  <r>
    <n v="2022090069"/>
    <d v="2022-09-27T00:00:00"/>
    <n v="2022"/>
    <n v="9"/>
    <s v="09"/>
    <x v="21"/>
    <n v="1559216"/>
    <n v="90"/>
    <n v="0.09"/>
    <s v="PAEX"/>
    <n v="80"/>
    <n v="91100"/>
    <s v=" VILLABE"/>
    <n v="92160"/>
    <s v="ANTONY"/>
    <n v="28.826000000000001"/>
    <s v="ID2"/>
    <n v="1969"/>
    <s v="homme"/>
    <n v="0.16"/>
    <n v="0.3"/>
    <n v="6.7400000000000002E-2"/>
    <n v="0.7"/>
    <n v="0.24692928119999999"/>
  </r>
  <r>
    <n v="2022090069"/>
    <d v="2022-09-27T00:00:00"/>
    <n v="2022"/>
    <n v="9"/>
    <s v="09"/>
    <x v="21"/>
    <n v="1559217"/>
    <n v="140"/>
    <n v="0.14000000000000001"/>
    <s v="POLE"/>
    <n v="100"/>
    <n v="91100"/>
    <s v=" VILLABE"/>
    <n v="59223"/>
    <s v="RONCQ"/>
    <n v="268.98399999999998"/>
    <s v="ID2"/>
    <n v="1969"/>
    <s v="homme"/>
    <n v="0.16"/>
    <n v="0.3"/>
    <n v="6.7400000000000002E-2"/>
    <n v="0.7"/>
    <n v="3.5842655967999999"/>
  </r>
  <r>
    <n v="2022090069"/>
    <d v="2022-09-27T00:00:00"/>
    <n v="2022"/>
    <n v="9"/>
    <s v="09"/>
    <x v="21"/>
    <n v="1557974"/>
    <n v="230"/>
    <n v="0.23"/>
    <s v="POLE"/>
    <n v="158"/>
    <n v="59800"/>
    <s v=" LILLE"/>
    <n v="91100"/>
    <s v="VILLABE"/>
    <n v="254.203"/>
    <s v="ID39"/>
    <n v="1970"/>
    <s v="homme"/>
    <n v="0.16"/>
    <n v="0.3"/>
    <n v="6.7400000000000002E-2"/>
    <n v="0.7"/>
    <n v="5.5648595541999999"/>
  </r>
  <r>
    <n v="2022090069"/>
    <d v="2022-09-27T00:00:00"/>
    <n v="2022"/>
    <n v="9"/>
    <s v="09"/>
    <x v="21"/>
    <n v="1559213"/>
    <n v="344"/>
    <n v="0.34399999999999997"/>
    <s v="POLE"/>
    <n v="225"/>
    <n v="91100"/>
    <s v=" VILLABE"/>
    <n v="26750"/>
    <s v="ROMANS SUR ISER"/>
    <n v="541.17999999999995"/>
    <s v="ID2"/>
    <n v="1969"/>
    <s v="homme"/>
    <n v="0.16"/>
    <n v="0.3"/>
    <n v="6.7400000000000002E-2"/>
    <n v="0.7"/>
    <n v="17.719272265599997"/>
  </r>
  <r>
    <n v="2022090069"/>
    <d v="2022-09-27T00:00:00"/>
    <n v="2022"/>
    <n v="9"/>
    <s v="09"/>
    <x v="21"/>
    <n v="1559214"/>
    <n v="1362"/>
    <n v="1.3620000000000001"/>
    <s v="POLE"/>
    <n v="245"/>
    <n v="91100"/>
    <s v=" VILLABE"/>
    <n v="59810"/>
    <s v="LESQUIN"/>
    <n v="248.797"/>
    <s v="ID2"/>
    <n v="1969"/>
    <s v="homme"/>
    <n v="0.16"/>
    <n v="0.3"/>
    <n v="6.7400000000000002E-2"/>
    <n v="0.7"/>
    <n v="32.252838902520004"/>
  </r>
  <r>
    <n v="2022090069"/>
    <d v="2022-09-27T00:00:00"/>
    <n v="2022"/>
    <n v="9"/>
    <s v="09"/>
    <x v="21"/>
    <n v="1559212"/>
    <n v="492"/>
    <n v="0.49199999999999999"/>
    <s v="POLE"/>
    <n v="260"/>
    <n v="91100"/>
    <s v=" VILLABE"/>
    <n v="73490"/>
    <s v="RAVOIRE/LA"/>
    <n v="539.01400000000001"/>
    <s v="ID2"/>
    <n v="1969"/>
    <s v="homme"/>
    <n v="0.16"/>
    <n v="0.3"/>
    <n v="6.7400000000000002E-2"/>
    <n v="0.7"/>
    <n v="25.241249439840001"/>
  </r>
  <r>
    <n v="2022090069"/>
    <d v="2022-09-28T00:00:00"/>
    <n v="2022"/>
    <n v="9"/>
    <s v="09"/>
    <x v="21"/>
    <n v="1559145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900129"/>
    <d v="2022-09-29T00:00:00"/>
    <n v="2022"/>
    <n v="9"/>
    <s v="09"/>
    <x v="21"/>
    <n v="1560023"/>
    <n v="130"/>
    <n v="0.13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4.8140321242000006"/>
  </r>
  <r>
    <n v="20220900129"/>
    <d v="2022-09-29T00:00:00"/>
    <n v="2022"/>
    <n v="9"/>
    <s v="09"/>
    <x v="21"/>
    <n v="1560480"/>
    <n v="170"/>
    <n v="0.17"/>
    <s v="POLE"/>
    <n v="140"/>
    <n v="91100"/>
    <s v=" VILLABE"/>
    <n v="52200"/>
    <s v="LANGRES"/>
    <n v="263.93900000000002"/>
    <s v="ID2"/>
    <n v="1969"/>
    <s v="homme"/>
    <n v="0.16"/>
    <n v="0.3"/>
    <n v="6.7400000000000002E-2"/>
    <n v="0.7"/>
    <n v="4.2706913834000009"/>
  </r>
  <r>
    <n v="20220900129"/>
    <d v="2022-09-29T00:00:00"/>
    <n v="2022"/>
    <n v="9"/>
    <s v="09"/>
    <x v="21"/>
    <n v="1559708"/>
    <n v="230"/>
    <n v="0.23"/>
    <s v="POLE"/>
    <n v="158"/>
    <n v="59200"/>
    <s v=" TOURCOING"/>
    <n v="91100"/>
    <s v="VILLABE"/>
    <n v="266.87799999999999"/>
    <s v="ID34"/>
    <n v="1970"/>
    <s v="femme"/>
    <n v="0.16"/>
    <n v="0.3"/>
    <n v="6.7400000000000002E-2"/>
    <n v="0.7"/>
    <n v="5.8423330492000005"/>
  </r>
  <r>
    <n v="20220900129"/>
    <d v="2022-09-29T00:00:00"/>
    <n v="2022"/>
    <n v="9"/>
    <s v="09"/>
    <x v="21"/>
    <n v="1559802"/>
    <n v="150"/>
    <n v="0.15"/>
    <s v="POLE"/>
    <n v="165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900129"/>
    <d v="2022-09-29T00:00:00"/>
    <n v="2022"/>
    <n v="9"/>
    <s v="09"/>
    <x v="21"/>
    <n v="1559695"/>
    <n v="155"/>
    <n v="0.155"/>
    <s v="POLE"/>
    <n v="195"/>
    <n v="33800"/>
    <s v=" BORDEAUX"/>
    <n v="91100"/>
    <s v="VILLABE"/>
    <n v="578.16499999999996"/>
    <s v="ID52"/>
    <n v="1970"/>
    <s v="homme"/>
    <n v="0.16"/>
    <n v="0.3"/>
    <n v="6.7400000000000002E-2"/>
    <n v="0.7"/>
    <n v="8.5296104284999998"/>
  </r>
  <r>
    <n v="20220900129"/>
    <d v="2022-09-29T00:00:00"/>
    <n v="2022"/>
    <n v="9"/>
    <s v="09"/>
    <x v="21"/>
    <n v="1559699"/>
    <n v="470"/>
    <n v="0.47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24.054152296799998"/>
  </r>
  <r>
    <n v="20220900129"/>
    <d v="2022-09-30T00:00:00"/>
    <n v="2022"/>
    <n v="9"/>
    <s v="09"/>
    <x v="21"/>
    <n v="1561183"/>
    <n v="90"/>
    <n v="0.09"/>
    <s v="PAEX"/>
    <n v="80"/>
    <n v="91100"/>
    <s v=" VILLABE"/>
    <n v="93380"/>
    <s v="PIERREFITTE SUR"/>
    <n v="55.384"/>
    <s v="ID2"/>
    <n v="1969"/>
    <s v="homme"/>
    <n v="0.16"/>
    <n v="0.3"/>
    <n v="6.7400000000000002E-2"/>
    <n v="0.7"/>
    <n v="0.47443042079999997"/>
  </r>
  <r>
    <n v="20220900129"/>
    <d v="2022-09-30T00:00:00"/>
    <n v="2022"/>
    <n v="9"/>
    <s v="09"/>
    <x v="21"/>
    <n v="1561186"/>
    <n v="120"/>
    <n v="0.12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0.98576711999999989"/>
  </r>
  <r>
    <n v="2022090069"/>
    <d v="2022-09-30T00:00:00"/>
    <n v="2022"/>
    <n v="9"/>
    <s v="09"/>
    <x v="21"/>
    <n v="1561181"/>
    <n v="90"/>
    <n v="0.09"/>
    <s v="POLE"/>
    <n v="100"/>
    <n v="91100"/>
    <s v=" VILLABE"/>
    <n v="59200"/>
    <s v="TOURCOING"/>
    <n v="265.54500000000002"/>
    <s v="ID2"/>
    <n v="1969"/>
    <s v="homme"/>
    <n v="0.16"/>
    <n v="0.3"/>
    <n v="6.7400000000000002E-2"/>
    <n v="0.7"/>
    <n v="2.2747115789999999"/>
  </r>
  <r>
    <n v="20220900129"/>
    <d v="2022-09-30T00:00:00"/>
    <n v="2022"/>
    <n v="9"/>
    <s v="09"/>
    <x v="21"/>
    <n v="1560381"/>
    <n v="345"/>
    <n v="0.34499999999999997"/>
    <s v="POLE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6.1344299993999991"/>
  </r>
  <r>
    <n v="2022090069"/>
    <d v="2022-09-30T00:00:00"/>
    <n v="2022"/>
    <n v="9"/>
    <s v="09"/>
    <x v="21"/>
    <n v="1561180"/>
    <n v="150"/>
    <n v="0.15"/>
    <s v="POLE"/>
    <n v="168"/>
    <n v="91100"/>
    <s v=" VILLABE"/>
    <n v="4100"/>
    <s v="MANOSQUE"/>
    <n v="755.63400000000001"/>
    <s v="ID2"/>
    <n v="1969"/>
    <s v="homme"/>
    <n v="0.16"/>
    <n v="0.3"/>
    <n v="6.7400000000000002E-2"/>
    <n v="0.7"/>
    <n v="10.788186617999999"/>
  </r>
  <r>
    <n v="2022090069"/>
    <d v="2022-09-30T00:00:00"/>
    <n v="2022"/>
    <n v="9"/>
    <s v="09"/>
    <x v="21"/>
    <n v="1561182"/>
    <n v="90"/>
    <n v="0.09"/>
    <s v="POLE"/>
    <n v="196"/>
    <n v="91100"/>
    <s v=" VILLABE"/>
    <n v="65200"/>
    <s v="RASSE"/>
    <n v="884.3"/>
    <s v="ID2"/>
    <n v="1969"/>
    <s v="homme"/>
    <n v="0.16"/>
    <n v="0.3"/>
    <n v="6.7400000000000002E-2"/>
    <n v="0.7"/>
    <n v="7.5750906599999999"/>
  </r>
  <r>
    <n v="20220900129"/>
    <d v="2022-09-30T00:00:00"/>
    <n v="2022"/>
    <n v="9"/>
    <s v="09"/>
    <x v="21"/>
    <n v="1560437"/>
    <n v="300"/>
    <n v="0.3"/>
    <s v="POLE"/>
    <n v="230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20900129"/>
    <d v="2022-09-30T00:00:00"/>
    <n v="2022"/>
    <n v="9"/>
    <s v="09"/>
    <x v="21"/>
    <n v="1560441"/>
    <n v="300"/>
    <n v="0.3"/>
    <s v="POLE"/>
    <n v="26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90069"/>
    <d v="2022-09-30T00:00:00"/>
    <n v="2022"/>
    <n v="9"/>
    <s v="09"/>
    <x v="21"/>
    <n v="1561179"/>
    <n v="581"/>
    <n v="0.58099999999999996"/>
    <s v="POLE"/>
    <n v="435"/>
    <n v="91100"/>
    <s v=" VILLABE"/>
    <n v="19410"/>
    <s v="PERPEZAC LE NOI"/>
    <n v="458.50700000000001"/>
    <s v="ID2"/>
    <n v="1969"/>
    <s v="homme"/>
    <n v="0.16"/>
    <n v="0.3"/>
    <n v="6.7400000000000002E-2"/>
    <n v="0.7"/>
    <n v="25.355244527059998"/>
  </r>
  <r>
    <m/>
    <m/>
    <m/>
    <m/>
    <m/>
    <x v="22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2">
  <r>
    <n v="20210100041"/>
    <d v="2020-12-21T00:00:00"/>
    <n v="2020"/>
    <n v="12"/>
    <n v="12"/>
    <x v="0"/>
    <n v="1306266"/>
    <n v="250"/>
    <n v="0.25"/>
    <s v="PAEX"/>
    <n v="92"/>
    <n v="93120"/>
    <s v=" COURNEUVE/LA"/>
    <n v="59815"/>
    <s v=" LESQUIN"/>
    <n v="203.691"/>
    <s v="ID1"/>
    <n v="1972"/>
    <s v="homme"/>
    <n v="0.16"/>
    <n v="0.3"/>
    <n v="6.7400000000000002E-2"/>
    <n v="0.7"/>
    <n v="4.8468273449999995"/>
  </r>
  <r>
    <n v="20210100041"/>
    <d v="2020-12-28T00:00:00"/>
    <n v="2020"/>
    <n v="12"/>
    <n v="12"/>
    <x v="0"/>
    <n v="1307754"/>
    <n v="150"/>
    <n v="0.15"/>
    <s v="POLE"/>
    <n v="210"/>
    <n v="91100"/>
    <s v=" VILLABE"/>
    <n v="66000"/>
    <s v="PERPIGNAN"/>
    <n v="837.41300000000001"/>
    <s v="ID2"/>
    <n v="1969"/>
    <s v="homme"/>
    <n v="0.16"/>
    <n v="0.3"/>
    <n v="6.7400000000000002E-2"/>
    <n v="0.7"/>
    <n v="11.955745401"/>
  </r>
  <r>
    <n v="20210100041"/>
    <d v="2021-01-04T00:00:00"/>
    <n v="2021"/>
    <n v="1"/>
    <s v="01"/>
    <x v="1"/>
    <n v="1308270"/>
    <n v="185"/>
    <n v="0.185"/>
    <s v="AFF"/>
    <n v="165"/>
    <n v="67100"/>
    <s v=" STRASBOURG"/>
    <n v="59100"/>
    <s v="ROUBAIX"/>
    <n v="540.18499999999995"/>
    <s v="ID3"/>
    <n v="1987"/>
    <s v="homme"/>
    <n v="6.7400000000000002E-2"/>
    <n v="1"/>
    <n v="0"/>
    <n v="0"/>
    <n v="6.7355667649999997"/>
  </r>
  <r>
    <n v="20210100041"/>
    <d v="2021-01-04T00:00:00"/>
    <n v="2021"/>
    <n v="1"/>
    <s v="01"/>
    <x v="1"/>
    <n v="1308264"/>
    <n v="452"/>
    <n v="0.45200000000000001"/>
    <s v="PAEX"/>
    <n v="220"/>
    <n v="67000"/>
    <s v=" STRASBOURG"/>
    <n v="91100"/>
    <s v="VILLABE"/>
    <n v="508.178"/>
    <s v="ID4"/>
    <n v="1982"/>
    <s v="femme"/>
    <n v="0.16"/>
    <n v="0.3"/>
    <n v="6.7400000000000002E-2"/>
    <n v="0.7"/>
    <n v="21.862508682079998"/>
  </r>
  <r>
    <n v="20210100041"/>
    <d v="2021-01-05T00:00:00"/>
    <n v="2021"/>
    <n v="1"/>
    <s v="01"/>
    <x v="1"/>
    <n v="1308432"/>
    <n v="249"/>
    <n v="0.249"/>
    <s v="PAEX"/>
    <n v="220"/>
    <n v="93120"/>
    <s v=" COURNEUVE/LA"/>
    <n v="67100"/>
    <s v="STRASBOURG"/>
    <n v="501.91300000000001"/>
    <s v="ID1"/>
    <n v="1972"/>
    <s v="homme"/>
    <n v="0.16"/>
    <n v="0.3"/>
    <n v="6.7400000000000002E-2"/>
    <n v="0.7"/>
    <n v="11.89524775566"/>
  </r>
  <r>
    <n v="20210100041"/>
    <d v="2021-01-05T00:00:00"/>
    <n v="2021"/>
    <n v="1"/>
    <s v="01"/>
    <x v="1"/>
    <n v="1309250"/>
    <n v="500"/>
    <n v="0.5"/>
    <s v="PAEX"/>
    <n v="345"/>
    <n v="91100"/>
    <s v=" VILLABE"/>
    <n v="13000"/>
    <s v="MARSEILLE"/>
    <n v="740.44500000000005"/>
    <s v="ID2"/>
    <n v="1969"/>
    <s v="homme"/>
    <n v="0.16"/>
    <n v="0.3"/>
    <n v="6.7400000000000002E-2"/>
    <n v="0.7"/>
    <n v="35.237777550000004"/>
  </r>
  <r>
    <n v="20210100041"/>
    <d v="2021-01-07T00:00:00"/>
    <n v="2021"/>
    <n v="1"/>
    <s v="01"/>
    <x v="1"/>
    <n v="1309627"/>
    <n v="500"/>
    <n v="0.5"/>
    <s v="AFF"/>
    <n v="152"/>
    <n v="93120"/>
    <s v=" COURNEUVE/LA"/>
    <n v="91100"/>
    <s v="VILLABE"/>
    <n v="54.761000000000003"/>
    <s v="ID1"/>
    <n v="1972"/>
    <s v="homme"/>
    <n v="6.7400000000000002E-2"/>
    <n v="1"/>
    <n v="0"/>
    <n v="0"/>
    <n v="1.8454457000000002"/>
  </r>
  <r>
    <n v="20210100041"/>
    <d v="2021-01-07T00:00:00"/>
    <n v="2021"/>
    <n v="1"/>
    <s v="01"/>
    <x v="1"/>
    <n v="1309609"/>
    <n v="1250"/>
    <n v="1.25"/>
    <s v="AFF"/>
    <n v="238"/>
    <n v="93120"/>
    <s v=" COURNEUVE/LA"/>
    <n v="59100"/>
    <s v="ROUBAIX"/>
    <n v="221.06"/>
    <s v="ID1"/>
    <n v="1972"/>
    <s v="homme"/>
    <n v="6.7400000000000002E-2"/>
    <n v="1"/>
    <n v="0"/>
    <n v="0"/>
    <n v="18.624305"/>
  </r>
  <r>
    <n v="20210100041"/>
    <d v="2021-01-08T00:00:00"/>
    <n v="2021"/>
    <n v="1"/>
    <s v="01"/>
    <x v="1"/>
    <n v="1310495"/>
    <n v="80"/>
    <n v="0.08"/>
    <s v="POLE"/>
    <n v="110"/>
    <n v="91100"/>
    <s v=" VILLABE"/>
    <n v="8090"/>
    <s v="CHARLEVILLE MEZ"/>
    <n v="256.911"/>
    <s v="ID2"/>
    <n v="1969"/>
    <s v="homme"/>
    <n v="0.16"/>
    <n v="0.3"/>
    <n v="6.7400000000000002E-2"/>
    <n v="0.7"/>
    <n v="1.9562231184000001"/>
  </r>
  <r>
    <n v="20210100041"/>
    <d v="2021-01-08T00:00:00"/>
    <n v="2021"/>
    <n v="1"/>
    <s v="01"/>
    <x v="1"/>
    <n v="1310502"/>
    <n v="40"/>
    <n v="0.04"/>
    <s v="POLE"/>
    <n v="140"/>
    <n v="91100"/>
    <s v=" VILLABE"/>
    <n v="67100"/>
    <s v="STRASBOURG"/>
    <n v="515.798"/>
    <s v="ID2"/>
    <n v="1969"/>
    <s v="homme"/>
    <n v="0.16"/>
    <n v="0.3"/>
    <n v="6.7400000000000002E-2"/>
    <n v="0.7"/>
    <n v="1.9637461456"/>
  </r>
  <r>
    <n v="20210100041"/>
    <d v="2021-01-08T00:00:00"/>
    <n v="2021"/>
    <n v="1"/>
    <s v="01"/>
    <x v="1"/>
    <n v="1310160"/>
    <n v="1000"/>
    <n v="1"/>
    <s v="POLE"/>
    <n v="385"/>
    <n v="93120"/>
    <s v=" COURNEUVE/LA"/>
    <n v="66000"/>
    <s v="PERPIGNAN"/>
    <n v="859.38800000000003"/>
    <s v="ID1"/>
    <n v="1972"/>
    <s v="homme"/>
    <n v="0.16"/>
    <n v="0.3"/>
    <n v="6.7400000000000002E-2"/>
    <n v="0.7"/>
    <n v="81.796549840000011"/>
  </r>
  <r>
    <n v="20210100041"/>
    <d v="2021-01-12T00:00:00"/>
    <n v="2021"/>
    <n v="1"/>
    <s v="01"/>
    <x v="1"/>
    <n v="1310601"/>
    <n v="675"/>
    <n v="0.67500000000000004"/>
    <s v="POLE"/>
    <n v="340"/>
    <n v="26750"/>
    <s v=" ROMANS SUR ISER"/>
    <n v="59100"/>
    <s v="ROUBAIX"/>
    <n v="814.52200000000005"/>
    <s v="ID5"/>
    <n v="1998"/>
    <s v="femme"/>
    <n v="0.16"/>
    <n v="0.3"/>
    <n v="6.7400000000000002E-2"/>
    <n v="0.7"/>
    <n v="52.330187673000012"/>
  </r>
  <r>
    <n v="20210100041"/>
    <d v="2021-01-13T00:00:00"/>
    <n v="2021"/>
    <n v="1"/>
    <s v="01"/>
    <x v="1"/>
    <n v="1311894"/>
    <n v="250"/>
    <n v="0.25"/>
    <s v="GV"/>
    <n v="98"/>
    <n v="91100"/>
    <s v=" VILLABE"/>
    <n v="93120"/>
    <s v="COURNEUVE/LA"/>
    <n v="53.975999999999999"/>
    <s v="ID2"/>
    <n v="1969"/>
    <s v="homme"/>
    <n v="0.24099999999999999"/>
    <n v="1"/>
    <n v="0"/>
    <n v="0"/>
    <n v="3.2520539999999998"/>
  </r>
  <r>
    <n v="20210100041"/>
    <d v="2021-01-13T00:00:00"/>
    <n v="2021"/>
    <n v="1"/>
    <s v="01"/>
    <x v="1"/>
    <n v="1312188"/>
    <n v="47"/>
    <n v="4.7E-2"/>
    <s v="POLE"/>
    <n v="153"/>
    <n v="91100"/>
    <s v=" VILLABE"/>
    <n v="6700"/>
    <s v="ST LAURENT DU VA"/>
    <n v="889.42899999999997"/>
    <s v="ID2"/>
    <n v="1969"/>
    <s v="homme"/>
    <n v="0.16"/>
    <n v="0.3"/>
    <n v="6.7400000000000002E-2"/>
    <n v="0.7"/>
    <n v="3.9788250543399997"/>
  </r>
  <r>
    <n v="20210100041"/>
    <d v="2021-01-15T00:00:00"/>
    <n v="2021"/>
    <n v="1"/>
    <s v="01"/>
    <x v="1"/>
    <n v="1312635"/>
    <n v="500"/>
    <n v="0.5"/>
    <s v="PAEX"/>
    <n v="269"/>
    <n v="93120"/>
    <s v=" COURNEUVE/LA"/>
    <n v="26750"/>
    <s v="ROMANS SUR ISER"/>
    <n v="592.01400000000001"/>
    <s v="ID1"/>
    <n v="1972"/>
    <s v="homme"/>
    <n v="0.16"/>
    <n v="0.3"/>
    <n v="6.7400000000000002E-2"/>
    <n v="0.7"/>
    <n v="28.173946260000001"/>
  </r>
  <r>
    <n v="20210100041"/>
    <d v="2021-01-18T00:00:00"/>
    <n v="2021"/>
    <n v="1"/>
    <s v="01"/>
    <x v="1"/>
    <n v="1311973"/>
    <n v="300"/>
    <n v="0.3"/>
    <s v="PAEX"/>
    <n v="140"/>
    <n v="94440"/>
    <s v=" MAROLLES EN BRI"/>
    <n v="59100"/>
    <s v="ROUBAIX"/>
    <n v="250.898"/>
    <s v="ID6"/>
    <n v="1976"/>
    <s v="homme"/>
    <n v="0.16"/>
    <n v="0.3"/>
    <n v="6.7400000000000002E-2"/>
    <n v="0.7"/>
    <n v="7.1641414919999997"/>
  </r>
  <r>
    <n v="20210100041"/>
    <d v="2021-01-18T00:00:00"/>
    <n v="2021"/>
    <n v="1"/>
    <s v="01"/>
    <x v="1"/>
    <n v="1312078"/>
    <n v="200"/>
    <n v="0.2"/>
    <s v="PAEX"/>
    <n v="175"/>
    <n v="67000"/>
    <s v=" STRASBOURG"/>
    <n v="91100"/>
    <s v="VILLABE"/>
    <n v="508.178"/>
    <s v="ID4"/>
    <n v="1982"/>
    <s v="femme"/>
    <n v="0.16"/>
    <n v="0.3"/>
    <n v="6.7400000000000002E-2"/>
    <n v="0.7"/>
    <n v="9.6736764080000004"/>
  </r>
  <r>
    <n v="20210100041"/>
    <d v="2021-01-18T00:00:00"/>
    <n v="2021"/>
    <n v="1"/>
    <s v="01"/>
    <x v="1"/>
    <n v="1312950"/>
    <n v="300"/>
    <n v="0.3"/>
    <s v="PAEX"/>
    <n v="182"/>
    <n v="93120"/>
    <s v=" COURNEUVE/LA"/>
    <n v="21300"/>
    <s v="CHENOVE"/>
    <n v="330.63299999999998"/>
    <s v="ID1"/>
    <n v="1972"/>
    <s v="homme"/>
    <n v="0.16"/>
    <n v="0.3"/>
    <n v="6.7400000000000002E-2"/>
    <n v="0.7"/>
    <n v="9.4408946819999997"/>
  </r>
  <r>
    <n v="20210100041"/>
    <d v="2021-01-22T00:00:00"/>
    <n v="2021"/>
    <n v="1"/>
    <s v="01"/>
    <x v="1"/>
    <n v="1315534"/>
    <n v="200"/>
    <n v="0.2"/>
    <s v="PAEX"/>
    <n v="92"/>
    <n v="91100"/>
    <s v=" VILLABE"/>
    <n v="59100"/>
    <s v="ROUBAIX"/>
    <n v="266.166"/>
    <s v="ID2"/>
    <n v="1969"/>
    <s v="homme"/>
    <n v="0.16"/>
    <n v="0.3"/>
    <n v="6.7400000000000002E-2"/>
    <n v="0.7"/>
    <n v="5.0667359760000004"/>
  </r>
  <r>
    <n v="20210100041"/>
    <d v="2021-01-22T00:00:00"/>
    <n v="2021"/>
    <n v="1"/>
    <s v="01"/>
    <x v="1"/>
    <n v="1315539"/>
    <n v="200"/>
    <n v="0.2"/>
    <s v="PAEX"/>
    <n v="92"/>
    <n v="91100"/>
    <s v=" VILLABE"/>
    <n v="59200"/>
    <s v="TOURCOING"/>
    <n v="265.54500000000002"/>
    <s v="ID2"/>
    <n v="1969"/>
    <s v="homme"/>
    <n v="0.16"/>
    <n v="0.3"/>
    <n v="6.7400000000000002E-2"/>
    <n v="0.7"/>
    <n v="5.0549146199999999"/>
  </r>
  <r>
    <n v="20210100041"/>
    <d v="2021-01-22T00:00:00"/>
    <n v="2021"/>
    <n v="1"/>
    <s v="01"/>
    <x v="1"/>
    <n v="1314972"/>
    <n v="250"/>
    <n v="0.25"/>
    <s v="PAEX"/>
    <n v="100"/>
    <n v="93120"/>
    <s v=" COURNEUVE/LA"/>
    <n v="60000"/>
    <s v="BEAUVAIS"/>
    <n v="83.322000000000003"/>
    <s v="ID1"/>
    <n v="1972"/>
    <s v="homme"/>
    <n v="0.16"/>
    <n v="0.3"/>
    <n v="6.7400000000000002E-2"/>
    <n v="0.7"/>
    <n v="1.9826469900000001"/>
  </r>
  <r>
    <n v="20210100041"/>
    <d v="2021-01-22T00:00:00"/>
    <n v="2021"/>
    <n v="1"/>
    <s v="01"/>
    <x v="1"/>
    <n v="1315161"/>
    <n v="250"/>
    <n v="0.25"/>
    <s v="PAEX"/>
    <n v="220"/>
    <n v="93120"/>
    <s v=" COURNEUVE/LA"/>
    <n v="67100"/>
    <s v="STRASBOURG"/>
    <n v="501.91300000000001"/>
    <s v="ID1"/>
    <n v="1972"/>
    <s v="homme"/>
    <n v="0.16"/>
    <n v="0.3"/>
    <n v="6.7400000000000002E-2"/>
    <n v="0.7"/>
    <n v="11.943019835000001"/>
  </r>
  <r>
    <n v="20210100041"/>
    <d v="2021-01-22T00:00:00"/>
    <n v="2021"/>
    <n v="1"/>
    <s v="01"/>
    <x v="1"/>
    <n v="1314879"/>
    <n v="200"/>
    <n v="0.2"/>
    <s v="AFF"/>
    <n v="600"/>
    <n v="91100"/>
    <s v=" VILLABE"/>
    <n v="59100"/>
    <s v="ROUBAIX"/>
    <n v="266.166"/>
    <s v="ID2"/>
    <n v="1969"/>
    <s v="homme"/>
    <n v="6.7400000000000002E-2"/>
    <n v="1"/>
    <n v="0"/>
    <n v="0"/>
    <n v="3.5879176800000003"/>
  </r>
  <r>
    <n v="20210100041"/>
    <d v="2021-01-26T00:00:00"/>
    <n v="2021"/>
    <n v="1"/>
    <s v="01"/>
    <x v="1"/>
    <n v="1315693"/>
    <n v="500"/>
    <n v="0.5"/>
    <s v="GV"/>
    <n v="123"/>
    <n v="93120"/>
    <s v=" COURNEUVE/LA"/>
    <n v="91100"/>
    <s v="VILLABE"/>
    <n v="54.761000000000003"/>
    <s v="ID1"/>
    <n v="1972"/>
    <s v="homme"/>
    <n v="0.24099999999999999"/>
    <n v="1"/>
    <n v="0"/>
    <n v="0"/>
    <n v="6.5987005000000005"/>
  </r>
  <r>
    <n v="20210100041"/>
    <d v="2021-01-26T00:00:00"/>
    <n v="2021"/>
    <n v="1"/>
    <s v="01"/>
    <x v="1"/>
    <n v="1315964"/>
    <n v="1000"/>
    <n v="1"/>
    <s v="POLE"/>
    <n v="269"/>
    <n v="93120"/>
    <s v=" COURNEUVE/LA"/>
    <n v="26750"/>
    <s v="ROMANS SUR ISER"/>
    <n v="592.01400000000001"/>
    <s v="ID1"/>
    <n v="1972"/>
    <s v="homme"/>
    <n v="0.16"/>
    <n v="0.3"/>
    <n v="6.7400000000000002E-2"/>
    <n v="0.7"/>
    <n v="56.347892520000002"/>
  </r>
  <r>
    <n v="20210200044"/>
    <d v="2021-01-27T00:00:00"/>
    <n v="2021"/>
    <n v="1"/>
    <s v="01"/>
    <x v="1"/>
    <n v="1316628"/>
    <n v="225"/>
    <n v="0.22500000000000001"/>
    <s v="PAEX"/>
    <n v="175"/>
    <n v="40300"/>
    <s v=" PEYREHORADE"/>
    <n v="59100"/>
    <s v="ROUBAIX"/>
    <n v="986.75599999999997"/>
    <s v="ID7"/>
    <n v="1973"/>
    <s v="femme"/>
    <n v="0.16"/>
    <n v="0.3"/>
    <n v="6.7400000000000002E-2"/>
    <n v="0.7"/>
    <n v="21.131873118000001"/>
  </r>
  <r>
    <n v="20210100041"/>
    <d v="2021-01-27T00:00:00"/>
    <n v="2021"/>
    <n v="1"/>
    <s v="01"/>
    <x v="1"/>
    <n v="1316391"/>
    <n v="450"/>
    <n v="0.45"/>
    <s v="POLE"/>
    <n v="288"/>
    <n v="26750"/>
    <s v=" ROMANS SUR ISER"/>
    <n v="59100"/>
    <s v="ROUBAIX"/>
    <n v="814.52200000000005"/>
    <s v="ID5"/>
    <n v="1998"/>
    <s v="femme"/>
    <n v="0.16"/>
    <n v="0.3"/>
    <n v="6.7400000000000002E-2"/>
    <n v="0.7"/>
    <n v="34.886791782000003"/>
  </r>
  <r>
    <n v="20210100041"/>
    <d v="2021-01-27T00:00:00"/>
    <n v="2021"/>
    <n v="1"/>
    <s v="01"/>
    <x v="1"/>
    <n v="1315511"/>
    <n v="1950"/>
    <n v="1.95"/>
    <s v="AFF"/>
    <n v="350"/>
    <n v="91100"/>
    <s v=" VILLABE"/>
    <n v="60000"/>
    <s v="BEAUVAIS"/>
    <n v="133.48500000000001"/>
    <s v="ID2"/>
    <n v="1969"/>
    <s v="homme"/>
    <n v="6.7400000000000002E-2"/>
    <n v="1"/>
    <n v="0"/>
    <n v="0"/>
    <n v="17.543933550000002"/>
  </r>
  <r>
    <n v="20210100041"/>
    <d v="2021-01-27T00:00:00"/>
    <n v="2021"/>
    <n v="1"/>
    <s v="01"/>
    <x v="1"/>
    <n v="1315510"/>
    <n v="4950"/>
    <n v="4.95"/>
    <s v="PLR"/>
    <n v="518"/>
    <n v="91100"/>
    <s v=" VILLABE"/>
    <n v="60000"/>
    <s v="BEAUVAIS"/>
    <n v="133.48500000000001"/>
    <s v="ID2"/>
    <n v="1969"/>
    <s v="homme"/>
    <n v="0.16"/>
    <n v="1"/>
    <n v="0"/>
    <n v="0"/>
    <n v="105.72012000000002"/>
  </r>
  <r>
    <n v="20210100041"/>
    <d v="2021-01-28T00:00:00"/>
    <n v="2021"/>
    <n v="1"/>
    <s v="01"/>
    <x v="1"/>
    <n v="1317054"/>
    <n v="250"/>
    <n v="0.25"/>
    <s v="GV"/>
    <n v="98"/>
    <n v="91100"/>
    <s v=" VILLABE"/>
    <n v="93120"/>
    <s v="COURNEUVE/LA"/>
    <n v="53.975999999999999"/>
    <s v="ID2"/>
    <n v="1969"/>
    <s v="homme"/>
    <n v="0.24099999999999999"/>
    <n v="1"/>
    <n v="0"/>
    <n v="0"/>
    <n v="3.2520539999999998"/>
  </r>
  <r>
    <n v="20210200044"/>
    <d v="2021-01-28T00:00:00"/>
    <n v="2021"/>
    <n v="1"/>
    <s v="01"/>
    <x v="1"/>
    <n v="1316891"/>
    <n v="450"/>
    <n v="0.45"/>
    <s v="PAEX"/>
    <n v="170"/>
    <n v="21300"/>
    <s v=" CHENOVE"/>
    <n v="59100"/>
    <s v="ROUBAIX"/>
    <n v="520.61199999999997"/>
    <s v="ID8"/>
    <n v="1995"/>
    <s v="femme"/>
    <n v="0.16"/>
    <n v="0.3"/>
    <n v="6.7400000000000002E-2"/>
    <n v="0.7"/>
    <n v="22.298332572"/>
  </r>
  <r>
    <n v="20210100041"/>
    <d v="2021-01-28T00:00:00"/>
    <n v="2021"/>
    <n v="1"/>
    <s v="01"/>
    <x v="1"/>
    <n v="1316253"/>
    <n v="350"/>
    <n v="0.35"/>
    <s v="AFF"/>
    <n v="230"/>
    <n v="91100"/>
    <s v=" VILLABE"/>
    <n v="51800"/>
    <s v="STE MENEHOULD"/>
    <n v="237.97300000000001"/>
    <s v="ID2"/>
    <n v="1969"/>
    <s v="homme"/>
    <n v="6.7400000000000002E-2"/>
    <n v="1"/>
    <n v="0"/>
    <n v="0"/>
    <n v="5.6137830700000002"/>
  </r>
  <r>
    <n v="20210200044"/>
    <d v="2021-02-01T00:00:00"/>
    <n v="2021"/>
    <n v="2"/>
    <s v="02"/>
    <x v="2"/>
    <n v="1318392"/>
    <n v="100"/>
    <n v="0.1"/>
    <s v="POLE"/>
    <n v="140"/>
    <n v="91100"/>
    <s v=" VILLABE"/>
    <n v="67800"/>
    <s v="BISCHHEIM"/>
    <n v="503.44299999999998"/>
    <s v="ID2"/>
    <n v="1969"/>
    <s v="homme"/>
    <n v="0.16"/>
    <n v="0.3"/>
    <n v="6.7400000000000002E-2"/>
    <n v="0.7"/>
    <n v="4.7917704739999998"/>
  </r>
  <r>
    <n v="20210200044"/>
    <d v="2021-02-03T00:00:00"/>
    <n v="2021"/>
    <n v="2"/>
    <s v="02"/>
    <x v="2"/>
    <n v="1319314"/>
    <n v="130"/>
    <n v="0.13"/>
    <s v="PAEX"/>
    <n v="92"/>
    <n v="91100"/>
    <s v=" VILLABE"/>
    <n v="59100"/>
    <s v="ROUBAIX"/>
    <n v="266.166"/>
    <s v="ID2"/>
    <n v="1969"/>
    <s v="homme"/>
    <n v="0.16"/>
    <n v="0.3"/>
    <n v="6.7400000000000002E-2"/>
    <n v="0.7"/>
    <n v="3.2933783844"/>
  </r>
  <r>
    <n v="20210200044"/>
    <d v="2021-02-03T00:00:00"/>
    <n v="2021"/>
    <n v="2"/>
    <s v="02"/>
    <x v="2"/>
    <n v="1319315"/>
    <n v="60"/>
    <n v="0.06"/>
    <s v="POLE"/>
    <n v="110"/>
    <n v="91100"/>
    <s v=" VILLABE"/>
    <n v="8090"/>
    <s v="CHARLEVILLE MEZ"/>
    <n v="256.911"/>
    <s v="ID2"/>
    <n v="1969"/>
    <s v="homme"/>
    <n v="0.16"/>
    <n v="0.3"/>
    <n v="6.7400000000000002E-2"/>
    <n v="0.7"/>
    <n v="1.4671673387999999"/>
  </r>
  <r>
    <n v="20210200044"/>
    <d v="2021-02-03T00:00:00"/>
    <n v="2021"/>
    <n v="2"/>
    <s v="02"/>
    <x v="2"/>
    <n v="1318700"/>
    <n v="120"/>
    <n v="0.12"/>
    <s v="POLE"/>
    <n v="130"/>
    <n v="59100"/>
    <s v=" ROUBAIX"/>
    <n v="75001"/>
    <s v="PARIS 01"/>
    <n v="233.41300000000001"/>
    <s v="ID9"/>
    <n v="1987"/>
    <s v="homme"/>
    <n v="0.16"/>
    <n v="0.3"/>
    <n v="6.7400000000000002E-2"/>
    <n v="0.7"/>
    <n v="2.6659499208000002"/>
  </r>
  <r>
    <n v="20210200044"/>
    <d v="2021-02-08T00:00:00"/>
    <n v="2021"/>
    <n v="2"/>
    <s v="02"/>
    <x v="2"/>
    <n v="1320298"/>
    <n v="420"/>
    <n v="0.42"/>
    <s v="PAEX"/>
    <n v="92"/>
    <n v="91100"/>
    <s v=" VILLABE"/>
    <n v="59243"/>
    <s v="QUAROUBLE"/>
    <n v="250.57900000000001"/>
    <s v="ID2"/>
    <n v="1969"/>
    <s v="homme"/>
    <n v="0.16"/>
    <n v="0.3"/>
    <n v="6.7400000000000002E-2"/>
    <n v="0.7"/>
    <n v="10.017045872400001"/>
  </r>
  <r>
    <n v="20210200044"/>
    <d v="2021-02-08T00:00:00"/>
    <n v="2021"/>
    <n v="2"/>
    <s v="02"/>
    <x v="2"/>
    <n v="1320301"/>
    <n v="420"/>
    <n v="0.42"/>
    <s v="PAEX"/>
    <n v="100"/>
    <n v="91100"/>
    <s v=" VILLABE"/>
    <n v="62780"/>
    <s v="CUCQ"/>
    <n v="280.69799999999998"/>
    <s v="ID2"/>
    <n v="1969"/>
    <s v="homme"/>
    <n v="0.16"/>
    <n v="0.3"/>
    <n v="6.7400000000000002E-2"/>
    <n v="0.7"/>
    <n v="11.221070968799999"/>
  </r>
  <r>
    <n v="20210200044"/>
    <d v="2021-02-08T00:00:00"/>
    <n v="2021"/>
    <n v="2"/>
    <s v="02"/>
    <x v="2"/>
    <n v="1320812"/>
    <n v="50"/>
    <n v="0.05"/>
    <s v="PAEX"/>
    <n v="102"/>
    <n v="91100"/>
    <s v=" VILLABE"/>
    <n v="44260"/>
    <s v="LAVAU SUR LOIRE"/>
    <n v="413.68799999999999"/>
    <s v="ID2"/>
    <n v="1969"/>
    <s v="homme"/>
    <n v="0.16"/>
    <n v="0.3"/>
    <n v="6.7400000000000002E-2"/>
    <n v="0.7"/>
    <n v="1.968741192"/>
  </r>
  <r>
    <n v="20210200044"/>
    <d v="2021-02-08T00:00:00"/>
    <n v="2021"/>
    <n v="2"/>
    <s v="02"/>
    <x v="2"/>
    <n v="1320276"/>
    <n v="200"/>
    <n v="0.2"/>
    <s v="PAEX"/>
    <n v="105"/>
    <n v="91100"/>
    <s v=" VILLABE"/>
    <n v="21300"/>
    <s v="CHENOVE"/>
    <n v="279.79899999999998"/>
    <s v="ID2"/>
    <n v="1969"/>
    <s v="homme"/>
    <n v="0.16"/>
    <n v="0.3"/>
    <n v="6.7400000000000002E-2"/>
    <n v="0.7"/>
    <n v="5.3262537640000005"/>
  </r>
  <r>
    <n v="20210200044"/>
    <d v="2021-02-08T00:00:00"/>
    <n v="2021"/>
    <n v="2"/>
    <s v="02"/>
    <x v="2"/>
    <n v="1320285"/>
    <n v="130"/>
    <n v="0.13"/>
    <s v="PAEX"/>
    <n v="110"/>
    <n v="91100"/>
    <s v=" VILLABE"/>
    <n v="8090"/>
    <s v="CHARLEVILLE MEZ"/>
    <n v="256.911"/>
    <s v="ID2"/>
    <n v="1969"/>
    <s v="homme"/>
    <n v="0.16"/>
    <n v="0.3"/>
    <n v="6.7400000000000002E-2"/>
    <n v="0.7"/>
    <n v="3.1788625674000004"/>
  </r>
  <r>
    <n v="20210200044"/>
    <d v="2021-02-08T00:00:00"/>
    <n v="2021"/>
    <n v="2"/>
    <s v="02"/>
    <x v="2"/>
    <n v="1320287"/>
    <n v="330"/>
    <n v="0.33"/>
    <s v="PAEX"/>
    <n v="120"/>
    <n v="91100"/>
    <s v=" VILLABE"/>
    <n v="59810"/>
    <s v="LESQUIN"/>
    <n v="248.797"/>
    <s v="ID2"/>
    <n v="1969"/>
    <s v="homme"/>
    <n v="0.16"/>
    <n v="0.3"/>
    <n v="6.7400000000000002E-2"/>
    <n v="0.7"/>
    <n v="7.8145644918000006"/>
  </r>
  <r>
    <n v="20210200044"/>
    <d v="2021-02-08T00:00:00"/>
    <n v="2021"/>
    <n v="2"/>
    <s v="02"/>
    <x v="2"/>
    <n v="1320292"/>
    <n v="380"/>
    <n v="0.38"/>
    <s v="PAEX"/>
    <n v="121"/>
    <n v="91100"/>
    <s v=" VILLABE"/>
    <n v="39570"/>
    <s v="LONS LE SAUNIER"/>
    <n v="380.45499999999998"/>
    <s v="ID2"/>
    <n v="1969"/>
    <s v="homme"/>
    <n v="0.16"/>
    <n v="0.3"/>
    <n v="6.7400000000000002E-2"/>
    <n v="0.7"/>
    <n v="13.760448621999998"/>
  </r>
  <r>
    <n v="20210200044"/>
    <d v="2021-02-08T00:00:00"/>
    <n v="2021"/>
    <n v="2"/>
    <s v="02"/>
    <x v="2"/>
    <n v="1320290"/>
    <n v="370"/>
    <n v="0.37"/>
    <s v="POLE"/>
    <n v="123"/>
    <n v="91100"/>
    <s v=" VILLABE"/>
    <n v="26750"/>
    <s v="ROMANS SUR ISER"/>
    <n v="541.17999999999995"/>
    <s v="ID2"/>
    <n v="1969"/>
    <s v="homme"/>
    <n v="0.16"/>
    <n v="0.3"/>
    <n v="6.7400000000000002E-2"/>
    <n v="0.7"/>
    <n v="19.058519587999999"/>
  </r>
  <r>
    <n v="20210200044"/>
    <d v="2021-02-08T00:00:00"/>
    <n v="2021"/>
    <n v="2"/>
    <s v="02"/>
    <x v="2"/>
    <n v="1320281"/>
    <n v="420"/>
    <n v="0.42"/>
    <s v="POLE"/>
    <n v="140"/>
    <n v="91100"/>
    <s v=" VILLABE"/>
    <n v="67100"/>
    <s v="STRASBOURG"/>
    <n v="515.798"/>
    <s v="ID2"/>
    <n v="1969"/>
    <s v="homme"/>
    <n v="0.16"/>
    <n v="0.3"/>
    <n v="6.7400000000000002E-2"/>
    <n v="0.7"/>
    <n v="20.6193345288"/>
  </r>
  <r>
    <n v="20210200044"/>
    <d v="2021-02-08T00:00:00"/>
    <n v="2021"/>
    <n v="2"/>
    <s v="02"/>
    <x v="2"/>
    <n v="1320294"/>
    <n v="420"/>
    <n v="0.42"/>
    <s v="POLE"/>
    <n v="147"/>
    <n v="91100"/>
    <s v=" VILLABE"/>
    <n v="66000"/>
    <s v="PERPIGNAN"/>
    <n v="837.41300000000001"/>
    <s v="ID2"/>
    <n v="1969"/>
    <s v="homme"/>
    <n v="0.16"/>
    <n v="0.3"/>
    <n v="6.7400000000000002E-2"/>
    <n v="0.7"/>
    <n v="33.476087122800003"/>
  </r>
  <r>
    <n v="20210200044"/>
    <d v="2021-02-08T00:00:00"/>
    <n v="2021"/>
    <n v="2"/>
    <s v="02"/>
    <x v="2"/>
    <n v="1320347"/>
    <n v="60"/>
    <n v="0.06"/>
    <s v="AFF"/>
    <n v="154"/>
    <n v="91100"/>
    <s v=" VILLABE"/>
    <n v="77230"/>
    <s v="MOUSSY LE NEUF"/>
    <n v="74.748999999999995"/>
    <s v="ID2"/>
    <n v="1969"/>
    <s v="homme"/>
    <n v="6.7400000000000002E-2"/>
    <n v="1"/>
    <n v="0"/>
    <n v="0"/>
    <n v="0.30228495599999999"/>
  </r>
  <r>
    <n v="20210200044"/>
    <d v="2021-02-08T00:00:00"/>
    <n v="2021"/>
    <n v="2"/>
    <s v="02"/>
    <x v="2"/>
    <n v="1320762"/>
    <n v="250"/>
    <n v="0.25"/>
    <s v="PAEX"/>
    <n v="293"/>
    <n v="93120"/>
    <s v=" COURNEUVE/LA"/>
    <n v="40300"/>
    <s v="PEYREHORADE"/>
    <n v="774.31200000000001"/>
    <s v="ID1"/>
    <n v="1972"/>
    <s v="homme"/>
    <n v="0.16"/>
    <n v="0.3"/>
    <n v="6.7400000000000002E-2"/>
    <n v="0.7"/>
    <n v="18.42475404"/>
  </r>
  <r>
    <n v="20210200044"/>
    <d v="2021-02-09T00:00:00"/>
    <n v="2021"/>
    <n v="2"/>
    <s v="02"/>
    <x v="2"/>
    <n v="1320752"/>
    <n v="250"/>
    <n v="0.25"/>
    <s v="PAEX"/>
    <n v="182"/>
    <n v="93120"/>
    <s v=" COURNEUVE/LA"/>
    <n v="21300"/>
    <s v="CHENOVE"/>
    <n v="330.63299999999998"/>
    <s v="ID1"/>
    <n v="1972"/>
    <s v="homme"/>
    <n v="0.16"/>
    <n v="0.3"/>
    <n v="6.7400000000000002E-2"/>
    <n v="0.7"/>
    <n v="7.8674122349999998"/>
  </r>
  <r>
    <n v="20210200044"/>
    <d v="2021-02-11T00:00:00"/>
    <n v="2021"/>
    <n v="2"/>
    <s v="02"/>
    <x v="2"/>
    <n v="1322249"/>
    <n v="40"/>
    <n v="0.04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1.9637461456"/>
  </r>
  <r>
    <n v="20210200044"/>
    <d v="2021-02-11T00:00:00"/>
    <n v="2021"/>
    <n v="2"/>
    <s v="02"/>
    <x v="2"/>
    <n v="1322227"/>
    <n v="50"/>
    <n v="0.05"/>
    <s v="POLE"/>
    <n v="147"/>
    <n v="91100"/>
    <s v=" VILLABE"/>
    <n v="66000"/>
    <s v="PERPIGNAN"/>
    <n v="837.41300000000001"/>
    <s v="ID2"/>
    <n v="1969"/>
    <s v="homme"/>
    <n v="0.16"/>
    <n v="0.3"/>
    <n v="6.7400000000000002E-2"/>
    <n v="0.7"/>
    <n v="3.9852484670000003"/>
  </r>
  <r>
    <n v="20210200044"/>
    <d v="2021-02-15T00:00:00"/>
    <n v="2021"/>
    <n v="2"/>
    <s v="02"/>
    <x v="2"/>
    <n v="1323371"/>
    <n v="40"/>
    <n v="0.04"/>
    <s v="PAEX"/>
    <n v="140"/>
    <n v="91100"/>
    <s v=" VILLABE"/>
    <n v="67800"/>
    <s v="BISCHHEIM"/>
    <n v="503.44299999999998"/>
    <s v="ID2"/>
    <n v="1969"/>
    <s v="homme"/>
    <n v="0.16"/>
    <n v="0.3"/>
    <n v="6.7400000000000002E-2"/>
    <n v="0.7"/>
    <n v="1.9167081896"/>
  </r>
  <r>
    <n v="20210200044"/>
    <d v="2021-02-16T00:00:00"/>
    <n v="2021"/>
    <n v="2"/>
    <s v="02"/>
    <x v="2"/>
    <n v="1323675"/>
    <n v="450"/>
    <n v="0.45"/>
    <s v="POLE"/>
    <n v="340"/>
    <n v="26750"/>
    <s v=" ROMANS SUR ISER"/>
    <n v="59100"/>
    <s v="ROUBAIX"/>
    <n v="814.52200000000005"/>
    <s v="ID5"/>
    <n v="1998"/>
    <s v="femme"/>
    <n v="0.16"/>
    <n v="0.3"/>
    <n v="6.7400000000000002E-2"/>
    <n v="0.7"/>
    <n v="34.886791782000003"/>
  </r>
  <r>
    <n v="20210200044"/>
    <d v="2021-02-17T00:00:00"/>
    <n v="2021"/>
    <n v="2"/>
    <s v="02"/>
    <x v="2"/>
    <n v="1325259"/>
    <n v="250"/>
    <n v="0.25"/>
    <s v="GV"/>
    <n v="98"/>
    <n v="91100"/>
    <s v=" VILLABE"/>
    <n v="93120"/>
    <s v="COURNEUVE/LA"/>
    <n v="53.975999999999999"/>
    <s v="ID2"/>
    <n v="1969"/>
    <s v="homme"/>
    <n v="0.24099999999999999"/>
    <n v="1"/>
    <n v="0"/>
    <n v="0"/>
    <n v="3.2520539999999998"/>
  </r>
  <r>
    <n v="20210200044"/>
    <d v="2021-02-17T00:00:00"/>
    <n v="2021"/>
    <n v="2"/>
    <s v="02"/>
    <x v="2"/>
    <n v="1325060"/>
    <n v="500"/>
    <n v="0.5"/>
    <s v="GV"/>
    <n v="123"/>
    <n v="93120"/>
    <s v=" COURNEUVE/LA"/>
    <n v="91100"/>
    <s v="VILLABE"/>
    <n v="54.761000000000003"/>
    <s v="ID1"/>
    <n v="1972"/>
    <s v="homme"/>
    <n v="0.24099999999999999"/>
    <n v="1"/>
    <n v="0"/>
    <n v="0"/>
    <n v="6.5987005000000005"/>
  </r>
  <r>
    <n v="20210200044"/>
    <d v="2021-02-17T00:00:00"/>
    <n v="2021"/>
    <n v="2"/>
    <s v="02"/>
    <x v="2"/>
    <n v="1325048"/>
    <n v="1250"/>
    <n v="1.25"/>
    <s v="POLE"/>
    <n v="308"/>
    <n v="93120"/>
    <s v=" COURNEUVE/LA"/>
    <n v="26750"/>
    <s v="ROMANS SUR ISER"/>
    <n v="592.01400000000001"/>
    <s v="ID1"/>
    <n v="1972"/>
    <s v="homme"/>
    <n v="0.16"/>
    <n v="0.3"/>
    <n v="6.7400000000000002E-2"/>
    <n v="0.7"/>
    <n v="70.434865650000006"/>
  </r>
  <r>
    <n v="20210200044"/>
    <d v="2021-02-18T00:00:00"/>
    <n v="2021"/>
    <n v="2"/>
    <s v="02"/>
    <x v="2"/>
    <n v="1326061"/>
    <n v="150"/>
    <n v="0.15"/>
    <s v="C"/>
    <n v="237.5"/>
    <n v="91100"/>
    <s v=" VILLABE"/>
    <n v="28630"/>
    <s v="CHARTRES"/>
    <n v="88.063999999999993"/>
    <s v="ID2"/>
    <n v="1969"/>
    <s v="homme"/>
    <n v="0.378"/>
    <n v="1"/>
    <n v="0"/>
    <n v="0"/>
    <n v="4.9932287999999998"/>
  </r>
  <r>
    <n v="20210200073"/>
    <d v="2021-02-19T00:00:00"/>
    <n v="2021"/>
    <n v="2"/>
    <s v="02"/>
    <x v="2"/>
    <n v="1325782"/>
    <n v="868"/>
    <n v="0.86799999999999999"/>
    <s v="AFF"/>
    <n v="358"/>
    <n v="67100"/>
    <s v=" STRASBOURG"/>
    <n v="59100"/>
    <s v="ROUBAIX"/>
    <n v="540.18499999999995"/>
    <s v="ID3"/>
    <n v="1987"/>
    <s v="homme"/>
    <n v="6.7400000000000002E-2"/>
    <n v="1"/>
    <n v="0"/>
    <n v="0"/>
    <n v="31.602551091999995"/>
  </r>
  <r>
    <n v="20210200044"/>
    <d v="2021-02-22T00:00:00"/>
    <n v="2021"/>
    <n v="2"/>
    <s v="02"/>
    <x v="2"/>
    <n v="1326889"/>
    <n v="180"/>
    <n v="0.18"/>
    <s v="PAEX"/>
    <n v="92"/>
    <n v="91100"/>
    <s v=" VILLABE"/>
    <n v="59243"/>
    <s v="QUAROUBLE"/>
    <n v="250.57900000000001"/>
    <s v="ID2"/>
    <n v="1969"/>
    <s v="homme"/>
    <n v="0.16"/>
    <n v="0.3"/>
    <n v="6.7400000000000002E-2"/>
    <n v="0.7"/>
    <n v="4.2930196596000005"/>
  </r>
  <r>
    <n v="20210200044"/>
    <d v="2021-02-22T00:00:00"/>
    <n v="2021"/>
    <n v="2"/>
    <s v="02"/>
    <x v="2"/>
    <n v="1326899"/>
    <n v="200"/>
    <n v="0.2"/>
    <s v="PAEX"/>
    <n v="92"/>
    <n v="91100"/>
    <s v=" VILLABE"/>
    <n v="59810"/>
    <s v="LESQUIN"/>
    <n v="248.797"/>
    <s v="ID2"/>
    <n v="1969"/>
    <s v="homme"/>
    <n v="0.16"/>
    <n v="0.3"/>
    <n v="6.7400000000000002E-2"/>
    <n v="0.7"/>
    <n v="4.7360996919999998"/>
  </r>
  <r>
    <n v="20210200044"/>
    <d v="2021-02-22T00:00:00"/>
    <n v="2021"/>
    <n v="2"/>
    <s v="02"/>
    <x v="2"/>
    <n v="1326926"/>
    <n v="180"/>
    <n v="0.18"/>
    <s v="PAEX"/>
    <n v="100"/>
    <n v="91100"/>
    <s v=" VILLABE"/>
    <n v="62780"/>
    <s v="CUCQ"/>
    <n v="280.69799999999998"/>
    <s v="ID2"/>
    <n v="1969"/>
    <s v="homme"/>
    <n v="0.16"/>
    <n v="0.3"/>
    <n v="6.7400000000000002E-2"/>
    <n v="0.7"/>
    <n v="4.8090304151999996"/>
  </r>
  <r>
    <n v="20210200044"/>
    <d v="2021-02-22T00:00:00"/>
    <n v="2021"/>
    <n v="2"/>
    <s v="02"/>
    <x v="2"/>
    <n v="1326895"/>
    <n v="140"/>
    <n v="0.14000000000000001"/>
    <s v="PAEX"/>
    <n v="123"/>
    <n v="91100"/>
    <s v=" VILLABE"/>
    <n v="39570"/>
    <s v="LONS LE SAUNIER"/>
    <n v="380.45499999999998"/>
    <s v="ID2"/>
    <n v="1969"/>
    <s v="homme"/>
    <n v="0.16"/>
    <n v="0.3"/>
    <n v="6.7400000000000002E-2"/>
    <n v="0.7"/>
    <n v="5.0696389660000012"/>
  </r>
  <r>
    <n v="20210200044"/>
    <d v="2021-02-22T00:00:00"/>
    <n v="2021"/>
    <n v="2"/>
    <s v="02"/>
    <x v="2"/>
    <n v="1326918"/>
    <n v="140"/>
    <n v="0.14000000000000001"/>
    <s v="POLE"/>
    <n v="123"/>
    <n v="91100"/>
    <s v=" VILLABE"/>
    <n v="26750"/>
    <s v="ROMANS SUR ISER"/>
    <n v="541.17999999999995"/>
    <s v="ID2"/>
    <n v="1969"/>
    <s v="homme"/>
    <n v="0.16"/>
    <n v="0.3"/>
    <n v="6.7400000000000002E-2"/>
    <n v="0.7"/>
    <n v="7.211331736"/>
  </r>
  <r>
    <n v="20210200044"/>
    <d v="2021-02-22T00:00:00"/>
    <n v="2021"/>
    <n v="2"/>
    <s v="02"/>
    <x v="2"/>
    <n v="1326972"/>
    <n v="1000"/>
    <n v="1"/>
    <s v="NAV"/>
    <n v="123"/>
    <n v="91090"/>
    <s v=" LISSES"/>
    <n v="92230"/>
    <s v="GENNEVILLIERS"/>
    <n v="58.527999999999999"/>
    <s v="ID10"/>
    <n v="1969"/>
    <s v="homme"/>
    <n v="1.1599999999999999"/>
    <n v="1"/>
    <n v="0"/>
    <n v="0"/>
    <n v="67.892479999999992"/>
  </r>
  <r>
    <n v="20210200044"/>
    <d v="2021-02-22T00:00:00"/>
    <n v="2021"/>
    <n v="2"/>
    <s v="02"/>
    <x v="2"/>
    <n v="1326652"/>
    <n v="50"/>
    <n v="0.05"/>
    <s v="PAEX"/>
    <n v="140"/>
    <n v="91100"/>
    <s v=" VILLABE"/>
    <n v="67800"/>
    <s v="BISCHHEIM"/>
    <n v="503.44299999999998"/>
    <s v="ID2"/>
    <n v="1969"/>
    <s v="homme"/>
    <n v="0.16"/>
    <n v="0.3"/>
    <n v="6.7400000000000002E-2"/>
    <n v="0.7"/>
    <n v="2.3958852369999999"/>
  </r>
  <r>
    <n v="20210200044"/>
    <d v="2021-02-22T00:00:00"/>
    <n v="2021"/>
    <n v="2"/>
    <s v="02"/>
    <x v="2"/>
    <n v="1326892"/>
    <n v="180"/>
    <n v="0.18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8.8368576551999993"/>
  </r>
  <r>
    <n v="20210200044"/>
    <d v="2021-02-22T00:00:00"/>
    <n v="2021"/>
    <n v="2"/>
    <s v="02"/>
    <x v="2"/>
    <n v="1326923"/>
    <n v="180"/>
    <n v="0.18"/>
    <s v="POLE"/>
    <n v="210"/>
    <n v="91100"/>
    <s v=" VILLABE"/>
    <n v="66000"/>
    <s v="PERPIGNAN"/>
    <n v="837.41300000000001"/>
    <s v="ID2"/>
    <n v="1969"/>
    <s v="homme"/>
    <n v="0.16"/>
    <n v="0.3"/>
    <n v="6.7400000000000002E-2"/>
    <n v="0.7"/>
    <n v="14.3468944812"/>
  </r>
  <r>
    <n v="20210200044"/>
    <d v="2021-02-22T00:00:00"/>
    <n v="2021"/>
    <n v="2"/>
    <s v="02"/>
    <x v="2"/>
    <n v="1326518"/>
    <n v="250"/>
    <n v="0.25"/>
    <s v="PAEX"/>
    <n v="332"/>
    <n v="93120"/>
    <s v=" COURNEUVE/LA"/>
    <n v="67100"/>
    <s v="STRASBOURG"/>
    <n v="501.91300000000001"/>
    <s v="ID1"/>
    <n v="1972"/>
    <s v="homme"/>
    <n v="0.16"/>
    <n v="0.3"/>
    <n v="6.7400000000000002E-2"/>
    <n v="0.7"/>
    <n v="11.943019835000001"/>
  </r>
  <r>
    <n v="20210200044"/>
    <d v="2021-02-23T00:00:00"/>
    <n v="2021"/>
    <n v="2"/>
    <s v="02"/>
    <x v="2"/>
    <n v="1326081"/>
    <n v="440"/>
    <n v="0.44"/>
    <s v="PAEX"/>
    <n v="140"/>
    <n v="94440"/>
    <s v=" MAROLLES EN BRI"/>
    <n v="59100"/>
    <s v="ROUBAIX"/>
    <n v="250.898"/>
    <s v="ID6"/>
    <n v="1976"/>
    <s v="homme"/>
    <n v="0.16"/>
    <n v="0.3"/>
    <n v="6.7400000000000002E-2"/>
    <n v="0.7"/>
    <n v="10.507407521600001"/>
  </r>
  <r>
    <n v="20210200044"/>
    <d v="2021-02-25T00:00:00"/>
    <n v="2021"/>
    <n v="2"/>
    <s v="02"/>
    <x v="2"/>
    <n v="1331245"/>
    <n v="70"/>
    <n v="7.0000000000000007E-2"/>
    <s v="AFF"/>
    <n v="154"/>
    <n v="91100"/>
    <s v=" VILLABE"/>
    <n v="77230"/>
    <s v="MOUSSY LE NEUF"/>
    <n v="74.748999999999995"/>
    <s v="ID2"/>
    <n v="1969"/>
    <s v="homme"/>
    <n v="6.7400000000000002E-2"/>
    <n v="1"/>
    <n v="0"/>
    <n v="0"/>
    <n v="0.35266578200000004"/>
  </r>
  <r>
    <n v="20210200044"/>
    <d v="2021-02-26T00:00:00"/>
    <n v="2021"/>
    <n v="2"/>
    <s v="02"/>
    <x v="2"/>
    <n v="1331948"/>
    <n v="160"/>
    <n v="0.16"/>
    <s v="PAEX"/>
    <n v="92"/>
    <n v="91100"/>
    <s v=" VILLABE"/>
    <n v="59810"/>
    <s v="LESQUIN"/>
    <n v="248.797"/>
    <s v="ID2"/>
    <n v="1969"/>
    <s v="homme"/>
    <n v="0.16"/>
    <n v="0.3"/>
    <n v="6.7400000000000002E-2"/>
    <n v="0.7"/>
    <n v="3.7888797535999998"/>
  </r>
  <r>
    <n v="20210200044"/>
    <d v="2021-02-26T00:00:00"/>
    <n v="2021"/>
    <n v="2"/>
    <s v="02"/>
    <x v="2"/>
    <n v="1331950"/>
    <n v="180"/>
    <n v="0.18"/>
    <s v="PAEX"/>
    <n v="105"/>
    <n v="91100"/>
    <s v=" VILLABE"/>
    <n v="21300"/>
    <s v="CHENOVE"/>
    <n v="279.79899999999998"/>
    <s v="ID2"/>
    <n v="1969"/>
    <s v="homme"/>
    <n v="0.16"/>
    <n v="0.3"/>
    <n v="6.7400000000000002E-2"/>
    <n v="0.7"/>
    <n v="4.7936283876000001"/>
  </r>
  <r>
    <n v="20210200044"/>
    <d v="2021-02-26T00:00:00"/>
    <n v="2021"/>
    <n v="2"/>
    <s v="02"/>
    <x v="2"/>
    <n v="1331949"/>
    <n v="140"/>
    <n v="0.14000000000000001"/>
    <s v="PAEX"/>
    <n v="110"/>
    <n v="91100"/>
    <s v=" VILLABE"/>
    <n v="8090"/>
    <s v="CHARLEVILLE MEZ"/>
    <n v="256.911"/>
    <s v="ID2"/>
    <n v="1969"/>
    <s v="homme"/>
    <n v="0.16"/>
    <n v="0.3"/>
    <n v="6.7400000000000002E-2"/>
    <n v="0.7"/>
    <n v="3.4233904572000005"/>
  </r>
  <r>
    <n v="20210300043"/>
    <d v="2021-02-26T00:00:00"/>
    <n v="2021"/>
    <n v="2"/>
    <s v="02"/>
    <x v="2"/>
    <n v="1327119"/>
    <n v="1000"/>
    <n v="1"/>
    <s v="PAEX"/>
    <n v="190"/>
    <n v="67100"/>
    <s v=" STRASBOURG"/>
    <n v="91100"/>
    <s v="VILLABE"/>
    <n v="516.47400000000005"/>
    <s v="ID3"/>
    <n v="1987"/>
    <s v="homme"/>
    <n v="0.16"/>
    <n v="0.3"/>
    <n v="6.7400000000000002E-2"/>
    <n v="0.7"/>
    <n v="49.157995320000005"/>
  </r>
  <r>
    <n v="20210300043"/>
    <d v="2021-03-02T00:00:00"/>
    <n v="2021"/>
    <n v="3"/>
    <s v="03"/>
    <x v="3"/>
    <n v="1331227"/>
    <n v="250"/>
    <n v="0.25"/>
    <s v="POLE"/>
    <n v="135.77000000000001"/>
    <n v="59810"/>
    <s v=" LESQUIN"/>
    <n v="91100"/>
    <s v="VILLABE"/>
    <n v="250.27799999999999"/>
    <s v="ID11"/>
    <n v="1998"/>
    <s v="homme"/>
    <n v="0.16"/>
    <n v="0.3"/>
    <n v="6.7400000000000002E-2"/>
    <n v="0.7"/>
    <n v="5.9553650099999995"/>
  </r>
  <r>
    <n v="20210300043"/>
    <d v="2021-03-02T00:00:00"/>
    <n v="2021"/>
    <n v="3"/>
    <s v="03"/>
    <x v="3"/>
    <n v="1332477"/>
    <n v="1000"/>
    <n v="1"/>
    <s v="GV"/>
    <n v="637.20000000000005"/>
    <n v="59100"/>
    <s v=" ROUBAIX"/>
    <n v="91100"/>
    <s v="VILLABE"/>
    <n v="266.35300000000001"/>
    <s v="ID9"/>
    <n v="1987"/>
    <s v="homme"/>
    <n v="0.24099999999999999"/>
    <n v="1"/>
    <n v="0"/>
    <n v="0"/>
    <n v="64.191073000000003"/>
  </r>
  <r>
    <n v="20210300043"/>
    <d v="2021-03-03T00:00:00"/>
    <n v="2021"/>
    <n v="3"/>
    <s v="03"/>
    <x v="3"/>
    <n v="1327958"/>
    <n v="250"/>
    <n v="0.25"/>
    <s v="POLE"/>
    <n v="90"/>
    <n v="21300"/>
    <s v=" CHENOVE"/>
    <n v="91100"/>
    <s v="VILLABE"/>
    <n v="278.14499999999998"/>
    <s v="ID8"/>
    <n v="1995"/>
    <s v="femme"/>
    <n v="0.16"/>
    <n v="0.3"/>
    <n v="6.7400000000000002E-2"/>
    <n v="0.7"/>
    <n v="6.6184602749999994"/>
  </r>
  <r>
    <n v="20210300043"/>
    <d v="2021-03-03T00:00:00"/>
    <n v="2021"/>
    <n v="3"/>
    <s v="03"/>
    <x v="3"/>
    <n v="1333227"/>
    <n v="200"/>
    <n v="0.2"/>
    <s v="POLE"/>
    <n v="120"/>
    <n v="91100"/>
    <s v=" VILLABE"/>
    <n v="59810"/>
    <s v="LESQUIN"/>
    <n v="248.797"/>
    <s v="ID2"/>
    <n v="1969"/>
    <s v="homme"/>
    <n v="0.16"/>
    <n v="0.3"/>
    <n v="6.7400000000000002E-2"/>
    <n v="0.7"/>
    <n v="4.7360996919999998"/>
  </r>
  <r>
    <n v="20210300043"/>
    <d v="2021-03-04T00:00:00"/>
    <n v="2021"/>
    <n v="3"/>
    <s v="03"/>
    <x v="3"/>
    <n v="1333235"/>
    <n v="200"/>
    <n v="0.2"/>
    <s v="POLE"/>
    <n v="115"/>
    <n v="59810"/>
    <s v=" LESQUIN"/>
    <n v="91100"/>
    <s v="VILLABE"/>
    <n v="250.27799999999999"/>
    <s v="ID11"/>
    <n v="1998"/>
    <s v="homme"/>
    <n v="0.16"/>
    <n v="0.3"/>
    <n v="6.7400000000000002E-2"/>
    <n v="0.7"/>
    <n v="4.764292008"/>
  </r>
  <r>
    <n v="20210300043"/>
    <d v="2021-03-04T00:00:00"/>
    <n v="2021"/>
    <n v="3"/>
    <s v="03"/>
    <x v="3"/>
    <n v="1331212"/>
    <n v="250"/>
    <n v="0.25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6.6268361150000006"/>
  </r>
  <r>
    <n v="20210300043"/>
    <d v="2021-03-05T00:00:00"/>
    <n v="2021"/>
    <n v="3"/>
    <s v="03"/>
    <x v="3"/>
    <n v="1334249"/>
    <n v="250"/>
    <n v="0.25"/>
    <s v="GV"/>
    <n v="98"/>
    <n v="91100"/>
    <s v=" VILLABE"/>
    <n v="93120"/>
    <s v="COURNEUVE/LA"/>
    <n v="53.975999999999999"/>
    <s v="ID2"/>
    <n v="1969"/>
    <s v="homme"/>
    <n v="0.24099999999999999"/>
    <n v="1"/>
    <n v="0"/>
    <n v="0"/>
    <n v="3.2520539999999998"/>
  </r>
  <r>
    <n v="20210300043"/>
    <d v="2021-03-05T00:00:00"/>
    <n v="2021"/>
    <n v="3"/>
    <s v="03"/>
    <x v="3"/>
    <n v="1334029"/>
    <n v="200"/>
    <n v="0.2"/>
    <s v="POLE"/>
    <n v="110.58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10300043"/>
    <d v="2021-03-05T00:00:00"/>
    <n v="2021"/>
    <n v="3"/>
    <s v="03"/>
    <x v="3"/>
    <n v="1333334"/>
    <n v="200"/>
    <n v="0.2"/>
    <s v="PAEX"/>
    <n v="190"/>
    <n v="67100"/>
    <s v=" STRASBOURG"/>
    <n v="91100"/>
    <s v="VILLABE"/>
    <n v="516.47400000000005"/>
    <s v="ID3"/>
    <n v="1987"/>
    <s v="homme"/>
    <n v="0.16"/>
    <n v="0.3"/>
    <n v="6.7400000000000002E-2"/>
    <n v="0.7"/>
    <n v="9.8315990640000024"/>
  </r>
  <r>
    <n v="20210300043"/>
    <d v="2021-03-08T00:00:00"/>
    <n v="2021"/>
    <n v="3"/>
    <s v="03"/>
    <x v="3"/>
    <n v="1334486"/>
    <n v="120"/>
    <n v="0.12"/>
    <s v="POLE"/>
    <n v="115"/>
    <n v="26750"/>
    <s v=" ROMANS SUR ISER"/>
    <n v="91100"/>
    <s v="VILLABE"/>
    <n v="541.52599999999995"/>
    <s v="ID5"/>
    <n v="1998"/>
    <s v="femme"/>
    <n v="0.16"/>
    <n v="0.3"/>
    <n v="6.7400000000000002E-2"/>
    <n v="0.7"/>
    <n v="6.185093361599999"/>
  </r>
  <r>
    <n v="20210300043"/>
    <d v="2021-03-08T00:00:00"/>
    <n v="2021"/>
    <n v="3"/>
    <s v="03"/>
    <x v="3"/>
    <n v="1334247"/>
    <n v="400"/>
    <n v="0.4"/>
    <s v="GV"/>
    <n v="637.20000000000005"/>
    <n v="59100"/>
    <s v=" ROUBAIX"/>
    <n v="91100"/>
    <s v="VILLABE"/>
    <n v="266.35300000000001"/>
    <s v="ID9"/>
    <n v="1987"/>
    <s v="homme"/>
    <n v="0.24099999999999999"/>
    <n v="1"/>
    <n v="0"/>
    <n v="0"/>
    <n v="25.676429200000001"/>
  </r>
  <r>
    <n v="20210300043"/>
    <d v="2021-03-09T00:00:00"/>
    <n v="2021"/>
    <n v="3"/>
    <s v="03"/>
    <x v="3"/>
    <n v="1334990"/>
    <n v="120"/>
    <n v="0.12"/>
    <s v="POLE"/>
    <n v="115"/>
    <n v="59243"/>
    <s v=" QUAROUBLE"/>
    <n v="91100"/>
    <s v="VILLABE"/>
    <n v="251.91900000000001"/>
    <s v="ID14"/>
    <n v="1978"/>
    <s v="femme"/>
    <n v="0.16"/>
    <n v="0.3"/>
    <n v="6.7400000000000002E-2"/>
    <n v="0.7"/>
    <n v="2.8773180503999995"/>
  </r>
  <r>
    <n v="20210300043"/>
    <d v="2021-03-09T00:00:00"/>
    <n v="2021"/>
    <n v="3"/>
    <s v="03"/>
    <x v="3"/>
    <n v="1334956"/>
    <n v="500"/>
    <n v="0.5"/>
    <s v="GV"/>
    <n v="123"/>
    <n v="93120"/>
    <s v=" COURNEUVE/LA"/>
    <n v="91100"/>
    <s v="VILLABE"/>
    <n v="54.761000000000003"/>
    <s v="ID1"/>
    <n v="1972"/>
    <s v="homme"/>
    <n v="0.24099999999999999"/>
    <n v="1"/>
    <n v="0"/>
    <n v="0"/>
    <n v="6.5987005000000005"/>
  </r>
  <r>
    <n v="20210300043"/>
    <d v="2021-03-09T00:00:00"/>
    <n v="2021"/>
    <n v="3"/>
    <s v="03"/>
    <x v="3"/>
    <n v="1334314"/>
    <n v="200"/>
    <n v="0.2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5.3014688920000008"/>
  </r>
  <r>
    <n v="20210300043"/>
    <d v="2021-03-10T00:00:00"/>
    <n v="2021"/>
    <n v="3"/>
    <s v="03"/>
    <x v="3"/>
    <n v="1335981"/>
    <n v="160"/>
    <n v="0.16"/>
    <s v="PAEX"/>
    <n v="92"/>
    <n v="91100"/>
    <s v=" VILLABE"/>
    <n v="59243"/>
    <s v="QUAROUBLE"/>
    <n v="250.57900000000001"/>
    <s v="ID2"/>
    <n v="1969"/>
    <s v="homme"/>
    <n v="0.16"/>
    <n v="0.3"/>
    <n v="6.7400000000000002E-2"/>
    <n v="0.7"/>
    <n v="3.8160174752000002"/>
  </r>
  <r>
    <n v="20210300043"/>
    <d v="2021-03-10T00:00:00"/>
    <n v="2021"/>
    <n v="3"/>
    <s v="03"/>
    <x v="3"/>
    <n v="1335995"/>
    <n v="160"/>
    <n v="0.16"/>
    <s v="PAEX"/>
    <n v="105"/>
    <n v="91100"/>
    <s v=" VILLABE"/>
    <n v="21300"/>
    <s v="CHENOVE"/>
    <n v="279.79899999999998"/>
    <s v="ID2"/>
    <n v="1969"/>
    <s v="homme"/>
    <n v="0.16"/>
    <n v="0.3"/>
    <n v="6.7400000000000002E-2"/>
    <n v="0.7"/>
    <n v="4.2610030111999997"/>
  </r>
  <r>
    <n v="20210300043"/>
    <d v="2021-03-10T00:00:00"/>
    <n v="2021"/>
    <n v="3"/>
    <s v="03"/>
    <x v="3"/>
    <n v="1335998"/>
    <n v="120"/>
    <n v="0.12"/>
    <s v="PAEX"/>
    <n v="110"/>
    <n v="91100"/>
    <s v=" VILLABE"/>
    <n v="8090"/>
    <s v="CHARLEVILLE MEZ"/>
    <n v="256.911"/>
    <s v="ID2"/>
    <n v="1969"/>
    <s v="homme"/>
    <n v="0.16"/>
    <n v="0.3"/>
    <n v="6.7400000000000002E-2"/>
    <n v="0.7"/>
    <n v="2.9343346775999999"/>
  </r>
  <r>
    <n v="20210300043"/>
    <d v="2021-03-10T00:00:00"/>
    <n v="2021"/>
    <n v="3"/>
    <s v="03"/>
    <x v="3"/>
    <n v="1335127"/>
    <n v="200"/>
    <n v="0.2"/>
    <s v="POLE"/>
    <n v="115"/>
    <n v="59810"/>
    <s v=" LESQUIN"/>
    <n v="91100"/>
    <s v="VILLABE"/>
    <n v="250.27799999999999"/>
    <s v="ID11"/>
    <n v="1998"/>
    <s v="homme"/>
    <n v="0.16"/>
    <n v="0.3"/>
    <n v="6.7400000000000002E-2"/>
    <n v="0.7"/>
    <n v="4.764292008"/>
  </r>
  <r>
    <n v="20210300043"/>
    <d v="2021-03-10T00:00:00"/>
    <n v="2021"/>
    <n v="3"/>
    <s v="03"/>
    <x v="3"/>
    <n v="1335514"/>
    <n v="250"/>
    <n v="0.25"/>
    <s v="PAEX"/>
    <n v="120"/>
    <n v="93120"/>
    <s v=" COURNEUVE/LA"/>
    <n v="59800"/>
    <s v="LILLE"/>
    <n v="209.06899999999999"/>
    <s v="ID1"/>
    <n v="1972"/>
    <s v="homme"/>
    <n v="0.16"/>
    <n v="0.3"/>
    <n v="6.7400000000000002E-2"/>
    <n v="0.7"/>
    <n v="4.9747968549999992"/>
  </r>
  <r>
    <n v="20210300043"/>
    <d v="2021-03-10T00:00:00"/>
    <n v="2021"/>
    <n v="3"/>
    <s v="03"/>
    <x v="3"/>
    <n v="1335991"/>
    <n v="140"/>
    <n v="0.14000000000000001"/>
    <s v="POLE"/>
    <n v="123"/>
    <n v="91100"/>
    <s v=" VILLABE"/>
    <n v="26750"/>
    <s v="ROMANS SUR ISER"/>
    <n v="541.17999999999995"/>
    <s v="ID2"/>
    <n v="1969"/>
    <s v="homme"/>
    <n v="0.16"/>
    <n v="0.3"/>
    <n v="6.7400000000000002E-2"/>
    <n v="0.7"/>
    <n v="7.211331736"/>
  </r>
  <r>
    <n v="20210300043"/>
    <d v="2021-03-11T00:00:00"/>
    <n v="2021"/>
    <n v="3"/>
    <s v="03"/>
    <x v="3"/>
    <n v="1335689"/>
    <n v="400"/>
    <n v="0.4"/>
    <s v="PAEX"/>
    <n v="190"/>
    <n v="67100"/>
    <s v=" STRASBOURG"/>
    <n v="91100"/>
    <s v="VILLABE"/>
    <n v="516.47400000000005"/>
    <s v="ID3"/>
    <n v="1987"/>
    <s v="homme"/>
    <n v="0.16"/>
    <n v="0.3"/>
    <n v="6.7400000000000002E-2"/>
    <n v="0.7"/>
    <n v="19.663198128000005"/>
  </r>
  <r>
    <n v="20210300043"/>
    <d v="2021-03-12T00:00:00"/>
    <n v="2021"/>
    <n v="3"/>
    <s v="03"/>
    <x v="3"/>
    <n v="1336645"/>
    <n v="200"/>
    <n v="0.2"/>
    <s v="POLE"/>
    <n v="90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10300043"/>
    <d v="2021-03-12T00:00:00"/>
    <n v="2021"/>
    <n v="3"/>
    <s v="03"/>
    <x v="3"/>
    <n v="1336709"/>
    <n v="250"/>
    <n v="0.25"/>
    <s v="AFF"/>
    <n v="98"/>
    <n v="93120"/>
    <s v=" COURNEUVE/LA"/>
    <n v="94440"/>
    <s v="MAROLLES EN BRI"/>
    <n v="38.395000000000003"/>
    <s v="ID1"/>
    <n v="1972"/>
    <s v="homme"/>
    <n v="6.7400000000000002E-2"/>
    <n v="1"/>
    <n v="0"/>
    <n v="0"/>
    <n v="0.64695575000000005"/>
  </r>
  <r>
    <n v="20210300043"/>
    <d v="2021-03-12T00:00:00"/>
    <n v="2021"/>
    <n v="3"/>
    <s v="03"/>
    <x v="3"/>
    <n v="1336568"/>
    <n v="250"/>
    <n v="0.25"/>
    <s v="POLE"/>
    <n v="115"/>
    <n v="26750"/>
    <s v=" ROMANS SUR ISER"/>
    <n v="91100"/>
    <s v="VILLABE"/>
    <n v="541.52599999999995"/>
    <s v="ID5"/>
    <n v="1998"/>
    <s v="femme"/>
    <n v="0.16"/>
    <n v="0.3"/>
    <n v="6.7400000000000002E-2"/>
    <n v="0.7"/>
    <n v="12.885611169999999"/>
  </r>
  <r>
    <n v="20210300043"/>
    <d v="2021-03-15T00:00:00"/>
    <n v="2021"/>
    <n v="3"/>
    <s v="03"/>
    <x v="3"/>
    <n v="1337321"/>
    <n v="90"/>
    <n v="0.09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4.4184288275999997"/>
  </r>
  <r>
    <n v="20210300043"/>
    <d v="2021-03-16T00:00:00"/>
    <n v="2021"/>
    <n v="3"/>
    <s v="03"/>
    <x v="3"/>
    <n v="1337756"/>
    <n v="120"/>
    <n v="0.12"/>
    <s v="PAEX"/>
    <n v="92"/>
    <n v="91100"/>
    <s v=" VILLABE"/>
    <n v="59243"/>
    <s v="QUAROUBLE"/>
    <n v="250.57900000000001"/>
    <s v="ID2"/>
    <n v="1969"/>
    <s v="homme"/>
    <n v="0.16"/>
    <n v="0.3"/>
    <n v="6.7400000000000002E-2"/>
    <n v="0.7"/>
    <n v="2.8620131064000001"/>
  </r>
  <r>
    <n v="20210300043"/>
    <d v="2021-03-16T00:00:00"/>
    <n v="2021"/>
    <n v="3"/>
    <s v="03"/>
    <x v="3"/>
    <n v="1337765"/>
    <n v="100"/>
    <n v="0.1"/>
    <s v="PAEX"/>
    <n v="95"/>
    <n v="91100"/>
    <s v=" VILLABE"/>
    <n v="59800"/>
    <s v="LILLE"/>
    <n v="254.17500000000001"/>
    <s v="ID2"/>
    <n v="1969"/>
    <s v="homme"/>
    <n v="0.16"/>
    <n v="0.3"/>
    <n v="6.7400000000000002E-2"/>
    <n v="0.7"/>
    <n v="2.4192376500000004"/>
  </r>
  <r>
    <n v="20210300043"/>
    <d v="2021-03-16T00:00:00"/>
    <n v="2021"/>
    <n v="3"/>
    <s v="03"/>
    <x v="3"/>
    <n v="1337958"/>
    <n v="250"/>
    <n v="0.25"/>
    <s v="GV"/>
    <n v="98"/>
    <n v="91100"/>
    <s v=" VILLABE"/>
    <n v="93120"/>
    <s v="COURNEUVE/LA"/>
    <n v="53.975999999999999"/>
    <s v="ID2"/>
    <n v="1969"/>
    <s v="homme"/>
    <n v="0.24099999999999999"/>
    <n v="1"/>
    <n v="0"/>
    <n v="0"/>
    <n v="3.2520539999999998"/>
  </r>
  <r>
    <n v="20210300043"/>
    <d v="2021-03-16T00:00:00"/>
    <n v="2021"/>
    <n v="3"/>
    <s v="03"/>
    <x v="3"/>
    <n v="1338078"/>
    <n v="160"/>
    <n v="0.16"/>
    <s v="PAEX"/>
    <n v="100"/>
    <n v="91100"/>
    <s v=" VILLABE"/>
    <n v="62780"/>
    <s v="CUCQ"/>
    <n v="280.69799999999998"/>
    <s v="ID2"/>
    <n v="1969"/>
    <s v="homme"/>
    <n v="0.16"/>
    <n v="0.3"/>
    <n v="6.7400000000000002E-2"/>
    <n v="0.7"/>
    <n v="4.2746937024000005"/>
  </r>
  <r>
    <n v="20210300043"/>
    <d v="2021-03-16T00:00:00"/>
    <n v="2021"/>
    <n v="3"/>
    <s v="03"/>
    <x v="3"/>
    <n v="1337761"/>
    <n v="100"/>
    <n v="0.1"/>
    <s v="PAEX"/>
    <n v="110"/>
    <n v="91100"/>
    <s v=" VILLABE"/>
    <n v="8090"/>
    <s v="CHARLEVILLE MEZ"/>
    <n v="256.911"/>
    <s v="ID2"/>
    <n v="1969"/>
    <s v="homme"/>
    <n v="0.16"/>
    <n v="0.3"/>
    <n v="6.7400000000000002E-2"/>
    <n v="0.7"/>
    <n v="2.4452788980000002"/>
  </r>
  <r>
    <n v="20210300043"/>
    <d v="2021-03-16T00:00:00"/>
    <n v="2021"/>
    <n v="3"/>
    <s v="03"/>
    <x v="3"/>
    <n v="1337179"/>
    <n v="200"/>
    <n v="0.2"/>
    <s v="POLE"/>
    <n v="115"/>
    <n v="59810"/>
    <s v=" LESQUIN"/>
    <n v="91100"/>
    <s v="VILLABE"/>
    <n v="250.27799999999999"/>
    <s v="ID11"/>
    <n v="1998"/>
    <s v="homme"/>
    <n v="0.16"/>
    <n v="0.3"/>
    <n v="6.7400000000000002E-2"/>
    <n v="0.7"/>
    <n v="4.764292008"/>
  </r>
  <r>
    <n v="20210300043"/>
    <d v="2021-03-17T00:00:00"/>
    <n v="2021"/>
    <n v="3"/>
    <s v="03"/>
    <x v="3"/>
    <n v="1337601"/>
    <n v="200"/>
    <n v="0.2"/>
    <s v="POLE"/>
    <n v="115"/>
    <n v="59243"/>
    <s v=" QUAROUBLE"/>
    <n v="91100"/>
    <s v="VILLABE"/>
    <n v="251.91900000000001"/>
    <s v="ID14"/>
    <n v="1978"/>
    <s v="femme"/>
    <n v="0.16"/>
    <n v="0.3"/>
    <n v="6.7400000000000002E-2"/>
    <n v="0.7"/>
    <n v="4.7955300840000001"/>
  </r>
  <r>
    <n v="20210300043"/>
    <d v="2021-03-18T00:00:00"/>
    <n v="2021"/>
    <n v="3"/>
    <s v="03"/>
    <x v="3"/>
    <n v="1338946"/>
    <n v="200"/>
    <n v="0.2"/>
    <s v="PAEX"/>
    <n v="92"/>
    <n v="91100"/>
    <s v=" VILLABE"/>
    <n v="59100"/>
    <s v="ROUBAIX"/>
    <n v="266.166"/>
    <s v="ID2"/>
    <n v="1969"/>
    <s v="homme"/>
    <n v="0.16"/>
    <n v="0.3"/>
    <n v="6.7400000000000002E-2"/>
    <n v="0.7"/>
    <n v="5.0667359760000004"/>
  </r>
  <r>
    <n v="20210300043"/>
    <d v="2021-03-18T00:00:00"/>
    <n v="2021"/>
    <n v="3"/>
    <s v="03"/>
    <x v="3"/>
    <n v="1338752"/>
    <n v="400"/>
    <n v="0.4"/>
    <s v="PAEX"/>
    <n v="190"/>
    <n v="67100"/>
    <s v=" STRASBOURG"/>
    <n v="91100"/>
    <s v="VILLABE"/>
    <n v="516.47400000000005"/>
    <s v="ID3"/>
    <n v="1987"/>
    <s v="homme"/>
    <n v="0.16"/>
    <n v="0.3"/>
    <n v="6.7400000000000002E-2"/>
    <n v="0.7"/>
    <n v="19.663198128000005"/>
  </r>
  <r>
    <n v="20210300043"/>
    <d v="2021-03-18T00:00:00"/>
    <n v="2021"/>
    <n v="3"/>
    <s v="03"/>
    <x v="3"/>
    <n v="1338764"/>
    <n v="1600"/>
    <n v="1.6"/>
    <s v="AFF"/>
    <n v="205"/>
    <n v="59100"/>
    <s v=" ROUBAIX"/>
    <n v="91100"/>
    <s v="VILLABE"/>
    <n v="266.35300000000001"/>
    <s v="ID9"/>
    <n v="1987"/>
    <s v="homme"/>
    <n v="6.7400000000000002E-2"/>
    <n v="1"/>
    <n v="0"/>
    <n v="0"/>
    <n v="28.723507520000002"/>
  </r>
  <r>
    <n v="20210300043"/>
    <d v="2021-03-19T00:00:00"/>
    <n v="2021"/>
    <n v="3"/>
    <s v="03"/>
    <x v="3"/>
    <n v="1339191"/>
    <n v="200"/>
    <n v="0.2"/>
    <s v="POLE"/>
    <n v="110.58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10300043"/>
    <d v="2021-03-19T00:00:00"/>
    <n v="2021"/>
    <n v="3"/>
    <s v="03"/>
    <x v="3"/>
    <n v="1339235"/>
    <n v="500"/>
    <n v="0.5"/>
    <s v="GV"/>
    <n v="123"/>
    <n v="93120"/>
    <s v=" COURNEUVE/LA"/>
    <n v="91100"/>
    <s v="VILLABE"/>
    <n v="54.761000000000003"/>
    <s v="ID1"/>
    <n v="1972"/>
    <s v="homme"/>
    <n v="0.24099999999999999"/>
    <n v="1"/>
    <n v="0"/>
    <n v="0"/>
    <n v="6.5987005000000005"/>
  </r>
  <r>
    <n v="20210300043"/>
    <d v="2021-03-19T00:00:00"/>
    <n v="2021"/>
    <n v="3"/>
    <s v="03"/>
    <x v="3"/>
    <n v="1339037"/>
    <n v="600"/>
    <n v="0.6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5.904406676000001"/>
  </r>
  <r>
    <n v="20210300043"/>
    <d v="2021-03-22T00:00:00"/>
    <n v="2021"/>
    <n v="3"/>
    <s v="03"/>
    <x v="3"/>
    <n v="1339834"/>
    <n v="100"/>
    <n v="0.1"/>
    <s v="PAEX"/>
    <n v="373.8"/>
    <n v="91100"/>
    <s v=" VILLABE"/>
    <n v="59100"/>
    <s v="ROUBAIX"/>
    <n v="266.166"/>
    <s v="ID2"/>
    <n v="1969"/>
    <s v="homme"/>
    <n v="0.16"/>
    <n v="0.3"/>
    <n v="6.7400000000000002E-2"/>
    <n v="0.7"/>
    <n v="2.5333679880000002"/>
  </r>
  <r>
    <n v="20210300043"/>
    <d v="2021-03-23T00:00:00"/>
    <n v="2021"/>
    <n v="3"/>
    <s v="03"/>
    <x v="3"/>
    <n v="1339690"/>
    <n v="200"/>
    <n v="0.2"/>
    <s v="POLE"/>
    <n v="90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10300043"/>
    <d v="2021-03-23T00:00:00"/>
    <n v="2021"/>
    <n v="3"/>
    <s v="03"/>
    <x v="3"/>
    <n v="1339877"/>
    <n v="200"/>
    <n v="0.2"/>
    <s v="POLE"/>
    <n v="115"/>
    <n v="59810"/>
    <s v=" LESQUIN"/>
    <n v="91100"/>
    <s v="VILLABE"/>
    <n v="250.27799999999999"/>
    <s v="ID11"/>
    <n v="1998"/>
    <s v="homme"/>
    <n v="0.16"/>
    <n v="0.3"/>
    <n v="6.7400000000000002E-2"/>
    <n v="0.7"/>
    <n v="4.764292008"/>
  </r>
  <r>
    <n v="20210300043"/>
    <d v="2021-03-23T00:00:00"/>
    <n v="2021"/>
    <n v="3"/>
    <s v="03"/>
    <x v="3"/>
    <n v="1340077"/>
    <n v="250"/>
    <n v="0.25"/>
    <s v="POLE"/>
    <n v="115"/>
    <n v="26750"/>
    <s v=" ROMANS SUR ISER"/>
    <n v="91100"/>
    <s v="VILLABE"/>
    <n v="541.52599999999995"/>
    <s v="ID5"/>
    <n v="1998"/>
    <s v="femme"/>
    <n v="0.16"/>
    <n v="0.3"/>
    <n v="6.7400000000000002E-2"/>
    <n v="0.7"/>
    <n v="12.885611169999999"/>
  </r>
  <r>
    <n v="20210300043"/>
    <d v="2021-03-24T00:00:00"/>
    <n v="2021"/>
    <n v="3"/>
    <s v="03"/>
    <x v="3"/>
    <n v="1341139"/>
    <n v="110"/>
    <n v="0.11"/>
    <s v="PAEX"/>
    <n v="95"/>
    <n v="91100"/>
    <s v=" VILLABE"/>
    <n v="80400"/>
    <s v="HAM"/>
    <n v="168.048"/>
    <s v="ID2"/>
    <n v="1969"/>
    <s v="homme"/>
    <n v="0.16"/>
    <n v="0.3"/>
    <n v="6.7400000000000002E-2"/>
    <n v="0.7"/>
    <n v="1.7594289504"/>
  </r>
  <r>
    <n v="20210300043"/>
    <d v="2021-03-24T00:00:00"/>
    <n v="2021"/>
    <n v="3"/>
    <s v="03"/>
    <x v="3"/>
    <n v="1341127"/>
    <n v="100"/>
    <n v="0.1"/>
    <s v="PAEX"/>
    <n v="105"/>
    <n v="91100"/>
    <s v=" VILLABE"/>
    <n v="21600"/>
    <s v="OUGES"/>
    <n v="284.233"/>
    <s v="ID2"/>
    <n v="1969"/>
    <s v="homme"/>
    <n v="0.16"/>
    <n v="0.3"/>
    <n v="6.7400000000000002E-2"/>
    <n v="0.7"/>
    <n v="2.7053296940000005"/>
  </r>
  <r>
    <n v="20210300043"/>
    <d v="2021-03-24T00:00:00"/>
    <n v="2021"/>
    <n v="3"/>
    <s v="03"/>
    <x v="3"/>
    <n v="1340255"/>
    <n v="200"/>
    <n v="0.2"/>
    <s v="POLE"/>
    <n v="115"/>
    <n v="59243"/>
    <s v=" QUAROUBLE"/>
    <n v="91100"/>
    <s v="VILLABE"/>
    <n v="251.91900000000001"/>
    <s v="ID14"/>
    <n v="1978"/>
    <s v="femme"/>
    <n v="0.16"/>
    <n v="0.3"/>
    <n v="6.7400000000000002E-2"/>
    <n v="0.7"/>
    <n v="4.7955300840000001"/>
  </r>
  <r>
    <n v="20210300043"/>
    <d v="2021-03-24T00:00:00"/>
    <n v="2021"/>
    <n v="3"/>
    <s v="03"/>
    <x v="3"/>
    <n v="1341132"/>
    <n v="100"/>
    <n v="0.1"/>
    <s v="PAEX"/>
    <n v="139"/>
    <n v="91100"/>
    <s v=" VILLABE"/>
    <n v="52200"/>
    <s v="LANGRES"/>
    <n v="263.93900000000002"/>
    <s v="ID2"/>
    <n v="1969"/>
    <s v="homme"/>
    <n v="0.16"/>
    <n v="0.3"/>
    <n v="6.7400000000000002E-2"/>
    <n v="0.7"/>
    <n v="2.5121714020000003"/>
  </r>
  <r>
    <n v="20210300043"/>
    <d v="2021-03-24T00:00:00"/>
    <n v="2021"/>
    <n v="3"/>
    <s v="03"/>
    <x v="3"/>
    <n v="1341121"/>
    <n v="100"/>
    <n v="0.1"/>
    <s v="POLE"/>
    <n v="150"/>
    <n v="91100"/>
    <s v=" VILLABE"/>
    <n v="13000"/>
    <s v="MARSEILLE"/>
    <n v="740.44500000000005"/>
    <s v="ID2"/>
    <n v="1969"/>
    <s v="homme"/>
    <n v="0.16"/>
    <n v="0.3"/>
    <n v="6.7400000000000002E-2"/>
    <n v="0.7"/>
    <n v="7.0475555100000014"/>
  </r>
  <r>
    <n v="20210300043"/>
    <d v="2021-03-24T00:00:00"/>
    <n v="2021"/>
    <n v="3"/>
    <s v="03"/>
    <x v="3"/>
    <n v="1340284"/>
    <n v="750"/>
    <n v="0.75"/>
    <s v="PAEX"/>
    <n v="165"/>
    <n v="93120"/>
    <s v=" COURNEUVE/LA"/>
    <n v="59800"/>
    <s v="LILLE"/>
    <n v="209.06899999999999"/>
    <s v="ID1"/>
    <n v="1972"/>
    <s v="homme"/>
    <n v="0.16"/>
    <n v="0.3"/>
    <n v="6.7400000000000002E-2"/>
    <n v="0.7"/>
    <n v="14.924390564999999"/>
  </r>
  <r>
    <n v="20210300043"/>
    <d v="2021-03-24T00:00:00"/>
    <n v="2021"/>
    <n v="3"/>
    <s v="03"/>
    <x v="3"/>
    <n v="1340604"/>
    <n v="750"/>
    <n v="0.75"/>
    <s v="PAEX"/>
    <n v="328"/>
    <n v="40300"/>
    <s v=" PEYREHORADE"/>
    <n v="59100"/>
    <s v="ROUBAIX"/>
    <n v="986.75599999999997"/>
    <s v="ID7"/>
    <n v="1973"/>
    <s v="femme"/>
    <n v="0.16"/>
    <n v="0.3"/>
    <n v="6.7400000000000002E-2"/>
    <n v="0.7"/>
    <n v="70.439577060000005"/>
  </r>
  <r>
    <n v="20210300043"/>
    <d v="2021-03-25T00:00:00"/>
    <n v="2021"/>
    <n v="3"/>
    <s v="03"/>
    <x v="3"/>
    <n v="1340627"/>
    <n v="200"/>
    <n v="0.2"/>
    <s v="PAEX"/>
    <n v="220"/>
    <n v="67100"/>
    <s v=" STRASBOURG"/>
    <n v="91100"/>
    <s v="VILLABE"/>
    <n v="516.47400000000005"/>
    <s v="ID3"/>
    <n v="1987"/>
    <s v="homme"/>
    <n v="0.16"/>
    <n v="0.3"/>
    <n v="6.7400000000000002E-2"/>
    <n v="0.7"/>
    <n v="9.8315990640000024"/>
  </r>
  <r>
    <n v="20210400025"/>
    <d v="2021-03-26T00:00:00"/>
    <n v="2021"/>
    <n v="3"/>
    <s v="03"/>
    <x v="3"/>
    <n v="1341084"/>
    <n v="200"/>
    <n v="0.2"/>
    <s v="POLE"/>
    <n v="110.58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10300043"/>
    <d v="2021-03-26T00:00:00"/>
    <n v="2021"/>
    <n v="3"/>
    <s v="03"/>
    <x v="3"/>
    <n v="1340621"/>
    <n v="250"/>
    <n v="0.25"/>
    <s v="POLE"/>
    <n v="115"/>
    <n v="26750"/>
    <s v=" ROMANS SUR ISER"/>
    <n v="91100"/>
    <s v="VILLABE"/>
    <n v="541.52599999999995"/>
    <s v="ID5"/>
    <n v="1998"/>
    <s v="femme"/>
    <n v="0.16"/>
    <n v="0.3"/>
    <n v="6.7400000000000002E-2"/>
    <n v="0.7"/>
    <n v="12.885611169999999"/>
  </r>
  <r>
    <n v="20210300043"/>
    <d v="2021-03-26T00:00:00"/>
    <n v="2021"/>
    <n v="3"/>
    <s v="03"/>
    <x v="3"/>
    <n v="1339044"/>
    <n v="400"/>
    <n v="0.4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10300043"/>
    <d v="2021-03-29T00:00:00"/>
    <n v="2021"/>
    <n v="3"/>
    <s v="03"/>
    <x v="3"/>
    <n v="1342278"/>
    <n v="200"/>
    <n v="0.2"/>
    <s v="POLE"/>
    <n v="123"/>
    <n v="91100"/>
    <s v=" VILLABE"/>
    <n v="26750"/>
    <s v="ROMANS SUR ISER"/>
    <n v="541.17999999999995"/>
    <s v="ID2"/>
    <n v="1969"/>
    <s v="homme"/>
    <n v="0.16"/>
    <n v="0.3"/>
    <n v="6.7400000000000002E-2"/>
    <n v="0.7"/>
    <n v="10.301902479999999"/>
  </r>
  <r>
    <n v="20210400025"/>
    <d v="2021-03-29T00:00:00"/>
    <n v="2021"/>
    <n v="3"/>
    <s v="03"/>
    <x v="3"/>
    <n v="1341743"/>
    <n v="200"/>
    <n v="0.2"/>
    <s v="POLE"/>
    <n v="137.5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0300043"/>
    <d v="2021-03-29T00:00:00"/>
    <n v="2021"/>
    <n v="3"/>
    <s v="03"/>
    <x v="3"/>
    <n v="1341989"/>
    <n v="750"/>
    <n v="0.75"/>
    <s v="PAEX"/>
    <n v="182"/>
    <n v="93120"/>
    <s v=" COURNEUVE/LA"/>
    <n v="21300"/>
    <s v="CHENOVE"/>
    <n v="330.63299999999998"/>
    <s v="ID1"/>
    <n v="1972"/>
    <s v="homme"/>
    <n v="0.16"/>
    <n v="0.3"/>
    <n v="6.7400000000000002E-2"/>
    <n v="0.7"/>
    <n v="23.602236705000003"/>
  </r>
  <r>
    <n v="20210300043"/>
    <d v="2021-03-30T00:00:00"/>
    <n v="2021"/>
    <n v="3"/>
    <s v="03"/>
    <x v="3"/>
    <n v="1342772"/>
    <n v="120"/>
    <n v="0.12"/>
    <s v="PAEX"/>
    <n v="95"/>
    <n v="91100"/>
    <s v=" VILLABE"/>
    <n v="59800"/>
    <s v="LILLE"/>
    <n v="254.17500000000001"/>
    <s v="ID2"/>
    <n v="1969"/>
    <s v="homme"/>
    <n v="0.16"/>
    <n v="0.3"/>
    <n v="6.7400000000000002E-2"/>
    <n v="0.7"/>
    <n v="2.9030851799999997"/>
  </r>
  <r>
    <n v="20210300043"/>
    <d v="2021-03-30T00:00:00"/>
    <n v="2021"/>
    <n v="3"/>
    <s v="03"/>
    <x v="3"/>
    <n v="1342775"/>
    <n v="120"/>
    <n v="0.12"/>
    <s v="PAEX"/>
    <n v="100"/>
    <n v="91100"/>
    <s v=" VILLABE"/>
    <n v="60000"/>
    <s v="BEAUVAIS"/>
    <n v="133.48500000000001"/>
    <s v="ID2"/>
    <n v="1969"/>
    <s v="homme"/>
    <n v="0.16"/>
    <n v="0.3"/>
    <n v="6.7400000000000002E-2"/>
    <n v="0.7"/>
    <n v="1.524612276"/>
  </r>
  <r>
    <n v="20210300043"/>
    <d v="2021-03-30T00:00:00"/>
    <n v="2021"/>
    <n v="3"/>
    <s v="03"/>
    <x v="3"/>
    <n v="1342785"/>
    <n v="130"/>
    <n v="0.13"/>
    <s v="PAEX"/>
    <n v="105"/>
    <n v="91100"/>
    <s v=" VILLABE"/>
    <n v="21600"/>
    <s v="OUGES"/>
    <n v="284.233"/>
    <s v="ID2"/>
    <n v="1969"/>
    <s v="homme"/>
    <n v="0.16"/>
    <n v="0.3"/>
    <n v="6.7400000000000002E-2"/>
    <n v="0.7"/>
    <n v="3.5169286022000001"/>
  </r>
  <r>
    <n v="20210300043"/>
    <d v="2021-03-30T00:00:00"/>
    <n v="2021"/>
    <n v="3"/>
    <s v="03"/>
    <x v="3"/>
    <n v="1342383"/>
    <n v="200"/>
    <n v="0.2"/>
    <s v="POLE"/>
    <n v="115"/>
    <n v="59810"/>
    <s v=" LESQUIN"/>
    <n v="91100"/>
    <s v="VILLABE"/>
    <n v="250.27799999999999"/>
    <s v="ID11"/>
    <n v="1998"/>
    <s v="homme"/>
    <n v="0.16"/>
    <n v="0.3"/>
    <n v="6.7400000000000002E-2"/>
    <n v="0.7"/>
    <n v="4.764292008"/>
  </r>
  <r>
    <n v="20210300043"/>
    <d v="2021-03-30T00:00:00"/>
    <n v="2021"/>
    <n v="3"/>
    <s v="03"/>
    <x v="3"/>
    <n v="1342780"/>
    <n v="130"/>
    <n v="0.13"/>
    <s v="PAEX"/>
    <n v="139"/>
    <n v="91100"/>
    <s v=" VILLABE"/>
    <n v="52200"/>
    <s v="LANGRES"/>
    <n v="263.93900000000002"/>
    <s v="ID2"/>
    <n v="1969"/>
    <s v="homme"/>
    <n v="0.16"/>
    <n v="0.3"/>
    <n v="6.7400000000000002E-2"/>
    <n v="0.7"/>
    <n v="3.2658228226000006"/>
  </r>
  <r>
    <n v="20210300043"/>
    <d v="2021-03-30T00:00:00"/>
    <n v="2021"/>
    <n v="3"/>
    <s v="03"/>
    <x v="3"/>
    <n v="1342186"/>
    <n v="600"/>
    <n v="0.6"/>
    <s v="PAEX"/>
    <n v="182"/>
    <n v="21300"/>
    <s v=" CHENOVE"/>
    <n v="59100"/>
    <s v="ROUBAIX"/>
    <n v="520.61199999999997"/>
    <s v="ID8"/>
    <n v="1995"/>
    <s v="femme"/>
    <n v="0.16"/>
    <n v="0.3"/>
    <n v="6.7400000000000002E-2"/>
    <n v="0.7"/>
    <n v="29.731110095999995"/>
  </r>
  <r>
    <n v="20210300043"/>
    <d v="2021-03-31T00:00:00"/>
    <n v="2021"/>
    <n v="3"/>
    <s v="03"/>
    <x v="3"/>
    <n v="1342732"/>
    <n v="200"/>
    <n v="0.2"/>
    <s v="POLE"/>
    <n v="115"/>
    <n v="59243"/>
    <s v=" QUAROUBLE"/>
    <n v="91100"/>
    <s v="VILLABE"/>
    <n v="251.91900000000001"/>
    <s v="ID14"/>
    <n v="1978"/>
    <s v="femme"/>
    <n v="0.16"/>
    <n v="0.3"/>
    <n v="6.7400000000000002E-2"/>
    <n v="0.7"/>
    <n v="4.7955300840000001"/>
  </r>
  <r>
    <n v="20210400025"/>
    <d v="2021-04-01T00:00:00"/>
    <n v="2021"/>
    <n v="4"/>
    <s v="04"/>
    <x v="4"/>
    <n v="1343983"/>
    <n v="175"/>
    <n v="0.17499999999999999"/>
    <s v="AFF"/>
    <n v="80"/>
    <n v="91100"/>
    <s v=" VILLABE"/>
    <n v="75019"/>
    <s v="PARIS 19"/>
    <n v="43.942"/>
    <s v="ID2"/>
    <n v="1969"/>
    <s v="homme"/>
    <n v="6.7400000000000002E-2"/>
    <n v="1"/>
    <n v="0"/>
    <n v="0"/>
    <n v="0.51829588999999998"/>
  </r>
  <r>
    <n v="20210400025"/>
    <d v="2021-04-01T00:00:00"/>
    <n v="2021"/>
    <n v="4"/>
    <s v="04"/>
    <x v="4"/>
    <n v="1339055"/>
    <n v="300"/>
    <n v="0.3"/>
    <s v="POLE"/>
    <n v="135.77000000000001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400025"/>
    <d v="2021-04-01T00:00:00"/>
    <n v="2021"/>
    <n v="4"/>
    <s v="04"/>
    <x v="4"/>
    <n v="1343666"/>
    <n v="400"/>
    <n v="0.4"/>
    <s v="PAEX"/>
    <n v="190"/>
    <n v="67100"/>
    <s v=" STRASBOURG"/>
    <n v="91100"/>
    <s v="VILLABE"/>
    <n v="516.47400000000005"/>
    <s v="ID3"/>
    <n v="1987"/>
    <s v="homme"/>
    <n v="0.16"/>
    <n v="0.3"/>
    <n v="6.7400000000000002E-2"/>
    <n v="0.7"/>
    <n v="19.663198128000005"/>
  </r>
  <r>
    <n v="20210400025"/>
    <d v="2021-04-02T00:00:00"/>
    <n v="2021"/>
    <n v="4"/>
    <s v="04"/>
    <x v="4"/>
    <n v="1339045"/>
    <n v="400"/>
    <n v="0.4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10400029"/>
    <d v="2021-04-06T00:00:00"/>
    <n v="2021"/>
    <n v="4"/>
    <s v="04"/>
    <x v="4"/>
    <n v="1344380"/>
    <n v="200"/>
    <n v="0.2"/>
    <s v="PAEX"/>
    <n v="95"/>
    <n v="94440"/>
    <s v=" MAROLLES EN BRI"/>
    <n v="59100"/>
    <s v="ROUBAIX"/>
    <n v="250.898"/>
    <s v="ID6"/>
    <n v="1976"/>
    <s v="homme"/>
    <n v="0.16"/>
    <n v="0.3"/>
    <n v="6.7400000000000002E-2"/>
    <n v="0.7"/>
    <n v="4.7760943280000001"/>
  </r>
  <r>
    <n v="20210400025"/>
    <d v="2021-04-06T00:00:00"/>
    <n v="2021"/>
    <n v="4"/>
    <s v="04"/>
    <x v="4"/>
    <n v="1345157"/>
    <n v="80"/>
    <n v="0.08"/>
    <s v="AFF"/>
    <n v="98"/>
    <n v="91100"/>
    <s v=" VILLABE"/>
    <n v="75001"/>
    <s v="PARIS 01"/>
    <n v="44.951000000000001"/>
    <s v="ID2"/>
    <n v="1969"/>
    <s v="homme"/>
    <n v="6.7400000000000002E-2"/>
    <n v="1"/>
    <n v="0"/>
    <n v="0"/>
    <n v="0.24237579200000001"/>
  </r>
  <r>
    <n v="20210400025"/>
    <d v="2021-04-06T00:00:00"/>
    <n v="2021"/>
    <n v="4"/>
    <s v="04"/>
    <x v="4"/>
    <n v="1339057"/>
    <n v="300"/>
    <n v="0.3"/>
    <s v="POLE"/>
    <n v="135.77000000000001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400029"/>
    <d v="2021-04-07T00:00:00"/>
    <n v="2021"/>
    <n v="4"/>
    <s v="04"/>
    <x v="4"/>
    <n v="1345545"/>
    <n v="150"/>
    <n v="0.15"/>
    <s v="PAEX"/>
    <n v="95"/>
    <n v="91100"/>
    <s v=" VILLABE"/>
    <n v="59800"/>
    <s v="LILLE"/>
    <n v="254.17500000000001"/>
    <s v="ID2"/>
    <n v="1969"/>
    <s v="homme"/>
    <n v="0.16"/>
    <n v="0.3"/>
    <n v="6.7400000000000002E-2"/>
    <n v="0.7"/>
    <n v="3.6288564750000001"/>
  </r>
  <r>
    <n v="20210400025"/>
    <d v="2021-04-08T00:00:00"/>
    <n v="2021"/>
    <n v="4"/>
    <s v="04"/>
    <x v="4"/>
    <n v="1345650"/>
    <n v="200"/>
    <n v="0.2"/>
    <s v="POLE"/>
    <n v="90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10400029"/>
    <d v="2021-04-08T00:00:00"/>
    <n v="2021"/>
    <n v="4"/>
    <s v="04"/>
    <x v="4"/>
    <n v="1345777"/>
    <n v="200"/>
    <n v="0.2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9.8315990640000024"/>
  </r>
  <r>
    <n v="20210400025"/>
    <d v="2021-04-08T00:00:00"/>
    <n v="2021"/>
    <n v="4"/>
    <s v="04"/>
    <x v="4"/>
    <n v="1345743"/>
    <n v="800"/>
    <n v="0.8"/>
    <s v="POLE"/>
    <n v="300"/>
    <n v="59100"/>
    <s v=" ROUBAIX"/>
    <n v="91100"/>
    <s v="VILLABE"/>
    <n v="266.35300000000001"/>
    <s v="ID9"/>
    <n v="1987"/>
    <s v="homme"/>
    <n v="0.16"/>
    <n v="0.3"/>
    <n v="6.7400000000000002E-2"/>
    <n v="0.7"/>
    <n v="20.281182832000006"/>
  </r>
  <r>
    <n v="20210400029"/>
    <d v="2021-04-09T00:00:00"/>
    <n v="2021"/>
    <n v="4"/>
    <s v="04"/>
    <x v="4"/>
    <n v="1345945"/>
    <n v="200"/>
    <n v="0.2"/>
    <s v="POLE"/>
    <n v="131"/>
    <n v="62780"/>
    <s v=" CUCQ"/>
    <n v="91100"/>
    <s v="VILLABE"/>
    <n v="278.49700000000001"/>
    <s v="ID12"/>
    <n v="1987"/>
    <s v="femme"/>
    <n v="0.16"/>
    <n v="0.3"/>
    <n v="6.7400000000000002E-2"/>
    <n v="0.7"/>
    <n v="5.3014688920000008"/>
  </r>
  <r>
    <n v="20210400029"/>
    <d v="2021-04-09T00:00:00"/>
    <n v="2021"/>
    <n v="4"/>
    <s v="04"/>
    <x v="4"/>
    <n v="1346496"/>
    <n v="100"/>
    <n v="0.1"/>
    <s v="PAEX"/>
    <n v="133"/>
    <n v="91100"/>
    <s v=" VILLABE"/>
    <n v="74200"/>
    <s v="THONON LES BAIN"/>
    <n v="548.55700000000002"/>
    <s v="ID2"/>
    <n v="1969"/>
    <s v="homme"/>
    <n v="0.16"/>
    <n v="0.3"/>
    <n v="6.7400000000000002E-2"/>
    <n v="0.7"/>
    <n v="5.2211655260000001"/>
  </r>
  <r>
    <n v="20210400029"/>
    <d v="2021-04-09T00:00:00"/>
    <n v="2021"/>
    <n v="4"/>
    <s v="04"/>
    <x v="4"/>
    <n v="1346501"/>
    <n v="60"/>
    <n v="0.06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2.9456192184000001"/>
  </r>
  <r>
    <n v="20210400029"/>
    <d v="2021-04-09T00:00:00"/>
    <n v="2021"/>
    <n v="4"/>
    <s v="04"/>
    <x v="4"/>
    <n v="1346397"/>
    <n v="50"/>
    <n v="0.05"/>
    <s v="AFF"/>
    <n v="154"/>
    <n v="91100"/>
    <s v=" VILLABE"/>
    <n v="77230"/>
    <s v="MOUSSY LE NEUF"/>
    <n v="74.748999999999995"/>
    <s v="ID2"/>
    <n v="1969"/>
    <s v="homme"/>
    <n v="6.7400000000000002E-2"/>
    <n v="1"/>
    <n v="0"/>
    <n v="0"/>
    <n v="0.25190413"/>
  </r>
  <r>
    <n v="20210400066"/>
    <d v="2021-04-09T00:00:00"/>
    <n v="2021"/>
    <n v="4"/>
    <s v="04"/>
    <x v="4"/>
    <n v="1346163"/>
    <n v="200"/>
    <n v="0.2"/>
    <s v="POLE"/>
    <n v="200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10400025"/>
    <d v="2021-04-09T00:00:00"/>
    <n v="2021"/>
    <n v="4"/>
    <s v="04"/>
    <x v="4"/>
    <n v="1346206"/>
    <n v="1000"/>
    <n v="1"/>
    <s v="PLR"/>
    <n v="266"/>
    <n v="93120"/>
    <s v=" COURNEUVE/LA"/>
    <n v="91100"/>
    <s v="VILLABE"/>
    <n v="54.761000000000003"/>
    <s v="ID1"/>
    <n v="1972"/>
    <s v="homme"/>
    <n v="0.16"/>
    <n v="1"/>
    <n v="0"/>
    <n v="0"/>
    <n v="8.7617600000000007"/>
  </r>
  <r>
    <n v="20210400029"/>
    <d v="2021-04-12T00:00:00"/>
    <n v="2021"/>
    <n v="4"/>
    <s v="04"/>
    <x v="4"/>
    <n v="1346890"/>
    <n v="30"/>
    <n v="0.03"/>
    <s v="PAEX"/>
    <n v="95"/>
    <n v="91100"/>
    <s v=" VILLABE"/>
    <n v="59100"/>
    <s v="ROUBAIX"/>
    <n v="266.166"/>
    <s v="ID2"/>
    <n v="1969"/>
    <s v="homme"/>
    <n v="0.16"/>
    <n v="0.3"/>
    <n v="6.7400000000000002E-2"/>
    <n v="0.7"/>
    <n v="0.76001039640000001"/>
  </r>
  <r>
    <n v="20210400029"/>
    <d v="2021-04-12T00:00:00"/>
    <n v="2021"/>
    <n v="4"/>
    <s v="04"/>
    <x v="4"/>
    <n v="1346903"/>
    <n v="30"/>
    <n v="0.03"/>
    <s v="PAEX"/>
    <n v="123"/>
    <n v="91100"/>
    <s v=" VILLABE"/>
    <n v="39570"/>
    <s v="LONS LE SAUNIER"/>
    <n v="380.45499999999998"/>
    <s v="ID2"/>
    <n v="1969"/>
    <s v="homme"/>
    <n v="0.16"/>
    <n v="0.3"/>
    <n v="6.7400000000000002E-2"/>
    <n v="0.7"/>
    <n v="1.0863512069999999"/>
  </r>
  <r>
    <n v="20210400066"/>
    <d v="2021-04-12T00:00:00"/>
    <n v="2021"/>
    <n v="4"/>
    <s v="04"/>
    <x v="4"/>
    <n v="1346672"/>
    <n v="225"/>
    <n v="0.22500000000000001"/>
    <s v="POLE"/>
    <n v="192"/>
    <n v="26750"/>
    <s v=" ROMANS SUR ISER"/>
    <n v="59100"/>
    <s v="ROUBAIX"/>
    <n v="814.52200000000005"/>
    <s v="ID5"/>
    <n v="1998"/>
    <s v="femme"/>
    <n v="0.16"/>
    <n v="0.3"/>
    <n v="6.7400000000000002E-2"/>
    <n v="0.7"/>
    <n v="17.443395891000002"/>
  </r>
  <r>
    <n v="20210400029"/>
    <d v="2021-04-12T00:00:00"/>
    <n v="2021"/>
    <n v="4"/>
    <s v="04"/>
    <x v="4"/>
    <n v="1346894"/>
    <n v="30"/>
    <n v="0.03"/>
    <s v="POLE"/>
    <n v="210"/>
    <n v="91100"/>
    <s v=" VILLABE"/>
    <n v="66000"/>
    <s v="PERPIGNAN"/>
    <n v="837.41300000000001"/>
    <s v="ID2"/>
    <n v="1969"/>
    <s v="homme"/>
    <n v="0.16"/>
    <n v="0.3"/>
    <n v="6.7400000000000002E-2"/>
    <n v="0.7"/>
    <n v="2.3911490801999999"/>
  </r>
  <r>
    <n v="20210400029"/>
    <d v="2021-04-14T00:00:00"/>
    <n v="2021"/>
    <n v="4"/>
    <s v="04"/>
    <x v="4"/>
    <n v="1347757"/>
    <n v="200"/>
    <n v="0.2"/>
    <s v="PAEX"/>
    <n v="125"/>
    <n v="59810"/>
    <s v=" LESQUIN"/>
    <n v="91100"/>
    <s v="VILLABE"/>
    <n v="250.27799999999999"/>
    <s v="ID11"/>
    <n v="1998"/>
    <s v="homme"/>
    <n v="0.16"/>
    <n v="0.3"/>
    <n v="6.7400000000000002E-2"/>
    <n v="0.7"/>
    <n v="4.764292008"/>
  </r>
  <r>
    <n v="20210400066"/>
    <d v="2021-04-15T00:00:00"/>
    <n v="2021"/>
    <n v="4"/>
    <s v="04"/>
    <x v="4"/>
    <n v="1348614"/>
    <n v="90"/>
    <n v="0.09"/>
    <s v="PAEX"/>
    <n v="95"/>
    <n v="91100"/>
    <s v=" VILLABE"/>
    <n v="62620"/>
    <s v="RUITZ"/>
    <n v="245.798"/>
    <s v="ID2"/>
    <n v="1969"/>
    <s v="homme"/>
    <n v="0.16"/>
    <n v="0.3"/>
    <n v="6.7400000000000002E-2"/>
    <n v="0.7"/>
    <n v="2.1055548275999998"/>
  </r>
  <r>
    <n v="20210400029"/>
    <d v="2021-04-15T00:00:00"/>
    <n v="2021"/>
    <n v="4"/>
    <s v="04"/>
    <x v="4"/>
    <n v="1347979"/>
    <n v="200"/>
    <n v="0.2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5.0702957080000015"/>
  </r>
  <r>
    <n v="20210400066"/>
    <d v="2021-04-15T00:00:00"/>
    <n v="2021"/>
    <n v="4"/>
    <s v="04"/>
    <x v="4"/>
    <n v="1347978"/>
    <n v="1000"/>
    <n v="1"/>
    <s v="POLE"/>
    <n v="131"/>
    <n v="62780"/>
    <s v=" CUCQ"/>
    <n v="91100"/>
    <s v="VILLABE"/>
    <n v="278.49700000000001"/>
    <s v="ID12"/>
    <n v="1987"/>
    <s v="femme"/>
    <n v="0.16"/>
    <n v="0.3"/>
    <n v="6.7400000000000002E-2"/>
    <n v="0.7"/>
    <n v="26.507344460000002"/>
  </r>
  <r>
    <n v="20210400066"/>
    <d v="2021-04-15T00:00:00"/>
    <n v="2021"/>
    <n v="4"/>
    <s v="04"/>
    <x v="4"/>
    <n v="1348782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0400066"/>
    <d v="2021-04-15T00:00:00"/>
    <n v="2021"/>
    <n v="4"/>
    <s v="04"/>
    <x v="4"/>
    <n v="1348311"/>
    <n v="400"/>
    <n v="0.4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9.663198128000005"/>
  </r>
  <r>
    <n v="20210400066"/>
    <d v="2021-04-16T00:00:00"/>
    <n v="2021"/>
    <n v="4"/>
    <s v="04"/>
    <x v="4"/>
    <n v="1348848"/>
    <n v="40"/>
    <n v="0.04"/>
    <s v="PAEX"/>
    <n v="92"/>
    <n v="91100"/>
    <s v=" VILLABE"/>
    <n v="59810"/>
    <s v="LESQUIN"/>
    <n v="248.797"/>
    <s v="ID2"/>
    <n v="1969"/>
    <s v="homme"/>
    <n v="0.16"/>
    <n v="0.3"/>
    <n v="6.7400000000000002E-2"/>
    <n v="0.7"/>
    <n v="0.94721993839999996"/>
  </r>
  <r>
    <n v="20210400029"/>
    <d v="2021-04-16T00:00:00"/>
    <n v="2021"/>
    <n v="4"/>
    <s v="04"/>
    <x v="4"/>
    <n v="1348734"/>
    <n v="200"/>
    <n v="0.2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10400066"/>
    <d v="2021-04-19T00:00:00"/>
    <n v="2021"/>
    <n v="4"/>
    <s v="04"/>
    <x v="4"/>
    <n v="1349481"/>
    <n v="60"/>
    <n v="0.06"/>
    <s v="PAEX"/>
    <n v="95"/>
    <n v="91100"/>
    <s v=" VILLABE"/>
    <n v="59100"/>
    <s v="ROUBAIX"/>
    <n v="266.166"/>
    <s v="ID2"/>
    <n v="1969"/>
    <s v="homme"/>
    <n v="0.16"/>
    <n v="0.3"/>
    <n v="6.7400000000000002E-2"/>
    <n v="0.7"/>
    <n v="1.5200207928"/>
  </r>
  <r>
    <n v="20210400066"/>
    <d v="2021-04-20T00:00:00"/>
    <n v="2021"/>
    <n v="4"/>
    <s v="04"/>
    <x v="4"/>
    <n v="1350069"/>
    <n v="130"/>
    <n v="0.13"/>
    <s v="POLE"/>
    <n v="95"/>
    <n v="91100"/>
    <s v=" VILLABE"/>
    <n v="80400"/>
    <s v="HAM"/>
    <n v="168.048"/>
    <s v="ID2"/>
    <n v="1969"/>
    <s v="homme"/>
    <n v="0.16"/>
    <n v="0.3"/>
    <n v="6.7400000000000002E-2"/>
    <n v="0.7"/>
    <n v="2.0793251232000003"/>
  </r>
  <r>
    <n v="20210400066"/>
    <d v="2021-04-20T00:00:00"/>
    <n v="2021"/>
    <n v="4"/>
    <s v="04"/>
    <x v="4"/>
    <n v="1349317"/>
    <n v="200"/>
    <n v="0.2"/>
    <s v="POLE"/>
    <n v="119"/>
    <n v="80400"/>
    <s v=" HAM"/>
    <n v="91100"/>
    <s v="VILLABE"/>
    <n v="169.316"/>
    <s v="ID16"/>
    <n v="1993"/>
    <s v="femme"/>
    <n v="0.16"/>
    <n v="0.3"/>
    <n v="6.7400000000000002E-2"/>
    <n v="0.7"/>
    <n v="3.2230993760000004"/>
  </r>
  <r>
    <n v="20210400066"/>
    <d v="2021-04-20T00:00:00"/>
    <n v="2021"/>
    <n v="4"/>
    <s v="04"/>
    <x v="4"/>
    <n v="1349851"/>
    <n v="500"/>
    <n v="0.5"/>
    <s v="AFF"/>
    <n v="123"/>
    <n v="91100"/>
    <s v=" VILLABE"/>
    <n v="91460"/>
    <s v="MARCOUSSIS"/>
    <n v="23.672000000000001"/>
    <s v="ID2"/>
    <n v="1969"/>
    <s v="homme"/>
    <n v="6.7400000000000002E-2"/>
    <n v="1"/>
    <n v="0"/>
    <n v="0"/>
    <n v="0.79774640000000008"/>
  </r>
  <r>
    <n v="20210400066"/>
    <d v="2021-04-20T00:00:00"/>
    <n v="2021"/>
    <n v="4"/>
    <s v="04"/>
    <x v="4"/>
    <n v="1349841"/>
    <n v="80"/>
    <n v="0.08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3.9274922912000001"/>
  </r>
  <r>
    <n v="20210400066"/>
    <d v="2021-04-20T00:00:00"/>
    <n v="2021"/>
    <n v="4"/>
    <s v="04"/>
    <x v="4"/>
    <n v="1349593"/>
    <n v="200"/>
    <n v="0.2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10400066"/>
    <d v="2021-04-20T00:00:00"/>
    <n v="2021"/>
    <n v="4"/>
    <s v="04"/>
    <x v="4"/>
    <n v="1350064"/>
    <n v="90"/>
    <n v="0.09"/>
    <s v="POLE"/>
    <n v="168"/>
    <n v="91100"/>
    <s v=" VILLABE"/>
    <n v="4100"/>
    <s v="MANOSQUE"/>
    <n v="755.63400000000001"/>
    <s v="ID2"/>
    <n v="1969"/>
    <s v="homme"/>
    <n v="0.16"/>
    <n v="0.3"/>
    <n v="6.7400000000000002E-2"/>
    <n v="0.7"/>
    <n v="6.4729119708000002"/>
  </r>
  <r>
    <n v="20210400066"/>
    <d v="2021-04-21T00:00:00"/>
    <n v="2021"/>
    <n v="4"/>
    <s v="04"/>
    <x v="4"/>
    <n v="1350444"/>
    <n v="1000"/>
    <n v="1"/>
    <s v="GV"/>
    <n v="123"/>
    <n v="91100"/>
    <s v=" VILLABE"/>
    <n v="94440"/>
    <s v="MAROLLES EN BRI"/>
    <n v="34.085999999999999"/>
    <s v="ID2"/>
    <n v="1969"/>
    <s v="homme"/>
    <n v="0.24099999999999999"/>
    <n v="1"/>
    <n v="0"/>
    <n v="0"/>
    <n v="8.2147259999999989"/>
  </r>
  <r>
    <n v="20210400066"/>
    <d v="2021-04-21T00:00:00"/>
    <n v="2021"/>
    <n v="4"/>
    <s v="04"/>
    <x v="4"/>
    <n v="1350214"/>
    <n v="250"/>
    <n v="0.25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6.3378696350000006"/>
  </r>
  <r>
    <n v="20210400066"/>
    <d v="2021-04-21T00:00:00"/>
    <n v="2021"/>
    <n v="4"/>
    <s v="04"/>
    <x v="4"/>
    <n v="1349950"/>
    <n v="400"/>
    <n v="0.4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9.5285840159999999"/>
  </r>
  <r>
    <n v="20210400066"/>
    <d v="2021-04-21T00:00:00"/>
    <n v="2021"/>
    <n v="4"/>
    <s v="04"/>
    <x v="4"/>
    <n v="1350209"/>
    <n v="250"/>
    <n v="0.2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2.885611169999999"/>
  </r>
  <r>
    <n v="20210400066"/>
    <d v="2021-04-23T00:00:00"/>
    <n v="2021"/>
    <n v="4"/>
    <s v="04"/>
    <x v="4"/>
    <n v="1350759"/>
    <n v="200"/>
    <n v="0.2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9.8315990640000024"/>
  </r>
  <r>
    <n v="20210400066"/>
    <d v="2021-04-23T00:00:00"/>
    <n v="2021"/>
    <n v="4"/>
    <s v="04"/>
    <x v="4"/>
    <n v="1351081"/>
    <n v="750"/>
    <n v="0.75"/>
    <s v="POLE"/>
    <n v="352"/>
    <n v="62138"/>
    <s v=" HAISNES"/>
    <n v="21300"/>
    <s v="CHENOVE"/>
    <n v="497.73500000000001"/>
    <s v="ID17"/>
    <n v="1991"/>
    <s v="homme"/>
    <n v="0.16"/>
    <n v="0.3"/>
    <n v="6.7400000000000002E-2"/>
    <n v="0.7"/>
    <n v="35.530812975000003"/>
  </r>
  <r>
    <n v="20210400066"/>
    <d v="2021-04-26T00:00:00"/>
    <n v="2021"/>
    <n v="4"/>
    <s v="04"/>
    <x v="4"/>
    <n v="1350771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0400066"/>
    <d v="2021-04-26T00:00:00"/>
    <n v="2021"/>
    <n v="4"/>
    <s v="04"/>
    <x v="4"/>
    <n v="1351208"/>
    <n v="200"/>
    <n v="0.2"/>
    <s v="POLE"/>
    <n v="158"/>
    <n v="59243"/>
    <s v=" QUAROUBLE"/>
    <n v="91100"/>
    <s v="VILLABE"/>
    <n v="251.91900000000001"/>
    <s v="ID14"/>
    <n v="1978"/>
    <s v="femme"/>
    <n v="0.16"/>
    <n v="0.3"/>
    <n v="6.7400000000000002E-2"/>
    <n v="0.7"/>
    <n v="4.7955300840000001"/>
  </r>
  <r>
    <n v="20210400066"/>
    <d v="2021-04-27T00:00:00"/>
    <n v="2021"/>
    <n v="4"/>
    <s v="04"/>
    <x v="4"/>
    <n v="1352400"/>
    <n v="100"/>
    <n v="0.1"/>
    <s v="POLE"/>
    <n v="150"/>
    <n v="91100"/>
    <s v=" VILLABE"/>
    <n v="13000"/>
    <s v="MARSEILLE"/>
    <n v="740.44500000000005"/>
    <s v="ID2"/>
    <n v="1969"/>
    <s v="homme"/>
    <n v="0.16"/>
    <n v="0.3"/>
    <n v="6.7400000000000002E-2"/>
    <n v="0.7"/>
    <n v="7.0475555100000014"/>
  </r>
  <r>
    <n v="20210400066"/>
    <d v="2021-04-28T00:00:00"/>
    <n v="2021"/>
    <n v="4"/>
    <s v="04"/>
    <x v="4"/>
    <n v="1352270"/>
    <n v="250"/>
    <n v="0.25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5.9553650099999995"/>
  </r>
  <r>
    <n v="20210400066"/>
    <d v="2021-04-28T00:00:00"/>
    <n v="2021"/>
    <n v="4"/>
    <s v="04"/>
    <x v="4"/>
    <n v="1352477"/>
    <n v="200"/>
    <n v="0.2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10400066"/>
    <d v="2021-04-28T00:00:00"/>
    <n v="2021"/>
    <n v="4"/>
    <s v="04"/>
    <x v="4"/>
    <n v="1352173"/>
    <n v="285"/>
    <n v="0.28499999999999998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3238900118"/>
  </r>
  <r>
    <n v="20210400066"/>
    <d v="2021-04-28T00:00:00"/>
    <n v="2021"/>
    <n v="4"/>
    <s v="04"/>
    <x v="4"/>
    <n v="1355960"/>
    <n v="600"/>
    <n v="0.6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29.494797192"/>
  </r>
  <r>
    <n v="20210400066"/>
    <d v="2021-04-29T00:00:00"/>
    <n v="2021"/>
    <n v="4"/>
    <s v="04"/>
    <x v="4"/>
    <n v="1352454"/>
    <n v="1000"/>
    <n v="1"/>
    <s v="AFF"/>
    <n v="420"/>
    <n v="59100"/>
    <s v=" ROUBAIX"/>
    <n v="91100"/>
    <s v="VILLABE"/>
    <n v="266.35300000000001"/>
    <s v="ID9"/>
    <n v="1987"/>
    <s v="homme"/>
    <n v="6.7400000000000002E-2"/>
    <n v="1"/>
    <n v="0"/>
    <n v="0"/>
    <n v="17.952192200000002"/>
  </r>
  <r>
    <n v="20210400066"/>
    <d v="2021-04-30T00:00:00"/>
    <n v="2021"/>
    <n v="4"/>
    <s v="04"/>
    <x v="4"/>
    <n v="1359873"/>
    <n v="200"/>
    <n v="0.2"/>
    <s v="PAEX"/>
    <n v="158"/>
    <n v="21600"/>
    <s v=" OUGES"/>
    <n v="91100"/>
    <s v="VILLABE"/>
    <n v="292.56"/>
    <s v="ID18"/>
    <n v="1999"/>
    <s v="homme"/>
    <n v="0.16"/>
    <n v="0.3"/>
    <n v="6.7400000000000002E-2"/>
    <n v="0.7"/>
    <n v="5.5691721600000008"/>
  </r>
  <r>
    <n v="20210500029"/>
    <d v="2021-04-30T00:00:00"/>
    <n v="2021"/>
    <n v="4"/>
    <s v="04"/>
    <x v="4"/>
    <n v="1355857"/>
    <n v="250"/>
    <n v="0.2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2.885611169999999"/>
  </r>
  <r>
    <n v="20210500029"/>
    <d v="2021-05-03T00:00:00"/>
    <n v="2021"/>
    <n v="5"/>
    <s v="05"/>
    <x v="5"/>
    <n v="1360012"/>
    <n v="90"/>
    <n v="0.09"/>
    <s v="GV"/>
    <n v="80"/>
    <n v="91100"/>
    <s v=" VILLABE"/>
    <n v="75015"/>
    <s v="PARIS 15"/>
    <n v="36.29"/>
    <s v="ID2"/>
    <n v="1969"/>
    <s v="homme"/>
    <n v="0.24099999999999999"/>
    <n v="1"/>
    <n v="0"/>
    <n v="0"/>
    <n v="0.78713009999999994"/>
  </r>
  <r>
    <n v="20210500029"/>
    <d v="2021-05-03T00:00:00"/>
    <n v="2021"/>
    <n v="5"/>
    <s v="05"/>
    <x v="5"/>
    <n v="1359871"/>
    <n v="250"/>
    <n v="0.25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6.6268361150000006"/>
  </r>
  <r>
    <n v="20210500029"/>
    <d v="2021-05-04T00:00:00"/>
    <n v="2021"/>
    <n v="5"/>
    <s v="05"/>
    <x v="5"/>
    <n v="1360889"/>
    <n v="120"/>
    <n v="0.12"/>
    <s v="PAEX"/>
    <n v="95"/>
    <n v="91100"/>
    <s v=" VILLABE"/>
    <n v="89440"/>
    <s v="JOUX LA VILLE"/>
    <n v="167.37"/>
    <s v="ID2"/>
    <n v="1969"/>
    <s v="homme"/>
    <n v="0.16"/>
    <n v="0.3"/>
    <n v="6.7400000000000002E-2"/>
    <n v="0.7"/>
    <n v="1.911633192"/>
  </r>
  <r>
    <n v="20210500029"/>
    <d v="2021-05-04T00:00:00"/>
    <n v="2021"/>
    <n v="5"/>
    <s v="05"/>
    <x v="5"/>
    <n v="1360879"/>
    <n v="60"/>
    <n v="0.06"/>
    <s v="PAEX"/>
    <n v="100"/>
    <n v="91100"/>
    <s v=" VILLABE"/>
    <n v="62780"/>
    <s v="CUCQ"/>
    <n v="280.69799999999998"/>
    <s v="ID2"/>
    <n v="1969"/>
    <s v="homme"/>
    <n v="0.16"/>
    <n v="0.3"/>
    <n v="6.7400000000000002E-2"/>
    <n v="0.7"/>
    <n v="1.6030101383999997"/>
  </r>
  <r>
    <n v="20210500029"/>
    <d v="2021-05-04T00:00:00"/>
    <n v="2021"/>
    <n v="5"/>
    <s v="05"/>
    <x v="5"/>
    <n v="1359695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0500029"/>
    <d v="2021-05-04T00:00:00"/>
    <n v="2021"/>
    <n v="5"/>
    <s v="05"/>
    <x v="5"/>
    <n v="1359847"/>
    <n v="400"/>
    <n v="0.4"/>
    <s v="POLE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10.140591416000003"/>
  </r>
  <r>
    <n v="20210500029"/>
    <d v="2021-05-05T00:00:00"/>
    <n v="2021"/>
    <n v="5"/>
    <s v="05"/>
    <x v="5"/>
    <n v="1360899"/>
    <n v="200"/>
    <n v="0.2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10500029"/>
    <d v="2021-05-06T00:00:00"/>
    <n v="2021"/>
    <n v="5"/>
    <s v="05"/>
    <x v="5"/>
    <n v="1361655"/>
    <n v="225"/>
    <n v="0.22500000000000001"/>
    <s v="PAEX"/>
    <n v="100"/>
    <n v="60000"/>
    <s v=" BEAUVAIS"/>
    <n v="59100"/>
    <s v="ROUBAIX"/>
    <n v="206.50700000000001"/>
    <s v="ID19"/>
    <n v="1995"/>
    <s v="homme"/>
    <n v="0.16"/>
    <n v="0.3"/>
    <n v="6.7400000000000002E-2"/>
    <n v="0.7"/>
    <n v="4.4224506585000007"/>
  </r>
  <r>
    <n v="20210500029"/>
    <d v="2021-05-06T00:00:00"/>
    <n v="2021"/>
    <n v="5"/>
    <s v="05"/>
    <x v="5"/>
    <n v="1361913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0500029"/>
    <d v="2021-05-06T00:00:00"/>
    <n v="2021"/>
    <n v="5"/>
    <s v="05"/>
    <x v="5"/>
    <n v="1361617"/>
    <n v="200"/>
    <n v="0.2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10500029"/>
    <d v="2021-05-06T00:00:00"/>
    <n v="2021"/>
    <n v="5"/>
    <s v="05"/>
    <x v="5"/>
    <n v="1361822"/>
    <n v="250"/>
    <n v="0.25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5.9553650099999995"/>
  </r>
  <r>
    <n v="20210500029"/>
    <d v="2021-05-06T00:00:00"/>
    <n v="2021"/>
    <n v="5"/>
    <s v="05"/>
    <x v="5"/>
    <n v="1361834"/>
    <n v="250"/>
    <n v="0.2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2.885611169999999"/>
  </r>
  <r>
    <n v="20210500029"/>
    <d v="2021-05-06T00:00:00"/>
    <n v="2021"/>
    <n v="5"/>
    <s v="05"/>
    <x v="5"/>
    <n v="1361710"/>
    <n v="400"/>
    <n v="0.4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9.663198128000005"/>
  </r>
  <r>
    <n v="20210500029"/>
    <d v="2021-05-10T00:00:00"/>
    <n v="2021"/>
    <n v="5"/>
    <s v="05"/>
    <x v="5"/>
    <n v="1361702"/>
    <n v="200"/>
    <n v="0.2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4.7955300840000001"/>
  </r>
  <r>
    <n v="20210500029"/>
    <d v="2021-05-11T00:00:00"/>
    <n v="2021"/>
    <n v="5"/>
    <s v="05"/>
    <x v="5"/>
    <n v="1362448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0500070"/>
    <d v="2021-05-12T00:00:00"/>
    <n v="2021"/>
    <n v="5"/>
    <s v="05"/>
    <x v="5"/>
    <n v="1364031"/>
    <n v="160"/>
    <n v="0.16"/>
    <s v="PAEX"/>
    <n v="139"/>
    <n v="91100"/>
    <s v=" VILLABE"/>
    <n v="52200"/>
    <s v="LANGRES"/>
    <n v="263.93900000000002"/>
    <s v="ID2"/>
    <n v="1969"/>
    <s v="homme"/>
    <n v="0.16"/>
    <n v="0.3"/>
    <n v="6.7400000000000002E-2"/>
    <n v="0.7"/>
    <n v="4.0194742432000004"/>
  </r>
  <r>
    <n v="20210500029"/>
    <d v="2021-05-12T00:00:00"/>
    <n v="2021"/>
    <n v="5"/>
    <s v="05"/>
    <x v="5"/>
    <n v="1363684"/>
    <n v="1250"/>
    <n v="1.25"/>
    <s v="GV"/>
    <n v="144"/>
    <n v="93120"/>
    <s v=" COURNEUVE/LA"/>
    <n v="91100"/>
    <s v="VILLABE"/>
    <n v="54.761000000000003"/>
    <s v="ID1"/>
    <n v="1972"/>
    <s v="homme"/>
    <n v="0.24099999999999999"/>
    <n v="1"/>
    <n v="0"/>
    <n v="0"/>
    <n v="16.496751250000003"/>
  </r>
  <r>
    <n v="20210500029"/>
    <d v="2021-05-12T00:00:00"/>
    <n v="2021"/>
    <n v="5"/>
    <s v="05"/>
    <x v="5"/>
    <n v="1363178"/>
    <n v="400"/>
    <n v="0.4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10.140591416000003"/>
  </r>
  <r>
    <n v="20210500029"/>
    <d v="2021-05-12T00:00:00"/>
    <n v="2021"/>
    <n v="5"/>
    <s v="05"/>
    <x v="5"/>
    <n v="1363307"/>
    <n v="200"/>
    <n v="0.2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10500029"/>
    <d v="2021-05-12T00:00:00"/>
    <n v="2021"/>
    <n v="5"/>
    <s v="05"/>
    <x v="5"/>
    <n v="1364067"/>
    <n v="1000"/>
    <n v="1"/>
    <s v="POLE"/>
    <n v="300"/>
    <n v="91100"/>
    <s v=" VILLABE"/>
    <n v="28630"/>
    <s v="CHARTRES"/>
    <n v="88.063999999999993"/>
    <s v="ID2"/>
    <n v="1969"/>
    <s v="homme"/>
    <n v="0.16"/>
    <n v="0.3"/>
    <n v="6.7400000000000002E-2"/>
    <n v="0.7"/>
    <n v="8.3819315199999984"/>
  </r>
  <r>
    <n v="20210500029"/>
    <d v="2021-05-12T00:00:00"/>
    <n v="2021"/>
    <n v="5"/>
    <s v="05"/>
    <x v="5"/>
    <n v="1363684"/>
    <n v="1250"/>
    <n v="1.25"/>
    <s v="GV"/>
    <n v="544"/>
    <n v="93120"/>
    <s v=" COURNEUVE/LA"/>
    <n v="91100"/>
    <s v="VILLABE"/>
    <n v="54.761000000000003"/>
    <s v="ID1"/>
    <n v="1972"/>
    <s v="homme"/>
    <n v="0.24099999999999999"/>
    <n v="1"/>
    <n v="0"/>
    <n v="0"/>
    <n v="16.496751250000003"/>
  </r>
  <r>
    <n v="20210500029"/>
    <d v="2021-05-14T00:00:00"/>
    <n v="2021"/>
    <n v="5"/>
    <s v="05"/>
    <x v="5"/>
    <n v="1364357"/>
    <n v="120"/>
    <n v="0.12"/>
    <s v="POLE"/>
    <n v="95"/>
    <n v="91100"/>
    <s v=" VILLABE"/>
    <n v="80400"/>
    <s v="HAM"/>
    <n v="168.048"/>
    <s v="ID2"/>
    <n v="1969"/>
    <s v="homme"/>
    <n v="0.16"/>
    <n v="0.3"/>
    <n v="6.7400000000000002E-2"/>
    <n v="0.7"/>
    <n v="1.9193770367999998"/>
  </r>
  <r>
    <n v="20210500070"/>
    <d v="2021-05-14T00:00:00"/>
    <n v="2021"/>
    <n v="5"/>
    <s v="05"/>
    <x v="5"/>
    <n v="1364350"/>
    <n v="100"/>
    <n v="0.1"/>
    <s v="PAEX"/>
    <n v="100"/>
    <n v="91100"/>
    <s v=" VILLABE"/>
    <n v="62450"/>
    <s v="BAPAUME"/>
    <n v="190.11600000000001"/>
    <s v="ID2"/>
    <n v="1969"/>
    <s v="homme"/>
    <n v="0.16"/>
    <n v="0.3"/>
    <n v="6.7400000000000002E-2"/>
    <n v="0.7"/>
    <n v="1.8095240880000003"/>
  </r>
  <r>
    <n v="20210500029"/>
    <d v="2021-05-14T00:00:00"/>
    <n v="2021"/>
    <n v="5"/>
    <s v="05"/>
    <x v="5"/>
    <n v="1361706"/>
    <n v="250"/>
    <n v="0.25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6.6268361150000006"/>
  </r>
  <r>
    <n v="20210500029"/>
    <d v="2021-05-14T00:00:00"/>
    <n v="2021"/>
    <n v="5"/>
    <s v="05"/>
    <x v="5"/>
    <n v="1364080"/>
    <n v="250"/>
    <n v="0.25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6.6268361150000006"/>
  </r>
  <r>
    <n v="20210500029"/>
    <d v="2021-05-14T00:00:00"/>
    <n v="2021"/>
    <n v="5"/>
    <s v="05"/>
    <x v="5"/>
    <n v="1364089"/>
    <n v="400"/>
    <n v="0.4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9.663198128000005"/>
  </r>
  <r>
    <n v="20210500070"/>
    <d v="2021-05-17T00:00:00"/>
    <n v="2021"/>
    <n v="5"/>
    <s v="05"/>
    <x v="5"/>
    <n v="1364897"/>
    <n v="70"/>
    <n v="7.0000000000000007E-2"/>
    <s v="PAEX"/>
    <n v="92"/>
    <n v="91100"/>
    <s v=" VILLABE"/>
    <n v="59243"/>
    <s v="QUAROUBLE"/>
    <n v="250.57900000000001"/>
    <s v="ID2"/>
    <n v="1969"/>
    <s v="homme"/>
    <n v="0.16"/>
    <n v="0.3"/>
    <n v="6.7400000000000002E-2"/>
    <n v="0.7"/>
    <n v="1.6695076454000004"/>
  </r>
  <r>
    <n v="20210500070"/>
    <d v="2021-05-17T00:00:00"/>
    <n v="2021"/>
    <n v="5"/>
    <s v="05"/>
    <x v="5"/>
    <n v="1364918"/>
    <n v="120"/>
    <n v="0.12"/>
    <s v="PAEX"/>
    <n v="92"/>
    <n v="91100"/>
    <s v=" VILLABE"/>
    <n v="59810"/>
    <s v="LESQUIN"/>
    <n v="248.797"/>
    <s v="ID2"/>
    <n v="1969"/>
    <s v="homme"/>
    <n v="0.16"/>
    <n v="0.3"/>
    <n v="6.7400000000000002E-2"/>
    <n v="0.7"/>
    <n v="2.8416598151999999"/>
  </r>
  <r>
    <n v="20210500070"/>
    <d v="2021-05-17T00:00:00"/>
    <n v="2021"/>
    <n v="5"/>
    <s v="05"/>
    <x v="5"/>
    <n v="1364913"/>
    <n v="110"/>
    <n v="0.11"/>
    <s v="PAEX"/>
    <n v="95"/>
    <n v="91100"/>
    <s v=" VILLABE"/>
    <n v="59100"/>
    <s v="ROUBAIX"/>
    <n v="266.166"/>
    <s v="ID2"/>
    <n v="1969"/>
    <s v="homme"/>
    <n v="0.16"/>
    <n v="0.3"/>
    <n v="6.7400000000000002E-2"/>
    <n v="0.7"/>
    <n v="2.7867047867999997"/>
  </r>
  <r>
    <n v="20210500070"/>
    <d v="2021-05-17T00:00:00"/>
    <n v="2021"/>
    <n v="5"/>
    <s v="05"/>
    <x v="5"/>
    <n v="1364892"/>
    <n v="120"/>
    <n v="0.12"/>
    <s v="PAEX"/>
    <n v="100"/>
    <n v="91100"/>
    <s v=" VILLABE"/>
    <n v="62780"/>
    <s v="CUCQ"/>
    <n v="280.69799999999998"/>
    <s v="ID2"/>
    <n v="1969"/>
    <s v="homme"/>
    <n v="0.16"/>
    <n v="0.3"/>
    <n v="6.7400000000000002E-2"/>
    <n v="0.7"/>
    <n v="3.2060202767999995"/>
  </r>
  <r>
    <n v="20210500070"/>
    <d v="2021-05-17T00:00:00"/>
    <n v="2021"/>
    <n v="5"/>
    <s v="05"/>
    <x v="5"/>
    <n v="1364886"/>
    <n v="70"/>
    <n v="7.0000000000000007E-2"/>
    <s v="POLE"/>
    <n v="123"/>
    <n v="91100"/>
    <s v=" VILLABE"/>
    <n v="26750"/>
    <s v="ROMANS SUR ISER"/>
    <n v="541.17999999999995"/>
    <s v="ID2"/>
    <n v="1969"/>
    <s v="homme"/>
    <n v="0.16"/>
    <n v="0.3"/>
    <n v="6.7400000000000002E-2"/>
    <n v="0.7"/>
    <n v="3.605665868"/>
  </r>
  <r>
    <n v="20210500029"/>
    <d v="2021-05-17T00:00:00"/>
    <n v="2021"/>
    <n v="5"/>
    <s v="05"/>
    <x v="5"/>
    <n v="1364242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0500070"/>
    <d v="2021-05-17T00:00:00"/>
    <n v="2021"/>
    <n v="5"/>
    <s v="05"/>
    <x v="5"/>
    <n v="1364905"/>
    <n v="70"/>
    <n v="7.0000000000000007E-2"/>
    <s v="PAEX"/>
    <n v="131"/>
    <n v="91100"/>
    <s v=" VILLABE"/>
    <n v="39570"/>
    <s v="LONS LE SAUNIER"/>
    <n v="380.45499999999998"/>
    <s v="ID2"/>
    <n v="1969"/>
    <s v="homme"/>
    <n v="0.16"/>
    <n v="0.3"/>
    <n v="6.7400000000000002E-2"/>
    <n v="0.7"/>
    <n v="2.5348194830000006"/>
  </r>
  <r>
    <n v="20210500070"/>
    <d v="2021-05-17T00:00:00"/>
    <n v="2021"/>
    <n v="5"/>
    <s v="05"/>
    <x v="5"/>
    <n v="1364877"/>
    <n v="90"/>
    <n v="0.09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4.4184288275999997"/>
  </r>
  <r>
    <n v="20210500029"/>
    <d v="2021-05-17T00:00:00"/>
    <n v="2021"/>
    <n v="5"/>
    <s v="05"/>
    <x v="5"/>
    <n v="1363676"/>
    <n v="250"/>
    <n v="0.2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2.885611169999999"/>
  </r>
  <r>
    <n v="20210500070"/>
    <d v="2021-05-18T00:00:00"/>
    <n v="2021"/>
    <n v="5"/>
    <s v="05"/>
    <x v="5"/>
    <n v="1365616"/>
    <n v="200"/>
    <n v="0.2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10500070"/>
    <d v="2021-05-19T00:00:00"/>
    <n v="2021"/>
    <n v="5"/>
    <s v="05"/>
    <x v="5"/>
    <n v="1365549"/>
    <n v="200"/>
    <n v="0.2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4.7955300840000001"/>
  </r>
  <r>
    <n v="20210500070"/>
    <d v="2021-05-19T00:00:00"/>
    <n v="2021"/>
    <n v="5"/>
    <s v="05"/>
    <x v="5"/>
    <n v="1366171"/>
    <n v="600"/>
    <n v="0.6"/>
    <s v="PAEX"/>
    <n v="309.37"/>
    <n v="21300"/>
    <s v=" CHENOVE"/>
    <n v="62138"/>
    <s v="HAISNES"/>
    <n v="500.93"/>
    <s v="ID8"/>
    <n v="1995"/>
    <s v="femme"/>
    <n v="0.16"/>
    <n v="0.3"/>
    <n v="6.7400000000000002E-2"/>
    <n v="0.7"/>
    <n v="28.60711044"/>
  </r>
  <r>
    <n v="20210500070"/>
    <d v="2021-05-20T00:00:00"/>
    <n v="2021"/>
    <n v="5"/>
    <s v="05"/>
    <x v="5"/>
    <n v="1366714"/>
    <n v="400"/>
    <n v="0.4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10.140591416000003"/>
  </r>
  <r>
    <n v="20210500070"/>
    <d v="2021-05-20T00:00:00"/>
    <n v="2021"/>
    <n v="5"/>
    <s v="05"/>
    <x v="5"/>
    <n v="1365472"/>
    <n v="750"/>
    <n v="0.75"/>
    <s v="PAEX"/>
    <n v="206"/>
    <n v="59810"/>
    <s v=" LESQUIN"/>
    <n v="91100"/>
    <s v="VILLABE"/>
    <n v="250.27799999999999"/>
    <s v="ID11"/>
    <n v="1998"/>
    <s v="homme"/>
    <n v="0.16"/>
    <n v="0.3"/>
    <n v="6.7400000000000002E-2"/>
    <n v="0.7"/>
    <n v="17.86609503"/>
  </r>
  <r>
    <n v="20210500070"/>
    <d v="2021-05-21T00:00:00"/>
    <n v="2021"/>
    <n v="5"/>
    <s v="05"/>
    <x v="5"/>
    <n v="1365611"/>
    <n v="250"/>
    <n v="0.25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6.6268361150000006"/>
  </r>
  <r>
    <n v="20210500070"/>
    <d v="2021-05-21T00:00:00"/>
    <n v="2021"/>
    <n v="5"/>
    <s v="05"/>
    <x v="5"/>
    <n v="1366022"/>
    <n v="250"/>
    <n v="0.2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2.885611169999999"/>
  </r>
  <r>
    <n v="20210500070"/>
    <d v="2021-05-21T00:00:00"/>
    <n v="2021"/>
    <n v="5"/>
    <s v="05"/>
    <x v="5"/>
    <n v="1365567"/>
    <n v="400"/>
    <n v="0.4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9.663198128000005"/>
  </r>
  <r>
    <n v="20210500070"/>
    <d v="2021-05-25T00:00:00"/>
    <n v="2021"/>
    <n v="5"/>
    <s v="05"/>
    <x v="5"/>
    <n v="1367285"/>
    <n v="200"/>
    <n v="0.2"/>
    <s v="PAEX"/>
    <n v="132"/>
    <n v="94440"/>
    <s v=" MAROLLES EN BRI"/>
    <n v="59100"/>
    <s v="ROUBAIX"/>
    <n v="250.898"/>
    <s v="ID6"/>
    <n v="1976"/>
    <s v="homme"/>
    <n v="0.16"/>
    <n v="0.3"/>
    <n v="6.7400000000000002E-2"/>
    <n v="0.7"/>
    <n v="4.7760943280000001"/>
  </r>
  <r>
    <n v="20210500070"/>
    <d v="2021-05-25T00:00:00"/>
    <n v="2021"/>
    <n v="5"/>
    <s v="05"/>
    <x v="5"/>
    <n v="1365038"/>
    <n v="80"/>
    <n v="0.08"/>
    <s v="AFF"/>
    <n v="250"/>
    <n v="34000"/>
    <s v=" MONTPELLIER"/>
    <n v="66000"/>
    <s v="PERPIGNAN"/>
    <n v="154.95699999999999"/>
    <s v="ID20"/>
    <n v="1972"/>
    <s v="homme"/>
    <n v="6.7400000000000002E-2"/>
    <n v="1"/>
    <n v="0"/>
    <n v="0"/>
    <n v="0.83552814399999997"/>
  </r>
  <r>
    <n v="20210500070"/>
    <d v="2021-05-26T00:00:00"/>
    <n v="2021"/>
    <n v="5"/>
    <s v="05"/>
    <x v="5"/>
    <n v="1367812"/>
    <n v="200"/>
    <n v="0.2"/>
    <s v="PAEX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0500070"/>
    <d v="2021-05-26T00:00:00"/>
    <n v="2021"/>
    <n v="5"/>
    <s v="05"/>
    <x v="5"/>
    <n v="1367798"/>
    <n v="200"/>
    <n v="0.2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10500105"/>
    <d v="2021-05-26T00:00:00"/>
    <n v="2021"/>
    <n v="5"/>
    <s v="05"/>
    <x v="5"/>
    <n v="1365194"/>
    <n v="400"/>
    <n v="0.4"/>
    <s v="POLE"/>
    <n v="2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4.489670192"/>
  </r>
  <r>
    <n v="20210500070"/>
    <d v="2021-05-27T00:00:00"/>
    <n v="2021"/>
    <n v="5"/>
    <s v="05"/>
    <x v="5"/>
    <n v="1368435"/>
    <n v="200"/>
    <n v="0.2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4.7955300840000001"/>
  </r>
  <r>
    <n v="20210500070"/>
    <d v="2021-05-27T00:00:00"/>
    <n v="2021"/>
    <n v="5"/>
    <s v="05"/>
    <x v="5"/>
    <n v="1368438"/>
    <n v="200"/>
    <n v="0.2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5.0702957080000015"/>
  </r>
  <r>
    <n v="20210500070"/>
    <d v="2021-05-27T00:00:00"/>
    <n v="2021"/>
    <n v="5"/>
    <s v="05"/>
    <x v="5"/>
    <n v="1368479"/>
    <n v="200"/>
    <n v="0.2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5.3014688920000008"/>
  </r>
  <r>
    <n v="20210500070"/>
    <d v="2021-05-27T00:00:00"/>
    <n v="2021"/>
    <n v="5"/>
    <s v="05"/>
    <x v="5"/>
    <n v="1368862"/>
    <n v="200"/>
    <n v="0.2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9.8315990640000024"/>
  </r>
  <r>
    <n v="20210500105"/>
    <d v="2021-05-27T00:00:00"/>
    <n v="2021"/>
    <n v="5"/>
    <s v="05"/>
    <x v="5"/>
    <n v="1368472"/>
    <n v="200"/>
    <n v="0.2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0.308488936"/>
  </r>
  <r>
    <n v="20210500107"/>
    <d v="2021-05-31T00:00:00"/>
    <n v="2021"/>
    <n v="5"/>
    <s v="05"/>
    <x v="5"/>
    <n v="1369338"/>
    <n v="200"/>
    <n v="0.2"/>
    <s v="PAEX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4.7955300840000001"/>
  </r>
  <r>
    <n v="20210600050"/>
    <d v="2021-06-01T00:00:00"/>
    <n v="2021"/>
    <n v="6"/>
    <s v="06"/>
    <x v="6"/>
    <n v="1370254"/>
    <n v="200"/>
    <n v="0.2"/>
    <s v="GV"/>
    <n v="80"/>
    <n v="91100"/>
    <s v=" VILLABE"/>
    <n v="93000"/>
    <s v="BOBIGNY"/>
    <n v="51.088000000000001"/>
    <s v="ID2"/>
    <n v="1969"/>
    <s v="homme"/>
    <n v="0.24099999999999999"/>
    <n v="1"/>
    <n v="0"/>
    <n v="0"/>
    <n v="2.4624416"/>
  </r>
  <r>
    <n v="20210500107"/>
    <d v="2021-06-01T00:00:00"/>
    <n v="2021"/>
    <n v="6"/>
    <s v="06"/>
    <x v="6"/>
    <n v="1369762"/>
    <n v="200"/>
    <n v="0.2"/>
    <s v="PAEX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0500107"/>
    <d v="2021-06-01T00:00:00"/>
    <n v="2021"/>
    <n v="6"/>
    <s v="06"/>
    <x v="6"/>
    <n v="1369760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600050"/>
    <d v="2021-06-01T00:00:00"/>
    <n v="2021"/>
    <n v="6"/>
    <s v="06"/>
    <x v="6"/>
    <n v="1369761"/>
    <n v="200"/>
    <n v="0.2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10500105"/>
    <d v="2021-06-01T00:00:00"/>
    <n v="2021"/>
    <n v="6"/>
    <s v="06"/>
    <x v="6"/>
    <n v="1370412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600050"/>
    <d v="2021-06-01T00:00:00"/>
    <n v="2021"/>
    <n v="6"/>
    <s v="06"/>
    <x v="6"/>
    <n v="1370143"/>
    <n v="60"/>
    <n v="0.06"/>
    <s v="POLE"/>
    <n v="200"/>
    <n v="93120"/>
    <s v=" COURNEUVE/LA"/>
    <n v="40300"/>
    <s v="PEYREHORADE"/>
    <n v="774.31200000000001"/>
    <s v="ID1"/>
    <n v="1972"/>
    <s v="homme"/>
    <n v="0.16"/>
    <n v="0.3"/>
    <n v="6.7400000000000002E-2"/>
    <n v="0.7"/>
    <n v="4.4219409695999996"/>
  </r>
  <r>
    <n v="20210500105"/>
    <d v="2021-06-02T00:00:00"/>
    <n v="2021"/>
    <n v="6"/>
    <s v="06"/>
    <x v="6"/>
    <n v="1370844"/>
    <n v="300"/>
    <n v="0.3"/>
    <s v="GV"/>
    <n v="80"/>
    <n v="93000"/>
    <s v=" BOBIGNY"/>
    <n v="91100"/>
    <s v="VILLABE"/>
    <n v="52.249000000000002"/>
    <s v="ID21"/>
    <n v="1971"/>
    <s v="homme"/>
    <n v="0.24099999999999999"/>
    <n v="1"/>
    <n v="0"/>
    <n v="0"/>
    <n v="3.7776026999999996"/>
  </r>
  <r>
    <n v="20210600050"/>
    <d v="2021-06-02T00:00:00"/>
    <n v="2021"/>
    <n v="6"/>
    <s v="06"/>
    <x v="6"/>
    <n v="1370989"/>
    <n v="300"/>
    <n v="0.3"/>
    <s v="GV"/>
    <n v="80"/>
    <n v="91100"/>
    <s v=" VILLABE"/>
    <n v="93000"/>
    <s v="BOBIGNY"/>
    <n v="51.088000000000001"/>
    <s v="ID2"/>
    <n v="1969"/>
    <s v="homme"/>
    <n v="0.24099999999999999"/>
    <n v="1"/>
    <n v="0"/>
    <n v="0"/>
    <n v="3.6936623999999996"/>
  </r>
  <r>
    <n v="20210600050"/>
    <d v="2021-06-02T00:00:00"/>
    <n v="2021"/>
    <n v="6"/>
    <s v="06"/>
    <x v="6"/>
    <n v="1371122"/>
    <n v="300"/>
    <n v="0.3"/>
    <s v="GV"/>
    <n v="80"/>
    <n v="91100"/>
    <s v=" VILLABE"/>
    <n v="95310"/>
    <s v="ST OUEN L'AUMON"/>
    <n v="71.605000000000004"/>
    <s v="ID2"/>
    <n v="1969"/>
    <s v="homme"/>
    <n v="0.24099999999999999"/>
    <n v="1"/>
    <n v="0"/>
    <n v="0"/>
    <n v="5.1770414999999996"/>
  </r>
  <r>
    <n v="20210600050"/>
    <d v="2021-06-02T00:00:00"/>
    <n v="2021"/>
    <n v="6"/>
    <s v="06"/>
    <x v="6"/>
    <n v="1371124"/>
    <n v="300"/>
    <n v="0.3"/>
    <s v="GV"/>
    <n v="80"/>
    <n v="91100"/>
    <s v=" VILLABE"/>
    <n v="95800"/>
    <s v="CERGY LE HAUT"/>
    <n v="78.641000000000005"/>
    <s v="ID2"/>
    <n v="1969"/>
    <s v="homme"/>
    <n v="0.24099999999999999"/>
    <n v="1"/>
    <n v="0"/>
    <n v="0"/>
    <n v="5.6857442999999996"/>
  </r>
  <r>
    <n v="20210600050"/>
    <d v="2021-06-03T00:00:00"/>
    <n v="2021"/>
    <n v="6"/>
    <s v="06"/>
    <x v="6"/>
    <n v="1371344"/>
    <n v="100"/>
    <n v="0.1"/>
    <s v="GV"/>
    <n v="80"/>
    <n v="91100"/>
    <s v=" VILLABE"/>
    <n v="92140"/>
    <s v="CLAMART"/>
    <n v="36.079000000000001"/>
    <s v="ID2"/>
    <n v="1969"/>
    <s v="homme"/>
    <n v="0.24099999999999999"/>
    <n v="1"/>
    <n v="0"/>
    <n v="0"/>
    <n v="0.8695039"/>
  </r>
  <r>
    <n v="20210600050"/>
    <d v="2021-06-03T00:00:00"/>
    <n v="2021"/>
    <n v="6"/>
    <s v="06"/>
    <x v="6"/>
    <n v="1370374"/>
    <n v="200"/>
    <n v="0.2"/>
    <s v="POLE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5.0702957080000015"/>
  </r>
  <r>
    <n v="20210600050"/>
    <d v="2021-06-03T00:00:00"/>
    <n v="2021"/>
    <n v="6"/>
    <s v="06"/>
    <x v="6"/>
    <n v="1371811"/>
    <n v="150"/>
    <n v="0.15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10600050"/>
    <d v="2021-06-03T00:00:00"/>
    <n v="2021"/>
    <n v="6"/>
    <s v="06"/>
    <x v="6"/>
    <n v="1370373"/>
    <n v="200"/>
    <n v="0.2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0.308488936"/>
  </r>
  <r>
    <n v="20210600050"/>
    <d v="2021-06-03T00:00:00"/>
    <n v="2021"/>
    <n v="6"/>
    <s v="06"/>
    <x v="6"/>
    <n v="1370830"/>
    <n v="300"/>
    <n v="0.3"/>
    <s v="PAEX"/>
    <n v="206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600050"/>
    <d v="2021-06-03T00:00:00"/>
    <n v="2021"/>
    <n v="6"/>
    <s v="06"/>
    <x v="6"/>
    <n v="1370913"/>
    <n v="400"/>
    <n v="0.4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9.663198128000005"/>
  </r>
  <r>
    <n v="20210600050"/>
    <d v="2021-06-04T00:00:00"/>
    <n v="2021"/>
    <n v="6"/>
    <s v="06"/>
    <x v="6"/>
    <n v="1371882"/>
    <n v="150"/>
    <n v="0.15"/>
    <s v="PAEX"/>
    <n v="114.22"/>
    <n v="62450"/>
    <s v=" BAPAUME"/>
    <n v="91100"/>
    <s v="VILLABE"/>
    <n v="190.54599999999999"/>
    <s v="ID22"/>
    <n v="1984"/>
    <s v="femme"/>
    <n v="0.16"/>
    <n v="0.3"/>
    <n v="6.7400000000000002E-2"/>
    <n v="0.7"/>
    <n v="2.7204252420000001"/>
  </r>
  <r>
    <n v="20210600050"/>
    <d v="2021-06-07T00:00:00"/>
    <n v="2021"/>
    <n v="6"/>
    <s v="06"/>
    <x v="6"/>
    <n v="1371465"/>
    <n v="200"/>
    <n v="0.2"/>
    <s v="POLE"/>
    <n v="200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10600050"/>
    <d v="2021-06-08T00:00:00"/>
    <n v="2021"/>
    <n v="6"/>
    <s v="06"/>
    <x v="6"/>
    <n v="1371982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600050"/>
    <d v="2021-06-08T00:00:00"/>
    <n v="2021"/>
    <n v="6"/>
    <s v="06"/>
    <x v="6"/>
    <n v="1372434"/>
    <n v="200"/>
    <n v="0.2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10600050"/>
    <d v="2021-06-08T00:00:00"/>
    <n v="2021"/>
    <n v="6"/>
    <s v="06"/>
    <x v="6"/>
    <n v="1372433"/>
    <n v="800"/>
    <n v="0.8"/>
    <s v="PAEX"/>
    <n v="206"/>
    <n v="59810"/>
    <s v=" LESQUIN"/>
    <n v="91100"/>
    <s v="VILLABE"/>
    <n v="250.27799999999999"/>
    <s v="ID11"/>
    <n v="1998"/>
    <s v="homme"/>
    <n v="0.16"/>
    <n v="0.3"/>
    <n v="6.7400000000000002E-2"/>
    <n v="0.7"/>
    <n v="19.057168032"/>
  </r>
  <r>
    <n v="20210600050"/>
    <d v="2021-06-09T00:00:00"/>
    <n v="2021"/>
    <n v="6"/>
    <s v="06"/>
    <x v="6"/>
    <n v="1372435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0600050"/>
    <d v="2021-06-09T00:00:00"/>
    <n v="2021"/>
    <n v="6"/>
    <s v="06"/>
    <x v="6"/>
    <n v="1373651"/>
    <n v="300"/>
    <n v="0.3"/>
    <s v="POLE"/>
    <n v="340"/>
    <n v="59100"/>
    <s v=" ROUBAIX"/>
    <n v="33185"/>
    <s v="HAILLAN/LE"/>
    <n v="817.30200000000002"/>
    <s v="ID9"/>
    <n v="1987"/>
    <s v="homme"/>
    <n v="0.16"/>
    <n v="0.3"/>
    <n v="6.7400000000000002E-2"/>
    <n v="0.7"/>
    <n v="23.337241307999999"/>
  </r>
  <r>
    <n v="20210600050"/>
    <d v="2021-06-09T00:00:00"/>
    <n v="2021"/>
    <n v="6"/>
    <s v="06"/>
    <x v="6"/>
    <n v="1372391"/>
    <n v="400"/>
    <n v="0.4"/>
    <s v="POLE"/>
    <n v="498.4"/>
    <n v="59100"/>
    <s v=" ROUBAIX"/>
    <n v="91100"/>
    <s v="VILLABE"/>
    <n v="266.35300000000001"/>
    <s v="ID9"/>
    <n v="1987"/>
    <s v="homme"/>
    <n v="0.16"/>
    <n v="0.3"/>
    <n v="6.7400000000000002E-2"/>
    <n v="0.7"/>
    <n v="10.140591416000003"/>
  </r>
  <r>
    <n v="20210600050"/>
    <d v="2021-06-10T00:00:00"/>
    <n v="2021"/>
    <n v="6"/>
    <s v="06"/>
    <x v="6"/>
    <n v="1369759"/>
    <n v="200"/>
    <n v="0.2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5.3014688920000008"/>
  </r>
  <r>
    <n v="20210600050"/>
    <d v="2021-06-10T00:00:00"/>
    <n v="2021"/>
    <n v="6"/>
    <s v="06"/>
    <x v="6"/>
    <n v="1373074"/>
    <n v="400"/>
    <n v="0.4"/>
    <s v="POLE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10.140591416000003"/>
  </r>
  <r>
    <n v="20210600050"/>
    <d v="2021-06-10T00:00:00"/>
    <n v="2021"/>
    <n v="6"/>
    <s v="06"/>
    <x v="6"/>
    <n v="1373073"/>
    <n v="200"/>
    <n v="0.2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0.308488936"/>
  </r>
  <r>
    <n v="20210600050"/>
    <d v="2021-06-10T00:00:00"/>
    <n v="2021"/>
    <n v="6"/>
    <s v="06"/>
    <x v="6"/>
    <n v="1373589"/>
    <n v="200"/>
    <n v="0.2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9.8315990640000024"/>
  </r>
  <r>
    <n v="20210600050"/>
    <d v="2021-06-11T00:00:00"/>
    <n v="2021"/>
    <n v="6"/>
    <s v="06"/>
    <x v="6"/>
    <n v="1374250"/>
    <n v="150"/>
    <n v="0.15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10600050"/>
    <d v="2021-06-14T00:00:00"/>
    <n v="2021"/>
    <n v="6"/>
    <s v="06"/>
    <x v="6"/>
    <n v="1374639"/>
    <n v="300"/>
    <n v="0.3"/>
    <s v="PAEX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600050"/>
    <d v="2021-06-14T00:00:00"/>
    <n v="2021"/>
    <n v="6"/>
    <s v="06"/>
    <x v="6"/>
    <n v="1374125"/>
    <n v="200"/>
    <n v="0.2"/>
    <s v="POLE"/>
    <n v="200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10600050"/>
    <d v="2021-06-15T00:00:00"/>
    <n v="2021"/>
    <n v="6"/>
    <s v="06"/>
    <x v="6"/>
    <n v="1375106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600050"/>
    <d v="2021-06-15T00:00:00"/>
    <n v="2021"/>
    <n v="6"/>
    <s v="06"/>
    <x v="6"/>
    <n v="1375107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600050"/>
    <d v="2021-06-16T00:00:00"/>
    <n v="2021"/>
    <n v="6"/>
    <s v="06"/>
    <x v="6"/>
    <n v="1376211"/>
    <n v="70"/>
    <n v="7.0000000000000007E-2"/>
    <s v="GV"/>
    <n v="80"/>
    <n v="91100"/>
    <s v=" VILLABE"/>
    <n v="94240"/>
    <s v="HAYES LES ROSES"/>
    <n v="28.577999999999999"/>
    <s v="ID2"/>
    <n v="1969"/>
    <s v="homme"/>
    <n v="0.24099999999999999"/>
    <n v="1"/>
    <n v="0"/>
    <n v="0"/>
    <n v="0.48211085999999997"/>
  </r>
  <r>
    <n v="20210600050"/>
    <d v="2021-06-16T00:00:00"/>
    <n v="2021"/>
    <n v="6"/>
    <s v="06"/>
    <x v="6"/>
    <n v="1375108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600050"/>
    <d v="2021-06-16T00:00:00"/>
    <n v="2021"/>
    <n v="6"/>
    <s v="06"/>
    <x v="6"/>
    <n v="1375702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600050"/>
    <d v="2021-06-17T00:00:00"/>
    <n v="2021"/>
    <n v="6"/>
    <s v="06"/>
    <x v="6"/>
    <n v="1377064"/>
    <n v="300"/>
    <n v="0.3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0600050"/>
    <d v="2021-06-17T00:00:00"/>
    <n v="2021"/>
    <n v="6"/>
    <s v="06"/>
    <x v="6"/>
    <n v="1375701"/>
    <n v="300"/>
    <n v="0.3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10600050"/>
    <d v="2021-06-18T00:00:00"/>
    <n v="2021"/>
    <n v="6"/>
    <s v="06"/>
    <x v="6"/>
    <n v="1377081"/>
    <n v="400"/>
    <n v="0.4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10600050"/>
    <d v="2021-06-21T00:00:00"/>
    <n v="2021"/>
    <n v="6"/>
    <s v="06"/>
    <x v="6"/>
    <n v="1377985"/>
    <n v="70"/>
    <n v="7.0000000000000007E-2"/>
    <s v="GV"/>
    <n v="80"/>
    <n v="91100"/>
    <s v=" VILLABE"/>
    <n v="75018"/>
    <s v="PARIS 18"/>
    <n v="49.744999999999997"/>
    <s v="ID2"/>
    <n v="1969"/>
    <s v="homme"/>
    <n v="0.24099999999999999"/>
    <n v="1"/>
    <n v="0"/>
    <n v="0"/>
    <n v="0.83919814999999998"/>
  </r>
  <r>
    <n v="20210600050"/>
    <d v="2021-06-21T00:00:00"/>
    <n v="2021"/>
    <n v="6"/>
    <s v="06"/>
    <x v="6"/>
    <n v="1377988"/>
    <n v="90"/>
    <n v="0.09"/>
    <s v="GV"/>
    <n v="80"/>
    <n v="91100"/>
    <s v=" VILLABE"/>
    <n v="92700"/>
    <s v="COLOMBES"/>
    <n v="54.753999999999998"/>
    <s v="ID2"/>
    <n v="1969"/>
    <s v="homme"/>
    <n v="0.24099999999999999"/>
    <n v="1"/>
    <n v="0"/>
    <n v="0"/>
    <n v="1.1876142599999999"/>
  </r>
  <r>
    <n v="20210600050"/>
    <d v="2021-06-21T00:00:00"/>
    <n v="2021"/>
    <n v="6"/>
    <s v="06"/>
    <x v="6"/>
    <n v="1377990"/>
    <n v="120"/>
    <n v="0.12"/>
    <s v="GV"/>
    <n v="80"/>
    <n v="91100"/>
    <s v=" VILLABE"/>
    <n v="75014"/>
    <s v="PARIS 14"/>
    <n v="33.095999999999997"/>
    <s v="ID2"/>
    <n v="1969"/>
    <s v="homme"/>
    <n v="0.24099999999999999"/>
    <n v="1"/>
    <n v="0"/>
    <n v="0"/>
    <n v="0.95713631999999982"/>
  </r>
  <r>
    <n v="20210600050"/>
    <d v="2021-06-21T00:00:00"/>
    <n v="2021"/>
    <n v="6"/>
    <s v="06"/>
    <x v="6"/>
    <n v="1376775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600050"/>
    <d v="2021-06-21T00:00:00"/>
    <n v="2021"/>
    <n v="6"/>
    <s v="06"/>
    <x v="6"/>
    <n v="1378162"/>
    <n v="2800"/>
    <n v="2.8"/>
    <s v="AFF"/>
    <n v="800"/>
    <n v="59100"/>
    <s v=" ROUBAIX"/>
    <n v="91100"/>
    <s v="VILLABE"/>
    <n v="266.35300000000001"/>
    <s v="ID9"/>
    <n v="1987"/>
    <s v="homme"/>
    <n v="6.7400000000000002E-2"/>
    <n v="1"/>
    <n v="0"/>
    <n v="0"/>
    <n v="50.266138160000004"/>
  </r>
  <r>
    <n v="20210600050"/>
    <d v="2021-06-22T00:00:00"/>
    <n v="2021"/>
    <n v="6"/>
    <s v="06"/>
    <x v="6"/>
    <n v="1377351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600050"/>
    <d v="2021-06-22T00:00:00"/>
    <n v="2021"/>
    <n v="6"/>
    <s v="06"/>
    <x v="6"/>
    <n v="1377816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600050"/>
    <d v="2021-06-22T00:00:00"/>
    <n v="2021"/>
    <n v="6"/>
    <s v="06"/>
    <x v="6"/>
    <n v="1377817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600050"/>
    <d v="2021-06-23T00:00:00"/>
    <n v="2021"/>
    <n v="6"/>
    <s v="06"/>
    <x v="6"/>
    <n v="1377818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600050"/>
    <d v="2021-06-23T00:00:00"/>
    <n v="2021"/>
    <n v="6"/>
    <s v="06"/>
    <x v="6"/>
    <n v="1378407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600050"/>
    <d v="2021-06-23T00:00:00"/>
    <n v="2021"/>
    <n v="6"/>
    <s v="06"/>
    <x v="6"/>
    <n v="1378766"/>
    <n v="300"/>
    <n v="0.3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10600050"/>
    <d v="2021-06-24T00:00:00"/>
    <n v="2021"/>
    <n v="6"/>
    <s v="06"/>
    <x v="6"/>
    <n v="1377815"/>
    <n v="300"/>
    <n v="0.3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10600050"/>
    <d v="2021-06-24T00:00:00"/>
    <n v="2021"/>
    <n v="6"/>
    <s v="06"/>
    <x v="6"/>
    <n v="1379751"/>
    <n v="1200"/>
    <n v="1.2"/>
    <s v="PAEX"/>
    <n v="218"/>
    <n v="59100"/>
    <s v=" ROUBAIX"/>
    <n v="91100"/>
    <s v="VILLABE"/>
    <n v="266.35300000000001"/>
    <s v="ID9"/>
    <n v="1987"/>
    <s v="homme"/>
    <n v="0.16"/>
    <n v="0.3"/>
    <n v="6.7400000000000002E-2"/>
    <n v="0.7"/>
    <n v="30.421774247999998"/>
  </r>
  <r>
    <n v="20210600050"/>
    <d v="2021-06-24T00:00:00"/>
    <n v="2021"/>
    <n v="6"/>
    <s v="06"/>
    <x v="6"/>
    <n v="1378914"/>
    <n v="600"/>
    <n v="0.6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29.494797192"/>
  </r>
  <r>
    <n v="20210600050"/>
    <d v="2021-06-25T00:00:00"/>
    <n v="2021"/>
    <n v="6"/>
    <s v="06"/>
    <x v="6"/>
    <n v="1380010"/>
    <n v="120"/>
    <n v="0.12"/>
    <s v="POLE"/>
    <n v="171"/>
    <n v="91100"/>
    <s v=" VILLABE"/>
    <n v="6700"/>
    <s v="ST LAURENT DU VA"/>
    <n v="889.42899999999997"/>
    <s v="ID2"/>
    <n v="1969"/>
    <s v="homme"/>
    <n v="0.16"/>
    <n v="0.3"/>
    <n v="6.7400000000000002E-2"/>
    <n v="0.7"/>
    <n v="10.158702266399999"/>
  </r>
  <r>
    <n v="20210600050"/>
    <d v="2021-06-28T00:00:00"/>
    <n v="2021"/>
    <n v="6"/>
    <s v="06"/>
    <x v="6"/>
    <n v="1379496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600050"/>
    <d v="2021-06-29T00:00:00"/>
    <n v="2021"/>
    <n v="6"/>
    <s v="06"/>
    <x v="6"/>
    <n v="1380064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600077"/>
    <d v="2021-06-29T00:00:00"/>
    <n v="2021"/>
    <n v="6"/>
    <s v="06"/>
    <x v="6"/>
    <n v="1380614"/>
    <n v="300"/>
    <n v="0.3"/>
    <s v="PAEX"/>
    <n v="125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600077"/>
    <d v="2021-06-29T00:00:00"/>
    <n v="2021"/>
    <n v="6"/>
    <s v="06"/>
    <x v="6"/>
    <n v="1380615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700031"/>
    <d v="2021-06-30T00:00:00"/>
    <n v="2021"/>
    <n v="6"/>
    <s v="06"/>
    <x v="6"/>
    <n v="1381197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700031"/>
    <d v="2021-07-01T00:00:00"/>
    <n v="2021"/>
    <n v="7"/>
    <s v="07"/>
    <x v="7"/>
    <n v="1381767"/>
    <n v="300"/>
    <n v="0.3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0700031"/>
    <d v="2021-07-01T00:00:00"/>
    <n v="2021"/>
    <n v="7"/>
    <s v="07"/>
    <x v="7"/>
    <n v="1378406"/>
    <n v="400"/>
    <n v="0.4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20.616977872"/>
  </r>
  <r>
    <n v="20210700031"/>
    <d v="2021-07-02T00:00:00"/>
    <n v="2021"/>
    <n v="7"/>
    <s v="07"/>
    <x v="7"/>
    <n v="1382967"/>
    <n v="100"/>
    <n v="0.1"/>
    <s v="GV"/>
    <n v="130"/>
    <n v="91100"/>
    <s v=" VILLABE"/>
    <n v="78200"/>
    <s v="MANTES LA JOLIE"/>
    <n v="86.658000000000001"/>
    <s v="ID2"/>
    <n v="1969"/>
    <s v="homme"/>
    <n v="0.24099999999999999"/>
    <n v="1"/>
    <n v="0"/>
    <n v="0"/>
    <n v="2.0884578"/>
  </r>
  <r>
    <n v="20210700031"/>
    <d v="2021-07-02T00:00:00"/>
    <n v="2021"/>
    <n v="7"/>
    <s v="07"/>
    <x v="7"/>
    <n v="1382822"/>
    <n v="200"/>
    <n v="0.2"/>
    <s v="POLE"/>
    <n v="159"/>
    <n v="91100"/>
    <s v=" VILLABE"/>
    <n v="13000"/>
    <s v="MARSEILLE"/>
    <n v="740.44500000000005"/>
    <s v="ID2"/>
    <n v="1969"/>
    <s v="homme"/>
    <n v="0.16"/>
    <n v="0.3"/>
    <n v="6.7400000000000002E-2"/>
    <n v="0.7"/>
    <n v="14.095111020000003"/>
  </r>
  <r>
    <n v="20210700031"/>
    <d v="2021-07-05T00:00:00"/>
    <n v="2021"/>
    <n v="7"/>
    <s v="07"/>
    <x v="7"/>
    <n v="1382905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700031"/>
    <d v="2021-07-05T00:00:00"/>
    <n v="2021"/>
    <n v="7"/>
    <s v="07"/>
    <x v="7"/>
    <n v="1382305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700031"/>
    <d v="2021-07-06T00:00:00"/>
    <n v="2021"/>
    <n v="7"/>
    <s v="07"/>
    <x v="7"/>
    <n v="1383358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700031"/>
    <d v="2021-07-06T00:00:00"/>
    <n v="2021"/>
    <n v="7"/>
    <s v="07"/>
    <x v="7"/>
    <n v="1383359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700031"/>
    <d v="2021-07-07T00:00:00"/>
    <n v="2021"/>
    <n v="7"/>
    <s v="07"/>
    <x v="7"/>
    <n v="1380616"/>
    <n v="300"/>
    <n v="0.3"/>
    <s v="POLE"/>
    <n v="158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700031"/>
    <d v="2021-07-07T00:00:00"/>
    <n v="2021"/>
    <n v="7"/>
    <s v="07"/>
    <x v="7"/>
    <n v="1383889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700031"/>
    <d v="2021-07-08T00:00:00"/>
    <n v="2021"/>
    <n v="7"/>
    <s v="07"/>
    <x v="7"/>
    <n v="1383357"/>
    <n v="300"/>
    <n v="0.3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10700031"/>
    <d v="2021-07-08T00:00:00"/>
    <n v="2021"/>
    <n v="7"/>
    <s v="07"/>
    <x v="7"/>
    <n v="1383888"/>
    <n v="300"/>
    <n v="0.3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10700031"/>
    <d v="2021-07-08T00:00:00"/>
    <n v="2021"/>
    <n v="7"/>
    <s v="07"/>
    <x v="7"/>
    <n v="1384436"/>
    <n v="600"/>
    <n v="0.6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29.494797192"/>
  </r>
  <r>
    <n v="20210700031"/>
    <d v="2021-07-12T00:00:00"/>
    <n v="2021"/>
    <n v="7"/>
    <s v="07"/>
    <x v="7"/>
    <n v="1386246"/>
    <n v="80"/>
    <n v="0.08"/>
    <s v="GV"/>
    <n v="80"/>
    <n v="91100"/>
    <s v=" VILLABE"/>
    <n v="93410"/>
    <s v="VAUJOURS"/>
    <n v="61.704999999999998"/>
    <s v="ID2"/>
    <n v="1969"/>
    <s v="homme"/>
    <n v="0.24099999999999999"/>
    <n v="1"/>
    <n v="0"/>
    <n v="0"/>
    <n v="1.1896723999999999"/>
  </r>
  <r>
    <n v="20210700031"/>
    <d v="2021-07-12T00:00:00"/>
    <n v="2021"/>
    <n v="7"/>
    <s v="07"/>
    <x v="7"/>
    <n v="1386243"/>
    <n v="200"/>
    <n v="0.2"/>
    <s v="POLE"/>
    <n v="159"/>
    <n v="91100"/>
    <s v=" VILLABE"/>
    <n v="13000"/>
    <s v="MARSEILLE"/>
    <n v="740.44500000000005"/>
    <s v="ID2"/>
    <n v="1969"/>
    <s v="homme"/>
    <n v="0.16"/>
    <n v="0.3"/>
    <n v="6.7400000000000002E-2"/>
    <n v="0.7"/>
    <n v="14.095111020000003"/>
  </r>
  <r>
    <n v="20210700031"/>
    <d v="2021-07-12T00:00:00"/>
    <n v="2021"/>
    <n v="7"/>
    <s v="07"/>
    <x v="7"/>
    <n v="1385035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700031"/>
    <d v="2021-07-13T00:00:00"/>
    <n v="2021"/>
    <n v="7"/>
    <s v="07"/>
    <x v="7"/>
    <n v="1385583"/>
    <n v="200"/>
    <n v="0.2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4.7955300840000001"/>
  </r>
  <r>
    <n v="20210700031"/>
    <d v="2021-07-13T00:00:00"/>
    <n v="2021"/>
    <n v="7"/>
    <s v="07"/>
    <x v="7"/>
    <n v="1386106"/>
    <n v="300"/>
    <n v="0.3"/>
    <s v="PAEX"/>
    <n v="125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700031"/>
    <d v="2021-07-13T00:00:00"/>
    <n v="2021"/>
    <n v="7"/>
    <s v="07"/>
    <x v="7"/>
    <n v="1386793"/>
    <n v="300"/>
    <n v="0.3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700031"/>
    <d v="2021-07-13T00:00:00"/>
    <n v="2021"/>
    <n v="7"/>
    <s v="07"/>
    <x v="7"/>
    <n v="1386107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700031"/>
    <d v="2021-07-15T00:00:00"/>
    <n v="2021"/>
    <n v="7"/>
    <s v="07"/>
    <x v="7"/>
    <n v="1386802"/>
    <n v="300"/>
    <n v="0.3"/>
    <s v="PAEX"/>
    <n v="100"/>
    <n v="91100"/>
    <s v=" VILLABE"/>
    <n v="62450"/>
    <s v="BAPAUME"/>
    <n v="190.11600000000001"/>
    <s v="ID2"/>
    <n v="1969"/>
    <s v="homme"/>
    <n v="0.16"/>
    <n v="0.3"/>
    <n v="6.7400000000000002E-2"/>
    <n v="0.7"/>
    <n v="5.4285722640000005"/>
  </r>
  <r>
    <n v="20210700031"/>
    <d v="2021-07-15T00:00:00"/>
    <n v="2021"/>
    <n v="7"/>
    <s v="07"/>
    <x v="7"/>
    <n v="1386108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700031"/>
    <d v="2021-07-15T00:00:00"/>
    <n v="2021"/>
    <n v="7"/>
    <s v="07"/>
    <x v="7"/>
    <n v="1386105"/>
    <n v="500"/>
    <n v="0.5"/>
    <s v="POLE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3.253672230000001"/>
  </r>
  <r>
    <n v="20210700031"/>
    <d v="2021-07-15T00:00:00"/>
    <n v="2021"/>
    <n v="7"/>
    <s v="07"/>
    <x v="7"/>
    <n v="1386595"/>
    <n v="300"/>
    <n v="0.3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0700031"/>
    <d v="2021-07-15T00:00:00"/>
    <n v="2021"/>
    <n v="7"/>
    <s v="07"/>
    <x v="7"/>
    <n v="1386797"/>
    <n v="300"/>
    <n v="0.3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10700031"/>
    <d v="2021-07-19T00:00:00"/>
    <n v="2021"/>
    <n v="7"/>
    <s v="07"/>
    <x v="7"/>
    <n v="1387626"/>
    <n v="300"/>
    <n v="0.3"/>
    <s v="POLE"/>
    <n v="158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700062"/>
    <d v="2021-07-19T00:00:00"/>
    <n v="2021"/>
    <n v="7"/>
    <s v="07"/>
    <x v="7"/>
    <n v="1387051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700031"/>
    <d v="2021-07-20T00:00:00"/>
    <n v="2021"/>
    <n v="7"/>
    <s v="07"/>
    <x v="7"/>
    <n v="1388075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700031"/>
    <d v="2021-07-20T00:00:00"/>
    <n v="2021"/>
    <n v="7"/>
    <s v="07"/>
    <x v="7"/>
    <n v="1388338"/>
    <n v="210"/>
    <n v="0.21"/>
    <s v="PAEX"/>
    <n v="131"/>
    <n v="91100"/>
    <s v=" VILLABE"/>
    <n v="39570"/>
    <s v="LONS LE SAUNIER"/>
    <n v="380.45499999999998"/>
    <s v="ID2"/>
    <n v="1969"/>
    <s v="homme"/>
    <n v="0.16"/>
    <n v="0.3"/>
    <n v="6.7400000000000002E-2"/>
    <n v="0.7"/>
    <n v="7.604458449"/>
  </r>
  <r>
    <n v="20210700031"/>
    <d v="2021-07-20T00:00:00"/>
    <n v="2021"/>
    <n v="7"/>
    <s v="07"/>
    <x v="7"/>
    <n v="1388072"/>
    <n v="600"/>
    <n v="0.6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5.904406676000001"/>
  </r>
  <r>
    <n v="20210700031"/>
    <d v="2021-07-20T00:00:00"/>
    <n v="2021"/>
    <n v="7"/>
    <s v="07"/>
    <x v="7"/>
    <n v="1388073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700031"/>
    <d v="2021-07-20T00:00:00"/>
    <n v="2021"/>
    <n v="7"/>
    <s v="07"/>
    <x v="7"/>
    <n v="1388074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700031"/>
    <d v="2021-07-21T00:00:00"/>
    <n v="2021"/>
    <n v="7"/>
    <s v="07"/>
    <x v="7"/>
    <n v="1388636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700062"/>
    <d v="2021-07-21T00:00:00"/>
    <n v="2021"/>
    <n v="7"/>
    <s v="07"/>
    <x v="7"/>
    <n v="1388635"/>
    <n v="300"/>
    <n v="0.3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10700031"/>
    <d v="2021-07-22T00:00:00"/>
    <n v="2021"/>
    <n v="7"/>
    <s v="07"/>
    <x v="7"/>
    <n v="1389155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0700031"/>
    <d v="2021-07-23T00:00:00"/>
    <n v="2021"/>
    <n v="7"/>
    <s v="07"/>
    <x v="7"/>
    <n v="1389649"/>
    <n v="300"/>
    <n v="0.3"/>
    <s v="POLE"/>
    <n v="2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700031"/>
    <d v="2021-07-26T00:00:00"/>
    <n v="2021"/>
    <n v="7"/>
    <s v="07"/>
    <x v="7"/>
    <n v="1390118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700031"/>
    <d v="2021-07-26T00:00:00"/>
    <n v="2021"/>
    <n v="7"/>
    <s v="07"/>
    <x v="7"/>
    <n v="1390467"/>
    <n v="300"/>
    <n v="0.3"/>
    <s v="PAEX"/>
    <n v="140"/>
    <n v="91100"/>
    <s v=" VILLABE"/>
    <n v="59243"/>
    <s v="QUAROUBLE"/>
    <n v="250.57900000000001"/>
    <s v="ID2"/>
    <n v="1969"/>
    <s v="homme"/>
    <n v="0.16"/>
    <n v="0.3"/>
    <n v="6.7400000000000002E-2"/>
    <n v="0.7"/>
    <n v="7.1550327659999997"/>
  </r>
  <r>
    <n v="20210700031"/>
    <d v="2021-07-26T00:00:00"/>
    <n v="2021"/>
    <n v="7"/>
    <s v="07"/>
    <x v="7"/>
    <n v="1390468"/>
    <n v="400"/>
    <n v="0.4"/>
    <s v="PAEX"/>
    <n v="140"/>
    <n v="91100"/>
    <s v=" VILLABE"/>
    <n v="59100"/>
    <s v="ROUBAIX"/>
    <n v="266.166"/>
    <s v="ID2"/>
    <n v="1969"/>
    <s v="homme"/>
    <n v="0.16"/>
    <n v="0.3"/>
    <n v="6.7400000000000002E-2"/>
    <n v="0.7"/>
    <n v="10.133471952000001"/>
  </r>
  <r>
    <n v="20210700031"/>
    <d v="2021-07-27T00:00:00"/>
    <n v="2021"/>
    <n v="7"/>
    <s v="07"/>
    <x v="7"/>
    <n v="1390542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700031"/>
    <d v="2021-07-27T00:00:00"/>
    <n v="2021"/>
    <n v="7"/>
    <s v="07"/>
    <x v="7"/>
    <n v="1390540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800045"/>
    <d v="2021-07-27T00:00:00"/>
    <n v="2021"/>
    <n v="7"/>
    <s v="07"/>
    <x v="7"/>
    <n v="1390541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800095"/>
    <d v="2021-07-27T00:00:00"/>
    <n v="2021"/>
    <n v="7"/>
    <s v="07"/>
    <x v="7"/>
    <n v="1390539"/>
    <n v="300"/>
    <n v="0.3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10700031"/>
    <d v="2021-07-28T00:00:00"/>
    <n v="2021"/>
    <n v="7"/>
    <s v="07"/>
    <x v="7"/>
    <n v="1391679"/>
    <n v="250"/>
    <n v="0.25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2.0536814999999997"/>
  </r>
  <r>
    <n v="20210800045"/>
    <d v="2021-07-28T00:00:00"/>
    <n v="2021"/>
    <n v="7"/>
    <s v="07"/>
    <x v="7"/>
    <n v="1391084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800045"/>
    <d v="2021-07-28T00:00:00"/>
    <n v="2021"/>
    <n v="7"/>
    <s v="07"/>
    <x v="7"/>
    <n v="1391083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10800045"/>
    <d v="2021-07-29T00:00:00"/>
    <n v="2021"/>
    <n v="7"/>
    <s v="07"/>
    <x v="7"/>
    <n v="1392212"/>
    <n v="210"/>
    <n v="0.21"/>
    <s v="POLE"/>
    <n v="131"/>
    <n v="91100"/>
    <s v=" VILLABE"/>
    <n v="39570"/>
    <s v="LONS LE SAUNIER"/>
    <n v="380.45499999999998"/>
    <s v="ID2"/>
    <n v="1969"/>
    <s v="homme"/>
    <n v="0.16"/>
    <n v="0.3"/>
    <n v="6.7400000000000002E-2"/>
    <n v="0.7"/>
    <n v="7.604458449"/>
  </r>
  <r>
    <n v="20210800045"/>
    <d v="2021-07-29T00:00:00"/>
    <n v="2021"/>
    <n v="7"/>
    <s v="07"/>
    <x v="7"/>
    <n v="1392223"/>
    <n v="90"/>
    <n v="0.09"/>
    <s v="PAEX"/>
    <n v="160"/>
    <n v="91100"/>
    <s v=" VILLABE"/>
    <n v="35330"/>
    <s v="CAMPEL"/>
    <n v="379.31099999999998"/>
    <s v="ID2"/>
    <n v="1969"/>
    <s v="homme"/>
    <n v="0.16"/>
    <n v="0.3"/>
    <n v="6.7400000000000002E-2"/>
    <n v="0.7"/>
    <n v="3.2492538881999997"/>
  </r>
  <r>
    <n v="20210800045"/>
    <d v="2021-07-29T00:00:00"/>
    <n v="2021"/>
    <n v="7"/>
    <s v="07"/>
    <x v="7"/>
    <n v="1391590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0800045"/>
    <d v="2021-07-30T00:00:00"/>
    <n v="2021"/>
    <n v="7"/>
    <s v="07"/>
    <x v="7"/>
    <n v="1392032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800045"/>
    <d v="2021-08-03T00:00:00"/>
    <n v="2021"/>
    <n v="8"/>
    <s v="08"/>
    <x v="8"/>
    <n v="1392477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800045"/>
    <d v="2021-08-03T00:00:00"/>
    <n v="2021"/>
    <n v="8"/>
    <s v="08"/>
    <x v="8"/>
    <n v="1392890"/>
    <n v="300"/>
    <n v="0.3"/>
    <s v="PAEX"/>
    <n v="125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800045"/>
    <d v="2021-08-04T00:00:00"/>
    <n v="2021"/>
    <n v="8"/>
    <s v="08"/>
    <x v="8"/>
    <n v="1393348"/>
    <n v="300"/>
    <n v="0.3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800045"/>
    <d v="2021-08-04T00:00:00"/>
    <n v="2021"/>
    <n v="8"/>
    <s v="08"/>
    <x v="8"/>
    <n v="1394028"/>
    <n v="150"/>
    <n v="0.15"/>
    <s v="PAEX"/>
    <n v="125"/>
    <n v="59100"/>
    <s v=" ROUBAIX"/>
    <n v="93100"/>
    <s v="MONTREUIL"/>
    <n v="225.999"/>
    <s v="ID9"/>
    <n v="1987"/>
    <s v="homme"/>
    <n v="0.16"/>
    <n v="0.3"/>
    <n v="6.7400000000000002E-2"/>
    <n v="0.7"/>
    <n v="3.2265877229999997"/>
  </r>
  <r>
    <n v="20210800045"/>
    <d v="2021-08-04T00:00:00"/>
    <n v="2021"/>
    <n v="8"/>
    <s v="08"/>
    <x v="8"/>
    <n v="1392892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800045"/>
    <d v="2021-08-04T00:00:00"/>
    <n v="2021"/>
    <n v="8"/>
    <s v="08"/>
    <x v="8"/>
    <n v="1393857"/>
    <n v="300"/>
    <n v="0.3"/>
    <s v="PAEX"/>
    <n v="180"/>
    <n v="91100"/>
    <s v=" VILLABE"/>
    <n v="62780"/>
    <s v="CUCQ"/>
    <n v="280.69799999999998"/>
    <s v="ID2"/>
    <n v="1969"/>
    <s v="homme"/>
    <n v="0.16"/>
    <n v="0.3"/>
    <n v="6.7400000000000002E-2"/>
    <n v="0.7"/>
    <n v="8.0150506919999991"/>
  </r>
  <r>
    <n v="20210800045"/>
    <d v="2021-08-05T00:00:00"/>
    <n v="2021"/>
    <n v="8"/>
    <s v="08"/>
    <x v="8"/>
    <n v="1393347"/>
    <n v="300"/>
    <n v="0.3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10800045"/>
    <d v="2021-08-05T00:00:00"/>
    <n v="2021"/>
    <n v="8"/>
    <s v="08"/>
    <x v="8"/>
    <n v="1393778"/>
    <n v="700"/>
    <n v="0.7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34.410596724000001"/>
  </r>
  <r>
    <n v="20210800045"/>
    <d v="2021-08-06T00:00:00"/>
    <n v="2021"/>
    <n v="8"/>
    <s v="08"/>
    <x v="8"/>
    <n v="1394313"/>
    <n v="20"/>
    <n v="0.02"/>
    <s v="PAEX"/>
    <n v="95"/>
    <n v="91100"/>
    <s v=" VILLABE"/>
    <n v="59100"/>
    <s v="ROUBAIX"/>
    <n v="266.166"/>
    <s v="ID2"/>
    <n v="1969"/>
    <s v="homme"/>
    <n v="0.16"/>
    <n v="0.3"/>
    <n v="6.7400000000000002E-2"/>
    <n v="0.7"/>
    <n v="0.50667359760000008"/>
  </r>
  <r>
    <n v="20210800045"/>
    <d v="2021-08-06T00:00:00"/>
    <n v="2021"/>
    <n v="8"/>
    <s v="08"/>
    <x v="8"/>
    <n v="1394609"/>
    <n v="380"/>
    <n v="0.38"/>
    <s v="PAEX"/>
    <n v="95"/>
    <n v="91100"/>
    <s v=" VILLABE"/>
    <n v="59100"/>
    <s v="ROUBAIX"/>
    <n v="266.166"/>
    <s v="ID2"/>
    <n v="1969"/>
    <s v="homme"/>
    <n v="0.16"/>
    <n v="0.3"/>
    <n v="6.7400000000000002E-2"/>
    <n v="0.7"/>
    <n v="9.6267983544"/>
  </r>
  <r>
    <n v="20210800045"/>
    <d v="2021-08-09T00:00:00"/>
    <n v="2021"/>
    <n v="8"/>
    <s v="08"/>
    <x v="8"/>
    <n v="1394175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800045"/>
    <d v="2021-08-10T00:00:00"/>
    <n v="2021"/>
    <n v="8"/>
    <s v="08"/>
    <x v="8"/>
    <n v="1394517"/>
    <n v="300"/>
    <n v="0.3"/>
    <s v="POLE"/>
    <n v="158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800045"/>
    <d v="2021-08-10T00:00:00"/>
    <n v="2021"/>
    <n v="8"/>
    <s v="08"/>
    <x v="8"/>
    <n v="1394828"/>
    <n v="1200"/>
    <n v="1.2"/>
    <s v="PAEX"/>
    <n v="218"/>
    <n v="62780"/>
    <s v=" CUCQ"/>
    <n v="91100"/>
    <s v="VILLABE"/>
    <n v="278.49700000000001"/>
    <s v="ID12"/>
    <n v="1987"/>
    <s v="femme"/>
    <n v="0.16"/>
    <n v="0.3"/>
    <n v="6.7400000000000002E-2"/>
    <n v="0.7"/>
    <n v="31.808813352000001"/>
  </r>
  <r>
    <n v="20210800045"/>
    <d v="2021-08-11T00:00:00"/>
    <n v="2021"/>
    <n v="8"/>
    <s v="08"/>
    <x v="8"/>
    <n v="1395221"/>
    <n v="300"/>
    <n v="0.3"/>
    <s v="PAEX"/>
    <n v="157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800045"/>
    <d v="2021-08-11T00:00:00"/>
    <n v="2021"/>
    <n v="8"/>
    <s v="08"/>
    <x v="8"/>
    <n v="1395922"/>
    <n v="810"/>
    <n v="0.81"/>
    <s v="PAEX"/>
    <n v="165"/>
    <n v="91100"/>
    <s v=" VILLABE"/>
    <n v="59100"/>
    <s v="ROUBAIX"/>
    <n v="266.166"/>
    <s v="ID2"/>
    <n v="1969"/>
    <s v="homme"/>
    <n v="0.16"/>
    <n v="0.3"/>
    <n v="6.7400000000000002E-2"/>
    <n v="0.7"/>
    <n v="20.520280702800001"/>
  </r>
  <r>
    <n v="20210800045"/>
    <d v="2021-08-11T00:00:00"/>
    <n v="2021"/>
    <n v="8"/>
    <s v="08"/>
    <x v="8"/>
    <n v="1395632"/>
    <n v="200"/>
    <n v="0.2"/>
    <s v="PAEX"/>
    <n v="170"/>
    <n v="91100"/>
    <s v=" VILLABE"/>
    <n v="39570"/>
    <s v="LONS LE SAUNIER"/>
    <n v="380.45499999999998"/>
    <s v="ID2"/>
    <n v="1969"/>
    <s v="homme"/>
    <n v="0.16"/>
    <n v="0.3"/>
    <n v="6.7400000000000002E-2"/>
    <n v="0.7"/>
    <n v="7.2423413800000001"/>
  </r>
  <r>
    <n v="20210800045"/>
    <d v="2021-08-11T00:00:00"/>
    <n v="2021"/>
    <n v="8"/>
    <s v="08"/>
    <x v="8"/>
    <n v="1395637"/>
    <n v="200"/>
    <n v="0.2"/>
    <s v="PAEX"/>
    <n v="182"/>
    <n v="91100"/>
    <s v=" VILLABE"/>
    <n v="67100"/>
    <s v="STRASBOURG"/>
    <n v="515.798"/>
    <s v="ID2"/>
    <n v="1969"/>
    <s v="homme"/>
    <n v="0.16"/>
    <n v="0.3"/>
    <n v="6.7400000000000002E-2"/>
    <n v="0.7"/>
    <n v="9.818730728000002"/>
  </r>
  <r>
    <n v="20210800045"/>
    <d v="2021-08-12T00:00:00"/>
    <n v="2021"/>
    <n v="8"/>
    <s v="08"/>
    <x v="8"/>
    <n v="1395860"/>
    <n v="150"/>
    <n v="0.15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1.2322088999999998"/>
  </r>
  <r>
    <n v="20210800045"/>
    <d v="2021-08-12T00:00:00"/>
    <n v="2021"/>
    <n v="8"/>
    <s v="08"/>
    <x v="8"/>
    <n v="1395861"/>
    <n v="290"/>
    <n v="0.28999999999999998"/>
    <s v="PAEX"/>
    <n v="92"/>
    <n v="91100"/>
    <s v=" VILLABE"/>
    <n v="59243"/>
    <s v="QUAROUBLE"/>
    <n v="250.57900000000001"/>
    <s v="ID2"/>
    <n v="1969"/>
    <s v="homme"/>
    <n v="0.16"/>
    <n v="0.3"/>
    <n v="6.7400000000000002E-2"/>
    <n v="0.7"/>
    <n v="6.9165316737999998"/>
  </r>
  <r>
    <n v="20210800045"/>
    <d v="2021-08-12T00:00:00"/>
    <n v="2021"/>
    <n v="8"/>
    <s v="08"/>
    <x v="8"/>
    <n v="1395727"/>
    <n v="300"/>
    <n v="0.3"/>
    <s v="PAEX"/>
    <n v="132"/>
    <n v="91100"/>
    <s v=" VILLABE"/>
    <n v="59810"/>
    <s v="LESQUIN"/>
    <n v="248.797"/>
    <s v="ID2"/>
    <n v="1969"/>
    <s v="homme"/>
    <n v="0.16"/>
    <n v="0.3"/>
    <n v="6.7400000000000002E-2"/>
    <n v="0.7"/>
    <n v="7.1041495379999997"/>
  </r>
  <r>
    <n v="20210800045"/>
    <d v="2021-08-12T00:00:00"/>
    <n v="2021"/>
    <n v="8"/>
    <s v="08"/>
    <x v="8"/>
    <n v="1395725"/>
    <n v="95"/>
    <n v="9.5000000000000001E-2"/>
    <s v="POLE"/>
    <n v="245"/>
    <n v="91100"/>
    <s v=" VILLABE"/>
    <n v="1868"/>
    <s v="COLLOMBEY"/>
    <n v="539.096"/>
    <s v="ID2"/>
    <n v="1969"/>
    <s v="homme"/>
    <n v="0.16"/>
    <n v="0.3"/>
    <n v="6.7400000000000002E-2"/>
    <n v="0.7"/>
    <n v="4.8745599415999994"/>
  </r>
  <r>
    <n v="20210800045"/>
    <d v="2021-08-13T00:00:00"/>
    <n v="2021"/>
    <n v="8"/>
    <s v="08"/>
    <x v="8"/>
    <n v="1395532"/>
    <n v="800"/>
    <n v="0.8"/>
    <s v="PAEX"/>
    <n v="253"/>
    <n v="67100"/>
    <s v=" STRASBOURG"/>
    <n v="91100"/>
    <s v="VILLABE"/>
    <n v="516.47400000000005"/>
    <s v="ID3"/>
    <n v="1987"/>
    <s v="homme"/>
    <n v="0.16"/>
    <n v="0.3"/>
    <n v="6.7400000000000002E-2"/>
    <n v="0.7"/>
    <n v="39.32639625600001"/>
  </r>
  <r>
    <n v="20210800045"/>
    <d v="2021-08-16T00:00:00"/>
    <n v="2021"/>
    <n v="8"/>
    <s v="08"/>
    <x v="8"/>
    <n v="1395822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800045"/>
    <d v="2021-08-17T00:00:00"/>
    <n v="2021"/>
    <n v="8"/>
    <s v="08"/>
    <x v="8"/>
    <n v="1396870"/>
    <n v="135"/>
    <n v="0.13500000000000001"/>
    <s v="PAEX"/>
    <n v="95"/>
    <n v="91100"/>
    <s v=" VILLABE"/>
    <n v="59100"/>
    <s v="ROUBAIX"/>
    <n v="266.166"/>
    <s v="ID2"/>
    <n v="1969"/>
    <s v="homme"/>
    <n v="0.16"/>
    <n v="0.3"/>
    <n v="6.7400000000000002E-2"/>
    <n v="0.7"/>
    <n v="3.4200467838000002"/>
  </r>
  <r>
    <n v="20210800045"/>
    <d v="2021-08-17T00:00:00"/>
    <n v="2021"/>
    <n v="8"/>
    <s v="08"/>
    <x v="8"/>
    <n v="1396873"/>
    <n v="175"/>
    <n v="0.17499999999999999"/>
    <s v="PAEX"/>
    <n v="105"/>
    <n v="91100"/>
    <s v=" VILLABE"/>
    <n v="21300"/>
    <s v="CHENOVE"/>
    <n v="279.79899999999998"/>
    <s v="ID2"/>
    <n v="1969"/>
    <s v="homme"/>
    <n v="0.16"/>
    <n v="0.3"/>
    <n v="6.7400000000000002E-2"/>
    <n v="0.7"/>
    <n v="4.6604720434999987"/>
  </r>
  <r>
    <n v="20210800045"/>
    <d v="2021-08-17T00:00:00"/>
    <n v="2021"/>
    <n v="8"/>
    <s v="08"/>
    <x v="8"/>
    <n v="1396137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800045"/>
    <d v="2021-08-17T00:00:00"/>
    <n v="2021"/>
    <n v="8"/>
    <s v="08"/>
    <x v="8"/>
    <n v="1396367"/>
    <n v="300"/>
    <n v="0.3"/>
    <s v="PAEX"/>
    <n v="131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10800045"/>
    <d v="2021-08-18T00:00:00"/>
    <n v="2021"/>
    <n v="8"/>
    <s v="08"/>
    <x v="8"/>
    <n v="1396338"/>
    <n v="150"/>
    <n v="0.15"/>
    <s v="POLE"/>
    <n v="60"/>
    <n v="62620"/>
    <s v=" RUITZ"/>
    <n v="91100"/>
    <s v="VILLABE"/>
    <n v="247.535"/>
    <s v="ID23"/>
    <n v="1983"/>
    <s v="femme"/>
    <n v="0.16"/>
    <n v="0.3"/>
    <n v="6.7400000000000002E-2"/>
    <n v="0.7"/>
    <n v="3.5340571949999999"/>
  </r>
  <r>
    <n v="20210800045"/>
    <d v="2021-08-18T00:00:00"/>
    <n v="2021"/>
    <n v="8"/>
    <s v="08"/>
    <x v="8"/>
    <n v="1396738"/>
    <n v="300"/>
    <n v="0.3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800045"/>
    <d v="2021-08-18T00:00:00"/>
    <n v="2021"/>
    <n v="8"/>
    <s v="08"/>
    <x v="8"/>
    <n v="1396369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800045"/>
    <d v="2021-08-18T00:00:00"/>
    <n v="2021"/>
    <n v="8"/>
    <s v="08"/>
    <x v="8"/>
    <n v="1396913"/>
    <n v="150"/>
    <n v="0.15"/>
    <s v="PAEX"/>
    <n v="175"/>
    <n v="40300"/>
    <s v=" PEYREHORADE"/>
    <n v="59100"/>
    <s v="ROUBAIX"/>
    <n v="986.75599999999997"/>
    <s v="ID7"/>
    <n v="1973"/>
    <s v="femme"/>
    <n v="0.16"/>
    <n v="0.3"/>
    <n v="6.7400000000000002E-2"/>
    <n v="0.7"/>
    <n v="14.087915411999999"/>
  </r>
  <r>
    <n v="20210800045"/>
    <d v="2021-08-19T00:00:00"/>
    <n v="2021"/>
    <n v="8"/>
    <s v="08"/>
    <x v="8"/>
    <n v="1397311"/>
    <n v="255"/>
    <n v="0.255"/>
    <s v="POLE"/>
    <n v="147"/>
    <n v="91100"/>
    <s v=" VILLABE"/>
    <n v="66000"/>
    <s v="PERPIGNAN"/>
    <n v="837.41300000000001"/>
    <s v="ID2"/>
    <n v="1969"/>
    <s v="homme"/>
    <n v="0.16"/>
    <n v="0.3"/>
    <n v="6.7400000000000002E-2"/>
    <n v="0.7"/>
    <n v="20.324767181700004"/>
  </r>
  <r>
    <n v="20210800045"/>
    <d v="2021-08-19T00:00:00"/>
    <n v="2021"/>
    <n v="8"/>
    <s v="08"/>
    <x v="8"/>
    <n v="1397099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0800045"/>
    <d v="2021-08-20T00:00:00"/>
    <n v="2021"/>
    <n v="8"/>
    <s v="08"/>
    <x v="8"/>
    <n v="1397665"/>
    <n v="1170"/>
    <n v="1.17"/>
    <s v="PAEX"/>
    <n v="287"/>
    <n v="91100"/>
    <s v=" VILLABE"/>
    <n v="67100"/>
    <s v="STRASBOURG"/>
    <n v="515.798"/>
    <s v="ID2"/>
    <n v="1969"/>
    <s v="homme"/>
    <n v="0.16"/>
    <n v="0.3"/>
    <n v="6.7400000000000002E-2"/>
    <n v="0.7"/>
    <n v="57.439574758799999"/>
  </r>
  <r>
    <n v="20210800045"/>
    <d v="2021-08-23T00:00:00"/>
    <n v="2021"/>
    <n v="8"/>
    <s v="08"/>
    <x v="8"/>
    <n v="1398101"/>
    <n v="275"/>
    <n v="0.27500000000000002"/>
    <s v="PAEX"/>
    <n v="105"/>
    <n v="91100"/>
    <s v=" VILLABE"/>
    <n v="21300"/>
    <s v="CHENOVE"/>
    <n v="279.79899999999998"/>
    <s v="ID2"/>
    <n v="1969"/>
    <s v="homme"/>
    <n v="0.16"/>
    <n v="0.3"/>
    <n v="6.7400000000000002E-2"/>
    <n v="0.7"/>
    <n v="7.3235989255000007"/>
  </r>
  <r>
    <n v="20210800045"/>
    <d v="2021-08-23T00:00:00"/>
    <n v="2021"/>
    <n v="8"/>
    <s v="08"/>
    <x v="8"/>
    <n v="1397664"/>
    <n v="150"/>
    <n v="0.15"/>
    <s v="PAEX"/>
    <n v="114.22"/>
    <n v="62450"/>
    <s v=" BAPAUME"/>
    <n v="91100"/>
    <s v="VILLABE"/>
    <n v="190.54599999999999"/>
    <s v="ID22"/>
    <n v="1984"/>
    <s v="femme"/>
    <n v="0.16"/>
    <n v="0.3"/>
    <n v="6.7400000000000002E-2"/>
    <n v="0.7"/>
    <n v="2.7204252420000001"/>
  </r>
  <r>
    <n v="20210800045"/>
    <d v="2021-08-23T00:00:00"/>
    <n v="2021"/>
    <n v="8"/>
    <s v="08"/>
    <x v="8"/>
    <n v="1398110"/>
    <n v="860"/>
    <n v="0.86"/>
    <s v="PAEX"/>
    <n v="145"/>
    <n v="91100"/>
    <s v=" VILLABE"/>
    <n v="62780"/>
    <s v="CUCQ"/>
    <n v="280.69799999999998"/>
    <s v="ID2"/>
    <n v="1969"/>
    <s v="homme"/>
    <n v="0.16"/>
    <n v="0.3"/>
    <n v="6.7400000000000002E-2"/>
    <n v="0.7"/>
    <n v="22.976478650399997"/>
  </r>
  <r>
    <n v="20210800045"/>
    <d v="2021-08-23T00:00:00"/>
    <n v="2021"/>
    <n v="8"/>
    <s v="08"/>
    <x v="8"/>
    <n v="1397848"/>
    <n v="780"/>
    <n v="0.78"/>
    <s v="PAEX"/>
    <n v="165"/>
    <n v="91100"/>
    <s v=" VILLABE"/>
    <n v="59100"/>
    <s v="ROUBAIX"/>
    <n v="266.166"/>
    <s v="ID2"/>
    <n v="1969"/>
    <s v="homme"/>
    <n v="0.16"/>
    <n v="0.3"/>
    <n v="6.7400000000000002E-2"/>
    <n v="0.7"/>
    <n v="19.760270306400002"/>
  </r>
  <r>
    <n v="20210800045"/>
    <d v="2021-08-23T00:00:00"/>
    <n v="2021"/>
    <n v="8"/>
    <s v="08"/>
    <x v="8"/>
    <n v="1397408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800045"/>
    <d v="2021-08-23T00:00:00"/>
    <n v="2021"/>
    <n v="8"/>
    <s v="08"/>
    <x v="8"/>
    <n v="1397920"/>
    <n v="600"/>
    <n v="0.6"/>
    <s v="PAEX"/>
    <n v="182"/>
    <n v="21300"/>
    <s v=" CHENOVE"/>
    <n v="59100"/>
    <s v="ROUBAIX"/>
    <n v="520.61199999999997"/>
    <s v="ID8"/>
    <n v="1995"/>
    <s v="femme"/>
    <n v="0.16"/>
    <n v="0.3"/>
    <n v="6.7400000000000002E-2"/>
    <n v="0.7"/>
    <n v="29.731110095999995"/>
  </r>
  <r>
    <n v="20210800045"/>
    <d v="2021-08-24T00:00:00"/>
    <n v="2021"/>
    <n v="8"/>
    <s v="08"/>
    <x v="8"/>
    <n v="1397734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800045"/>
    <d v="2021-08-24T00:00:00"/>
    <n v="2021"/>
    <n v="8"/>
    <s v="08"/>
    <x v="8"/>
    <n v="1398509"/>
    <n v="270"/>
    <n v="0.27"/>
    <s v="PAEX"/>
    <n v="131"/>
    <n v="91100"/>
    <s v=" VILLABE"/>
    <n v="39570"/>
    <s v="LONS LE SAUNIER"/>
    <n v="380.45499999999998"/>
    <s v="ID2"/>
    <n v="1969"/>
    <s v="homme"/>
    <n v="0.16"/>
    <n v="0.3"/>
    <n v="6.7400000000000002E-2"/>
    <n v="0.7"/>
    <n v="9.7771608629999989"/>
  </r>
  <r>
    <n v="20210800045"/>
    <d v="2021-08-24T00:00:00"/>
    <n v="2021"/>
    <n v="8"/>
    <s v="08"/>
    <x v="8"/>
    <n v="1397986"/>
    <n v="300"/>
    <n v="0.3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10800045"/>
    <d v="2021-08-24T00:00:00"/>
    <n v="2021"/>
    <n v="8"/>
    <s v="08"/>
    <x v="8"/>
    <n v="1397988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900038"/>
    <d v="2021-08-24T00:00:00"/>
    <n v="2021"/>
    <n v="8"/>
    <s v="08"/>
    <x v="8"/>
    <n v="1397987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900038"/>
    <d v="2021-08-25T00:00:00"/>
    <n v="2021"/>
    <n v="8"/>
    <s v="08"/>
    <x v="8"/>
    <n v="1398455"/>
    <n v="300"/>
    <n v="0.3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800045"/>
    <d v="2021-08-26T00:00:00"/>
    <n v="2021"/>
    <n v="8"/>
    <s v="08"/>
    <x v="8"/>
    <n v="1397989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900038"/>
    <d v="2021-08-26T00:00:00"/>
    <n v="2021"/>
    <n v="8"/>
    <s v="08"/>
    <x v="8"/>
    <n v="1398454"/>
    <n v="500"/>
    <n v="0.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25.771222339999998"/>
  </r>
  <r>
    <n v="20210800045"/>
    <d v="2021-08-26T00:00:00"/>
    <n v="2021"/>
    <n v="8"/>
    <s v="08"/>
    <x v="8"/>
    <n v="1398956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0900038"/>
    <d v="2021-08-30T00:00:00"/>
    <n v="2021"/>
    <n v="8"/>
    <s v="08"/>
    <x v="8"/>
    <n v="1400050"/>
    <n v="305"/>
    <n v="0.30499999999999999"/>
    <s v="PAEX"/>
    <n v="92"/>
    <n v="91100"/>
    <s v=" VILLABE"/>
    <n v="59243"/>
    <s v="QUAROUBLE"/>
    <n v="250.57900000000001"/>
    <s v="ID2"/>
    <n v="1969"/>
    <s v="homme"/>
    <n v="0.16"/>
    <n v="0.3"/>
    <n v="6.7400000000000002E-2"/>
    <n v="0.7"/>
    <n v="7.2742833120999997"/>
  </r>
  <r>
    <n v="20210900038"/>
    <d v="2021-08-30T00:00:00"/>
    <n v="2021"/>
    <n v="8"/>
    <s v="08"/>
    <x v="8"/>
    <n v="1400054"/>
    <n v="150"/>
    <n v="0.15"/>
    <s v="PAEX"/>
    <n v="100"/>
    <n v="91100"/>
    <s v=" VILLABE"/>
    <n v="62450"/>
    <s v="BAPAUME"/>
    <n v="190.11600000000001"/>
    <s v="ID2"/>
    <n v="1969"/>
    <s v="homme"/>
    <n v="0.16"/>
    <n v="0.3"/>
    <n v="6.7400000000000002E-2"/>
    <n v="0.7"/>
    <n v="2.7142861320000002"/>
  </r>
  <r>
    <n v="20210900038"/>
    <d v="2021-08-30T00:00:00"/>
    <n v="2021"/>
    <n v="8"/>
    <s v="08"/>
    <x v="8"/>
    <n v="1400047"/>
    <n v="305"/>
    <n v="0.30499999999999999"/>
    <s v="PAEX"/>
    <n v="131"/>
    <n v="91100"/>
    <s v=" VILLABE"/>
    <n v="39570"/>
    <s v="LONS LE SAUNIER"/>
    <n v="380.45499999999998"/>
    <s v="ID2"/>
    <n v="1969"/>
    <s v="homme"/>
    <n v="0.16"/>
    <n v="0.3"/>
    <n v="6.7400000000000002E-2"/>
    <n v="0.7"/>
    <n v="11.044570604499999"/>
  </r>
  <r>
    <n v="20210900038"/>
    <d v="2021-08-30T00:00:00"/>
    <n v="2021"/>
    <n v="8"/>
    <s v="08"/>
    <x v="8"/>
    <n v="1399390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900038"/>
    <d v="2021-08-30T00:00:00"/>
    <n v="2021"/>
    <n v="8"/>
    <s v="08"/>
    <x v="8"/>
    <n v="1399697"/>
    <n v="1000"/>
    <n v="1"/>
    <s v="AFF"/>
    <n v="435.5"/>
    <n v="62138"/>
    <s v=" HAISNES"/>
    <n v="59810"/>
    <s v="LESQUIN"/>
    <n v="34.805999999999997"/>
    <s v="ID17"/>
    <n v="1991"/>
    <s v="homme"/>
    <n v="6.7400000000000002E-2"/>
    <n v="1"/>
    <n v="0"/>
    <n v="0"/>
    <n v="2.3459243999999999"/>
  </r>
  <r>
    <n v="20210900038"/>
    <d v="2021-08-31T00:00:00"/>
    <n v="2021"/>
    <n v="8"/>
    <s v="08"/>
    <x v="8"/>
    <n v="1399772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900038"/>
    <d v="2021-08-31T00:00:00"/>
    <n v="2021"/>
    <n v="8"/>
    <s v="08"/>
    <x v="8"/>
    <n v="1400106"/>
    <n v="300"/>
    <n v="0.3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10900038"/>
    <d v="2021-09-01T00:00:00"/>
    <n v="2021"/>
    <n v="9"/>
    <s v="09"/>
    <x v="9"/>
    <n v="1400109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900038"/>
    <d v="2021-09-01T00:00:00"/>
    <n v="2021"/>
    <n v="9"/>
    <s v="09"/>
    <x v="9"/>
    <n v="1400107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900038"/>
    <d v="2021-09-01T00:00:00"/>
    <n v="2021"/>
    <n v="9"/>
    <s v="09"/>
    <x v="9"/>
    <n v="1400108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900038"/>
    <d v="2021-09-01T00:00:00"/>
    <n v="2021"/>
    <n v="9"/>
    <s v="09"/>
    <x v="9"/>
    <n v="1400591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900038"/>
    <d v="2021-09-01T00:00:00"/>
    <n v="2021"/>
    <n v="9"/>
    <s v="09"/>
    <x v="9"/>
    <n v="1400643"/>
    <n v="500"/>
    <n v="0.5"/>
    <s v="POLE"/>
    <n v="280"/>
    <n v="62138"/>
    <s v=" HAISNES"/>
    <n v="21300"/>
    <s v="CHENOVE"/>
    <n v="497.73500000000001"/>
    <s v="ID17"/>
    <n v="1991"/>
    <s v="homme"/>
    <n v="0.16"/>
    <n v="0.3"/>
    <n v="6.7400000000000002E-2"/>
    <n v="0.7"/>
    <n v="23.687208650000002"/>
  </r>
  <r>
    <n v="20210900038"/>
    <d v="2021-09-02T00:00:00"/>
    <n v="2021"/>
    <n v="9"/>
    <s v="09"/>
    <x v="9"/>
    <n v="1400590"/>
    <n v="300"/>
    <n v="0.3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10900038"/>
    <d v="2021-09-02T00:00:00"/>
    <n v="2021"/>
    <n v="9"/>
    <s v="09"/>
    <x v="9"/>
    <n v="1401066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0900038"/>
    <d v="2021-09-03T00:00:00"/>
    <n v="2021"/>
    <n v="9"/>
    <s v="09"/>
    <x v="9"/>
    <n v="1401377"/>
    <n v="200"/>
    <n v="0.2"/>
    <s v="GV"/>
    <n v="110"/>
    <n v="93000"/>
    <s v=" BOBIGNY"/>
    <n v="91100"/>
    <s v="VILLABE"/>
    <n v="52.249000000000002"/>
    <s v="ID21"/>
    <n v="1971"/>
    <s v="homme"/>
    <n v="0.24099999999999999"/>
    <n v="1"/>
    <n v="0"/>
    <n v="0"/>
    <n v="2.5184017999999999"/>
  </r>
  <r>
    <n v="20210900038"/>
    <d v="2021-09-06T00:00:00"/>
    <n v="2021"/>
    <n v="9"/>
    <s v="09"/>
    <x v="9"/>
    <n v="1402212"/>
    <n v="150"/>
    <n v="0.15"/>
    <s v="PAEX"/>
    <n v="105"/>
    <n v="91100"/>
    <s v=" VILLABE"/>
    <n v="21300"/>
    <s v="CHENOVE"/>
    <n v="279.79899999999998"/>
    <s v="ID2"/>
    <n v="1969"/>
    <s v="homme"/>
    <n v="0.16"/>
    <n v="0.3"/>
    <n v="6.7400000000000002E-2"/>
    <n v="0.7"/>
    <n v="3.9946903229999995"/>
  </r>
  <r>
    <n v="20210900038"/>
    <d v="2021-09-06T00:00:00"/>
    <n v="2021"/>
    <n v="9"/>
    <s v="09"/>
    <x v="9"/>
    <n v="1400839"/>
    <n v="220"/>
    <n v="0.22"/>
    <s v="PAEX"/>
    <n v="120"/>
    <n v="62138"/>
    <s v=" HAISNES"/>
    <n v="62780"/>
    <s v="CUCQ"/>
    <n v="109.33"/>
    <s v="ID17"/>
    <n v="1991"/>
    <s v="homme"/>
    <n v="0.16"/>
    <n v="0.3"/>
    <n v="6.7400000000000002E-2"/>
    <n v="0.7"/>
    <n v="2.2893264679999996"/>
  </r>
  <r>
    <n v="20210900038"/>
    <d v="2021-09-07T00:00:00"/>
    <n v="2021"/>
    <n v="9"/>
    <s v="09"/>
    <x v="9"/>
    <n v="1402057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900038"/>
    <d v="2021-09-07T00:00:00"/>
    <n v="2021"/>
    <n v="9"/>
    <s v="09"/>
    <x v="9"/>
    <n v="1402476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900038"/>
    <d v="2021-09-07T00:00:00"/>
    <n v="2021"/>
    <n v="9"/>
    <s v="09"/>
    <x v="9"/>
    <n v="1401606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0900038"/>
    <d v="2021-09-08T00:00:00"/>
    <n v="2021"/>
    <n v="9"/>
    <s v="09"/>
    <x v="9"/>
    <n v="1403076"/>
    <n v="300"/>
    <n v="0.3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900038"/>
    <d v="2021-09-08T00:00:00"/>
    <n v="2021"/>
    <n v="9"/>
    <s v="09"/>
    <x v="9"/>
    <n v="1402477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900038"/>
    <d v="2021-09-08T00:00:00"/>
    <n v="2021"/>
    <n v="9"/>
    <s v="09"/>
    <x v="9"/>
    <n v="1402208"/>
    <n v="250"/>
    <n v="0.25"/>
    <s v="POLE"/>
    <n v="155"/>
    <n v="62138"/>
    <s v=" HAISNES"/>
    <n v="67100"/>
    <s v="STRASBOURG"/>
    <n v="549.995"/>
    <s v="ID17"/>
    <n v="1991"/>
    <s v="homme"/>
    <n v="0.16"/>
    <n v="0.3"/>
    <n v="6.7400000000000002E-2"/>
    <n v="0.7"/>
    <n v="13.087131025000001"/>
  </r>
  <r>
    <n v="20210900038"/>
    <d v="2021-09-08T00:00:00"/>
    <n v="2021"/>
    <n v="9"/>
    <s v="09"/>
    <x v="9"/>
    <n v="1402475"/>
    <n v="300"/>
    <n v="0.3"/>
    <s v="POLE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900038"/>
    <d v="2021-09-09T00:00:00"/>
    <n v="2021"/>
    <n v="9"/>
    <s v="09"/>
    <x v="9"/>
    <n v="1404080"/>
    <n v="180"/>
    <n v="0.18"/>
    <s v="PAEX"/>
    <n v="111"/>
    <n v="91100"/>
    <s v=" VILLABE"/>
    <n v="72000"/>
    <s v="MANS/LE"/>
    <n v="203.899"/>
    <s v="ID2"/>
    <n v="1969"/>
    <s v="homme"/>
    <n v="0.16"/>
    <n v="0.3"/>
    <n v="6.7400000000000002E-2"/>
    <n v="0.7"/>
    <n v="3.4932792276"/>
  </r>
  <r>
    <n v="20210900038"/>
    <d v="2021-09-09T00:00:00"/>
    <n v="2021"/>
    <n v="9"/>
    <s v="09"/>
    <x v="9"/>
    <n v="1403597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0900038"/>
    <d v="2021-09-13T00:00:00"/>
    <n v="2021"/>
    <n v="9"/>
    <s v="09"/>
    <x v="9"/>
    <n v="1405348"/>
    <n v="185"/>
    <n v="0.185"/>
    <s v="POLE"/>
    <n v="105"/>
    <n v="91100"/>
    <s v=" VILLABE"/>
    <n v="37220"/>
    <s v="ILE BOUCHARD/L''"/>
    <n v="278.33600000000001"/>
    <s v="ID2"/>
    <n v="1969"/>
    <s v="homme"/>
    <n v="0.16"/>
    <n v="0.3"/>
    <n v="6.7400000000000002E-2"/>
    <n v="0.7"/>
    <n v="4.9010237888000008"/>
  </r>
  <r>
    <n v="20210900038"/>
    <d v="2021-09-13T00:00:00"/>
    <n v="2021"/>
    <n v="9"/>
    <s v="09"/>
    <x v="9"/>
    <n v="1405216"/>
    <n v="440"/>
    <n v="0.44"/>
    <s v="PAEX"/>
    <n v="132"/>
    <n v="91100"/>
    <s v=" VILLABE"/>
    <n v="62780"/>
    <s v="CUCQ"/>
    <n v="280.69799999999998"/>
    <s v="ID2"/>
    <n v="1969"/>
    <s v="homme"/>
    <n v="0.16"/>
    <n v="0.3"/>
    <n v="6.7400000000000002E-2"/>
    <n v="0.7"/>
    <n v="11.755407681599999"/>
  </r>
  <r>
    <n v="20210900038"/>
    <d v="2021-09-14T00:00:00"/>
    <n v="2021"/>
    <n v="9"/>
    <s v="09"/>
    <x v="9"/>
    <n v="1404765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0900038"/>
    <d v="2021-09-14T00:00:00"/>
    <n v="2021"/>
    <n v="9"/>
    <s v="09"/>
    <x v="9"/>
    <n v="1405321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0900038"/>
    <d v="2021-09-15T00:00:00"/>
    <n v="2021"/>
    <n v="9"/>
    <s v="09"/>
    <x v="9"/>
    <n v="1405910"/>
    <n v="300"/>
    <n v="0.3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0900038"/>
    <d v="2021-09-15T00:00:00"/>
    <n v="2021"/>
    <n v="9"/>
    <s v="09"/>
    <x v="9"/>
    <n v="1405322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900038"/>
    <d v="2021-09-15T00:00:00"/>
    <n v="2021"/>
    <n v="9"/>
    <s v="09"/>
    <x v="9"/>
    <n v="1405320"/>
    <n v="300"/>
    <n v="0.3"/>
    <s v="POLE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900038"/>
    <d v="2021-09-16T00:00:00"/>
    <n v="2021"/>
    <n v="9"/>
    <s v="09"/>
    <x v="9"/>
    <n v="1402474"/>
    <n v="300"/>
    <n v="0.3"/>
    <s v="PAEX"/>
    <n v="206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10900038"/>
    <d v="2021-09-16T00:00:00"/>
    <n v="2021"/>
    <n v="9"/>
    <s v="09"/>
    <x v="9"/>
    <n v="1403075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10900038"/>
    <d v="2021-09-16T00:00:00"/>
    <n v="2021"/>
    <n v="9"/>
    <s v="09"/>
    <x v="9"/>
    <n v="1406506"/>
    <n v="600"/>
    <n v="0.6"/>
    <s v="PAEX"/>
    <n v="253"/>
    <n v="67100"/>
    <s v=" STRASBOURG"/>
    <n v="91100"/>
    <s v="VILLABE"/>
    <n v="516.47400000000005"/>
    <s v="ID3"/>
    <n v="1987"/>
    <s v="homme"/>
    <n v="0.16"/>
    <n v="0.3"/>
    <n v="6.7400000000000002E-2"/>
    <n v="0.7"/>
    <n v="29.494797192"/>
  </r>
  <r>
    <n v="20210900038"/>
    <d v="2021-09-20T00:00:00"/>
    <n v="2021"/>
    <n v="9"/>
    <s v="09"/>
    <x v="9"/>
    <n v="1408407"/>
    <n v="800"/>
    <n v="0.8"/>
    <s v="PAEX"/>
    <n v="132"/>
    <n v="91100"/>
    <s v=" VILLABE"/>
    <n v="59100"/>
    <s v="ROUBAIX"/>
    <n v="266.166"/>
    <s v="ID2"/>
    <n v="1969"/>
    <s v="homme"/>
    <n v="0.16"/>
    <n v="0.3"/>
    <n v="6.7400000000000002E-2"/>
    <n v="0.7"/>
    <n v="20.266943904000001"/>
  </r>
  <r>
    <n v="20210900038"/>
    <d v="2021-09-20T00:00:00"/>
    <n v="2021"/>
    <n v="9"/>
    <s v="09"/>
    <x v="9"/>
    <n v="1404190"/>
    <n v="600"/>
    <n v="0.6"/>
    <s v="POLE"/>
    <n v="200"/>
    <n v="39570"/>
    <s v=" LONS LE SAUNIER"/>
    <n v="91100"/>
    <s v="VILLABE"/>
    <n v="380.58600000000001"/>
    <s v="ID13"/>
    <n v="1986"/>
    <s v="homme"/>
    <n v="0.16"/>
    <n v="0.3"/>
    <n v="6.7400000000000002E-2"/>
    <n v="0.7"/>
    <n v="21.734505287999998"/>
  </r>
  <r>
    <n v="20210900038"/>
    <d v="2021-09-21T00:00:00"/>
    <n v="2021"/>
    <n v="9"/>
    <s v="09"/>
    <x v="9"/>
    <n v="1407973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0900038"/>
    <d v="2021-09-21T00:00:00"/>
    <n v="2021"/>
    <n v="9"/>
    <s v="09"/>
    <x v="9"/>
    <n v="1407972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1000042"/>
    <d v="2021-09-21T00:00:00"/>
    <n v="2021"/>
    <n v="9"/>
    <s v="09"/>
    <x v="9"/>
    <n v="1407971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0900038"/>
    <d v="2021-09-21T00:00:00"/>
    <n v="2021"/>
    <n v="9"/>
    <s v="09"/>
    <x v="9"/>
    <n v="1408874"/>
    <n v="150"/>
    <n v="0.15"/>
    <s v="PAEX"/>
    <n v="175"/>
    <n v="40300"/>
    <s v=" PEYREHORADE"/>
    <n v="91100"/>
    <s v="VILLABE"/>
    <n v="752.09199999999998"/>
    <s v="ID7"/>
    <n v="1973"/>
    <s v="femme"/>
    <n v="0.16"/>
    <n v="0.3"/>
    <n v="6.7400000000000002E-2"/>
    <n v="0.7"/>
    <n v="10.737617484000001"/>
  </r>
  <r>
    <n v="20210900038"/>
    <d v="2021-09-22T00:00:00"/>
    <n v="2021"/>
    <n v="9"/>
    <s v="09"/>
    <x v="9"/>
    <n v="1409229"/>
    <n v="150"/>
    <n v="0.15"/>
    <s v="GV"/>
    <n v="60"/>
    <n v="91100"/>
    <s v=" VILLABE"/>
    <n v="91380"/>
    <s v="CHILLY MAZARIN"/>
    <n v="18.661000000000001"/>
    <s v="ID2"/>
    <n v="1969"/>
    <s v="homme"/>
    <n v="0.24099999999999999"/>
    <n v="1"/>
    <n v="0"/>
    <n v="0"/>
    <n v="0.67459514999999992"/>
  </r>
  <r>
    <n v="20210900038"/>
    <d v="2021-09-22T00:00:00"/>
    <n v="2021"/>
    <n v="9"/>
    <s v="09"/>
    <x v="9"/>
    <n v="1408379"/>
    <n v="3200"/>
    <n v="3.2"/>
    <s v="AFF"/>
    <n v="410"/>
    <n v="59100"/>
    <s v=" ROUBAIX"/>
    <n v="91100"/>
    <s v="VILLABE"/>
    <n v="266.35300000000001"/>
    <s v="ID9"/>
    <n v="1987"/>
    <s v="homme"/>
    <n v="6.7400000000000002E-2"/>
    <n v="1"/>
    <n v="0"/>
    <n v="0"/>
    <n v="57.447015040000004"/>
  </r>
  <r>
    <n v="20210900038"/>
    <d v="2021-09-23T00:00:00"/>
    <n v="2021"/>
    <n v="9"/>
    <s v="09"/>
    <x v="9"/>
    <n v="1410110"/>
    <n v="200"/>
    <n v="0.2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5.0702957080000015"/>
  </r>
  <r>
    <n v="20210900038"/>
    <d v="2021-09-23T00:00:00"/>
    <n v="2021"/>
    <n v="9"/>
    <s v="09"/>
    <x v="9"/>
    <n v="1409327"/>
    <n v="300"/>
    <n v="0.3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0900038"/>
    <d v="2021-09-27T00:00:00"/>
    <n v="2021"/>
    <n v="9"/>
    <s v="09"/>
    <x v="9"/>
    <n v="1410529"/>
    <n v="200"/>
    <n v="0.2"/>
    <s v="GV"/>
    <n v="80"/>
    <n v="91100"/>
    <s v=" VILLABE"/>
    <n v="75001"/>
    <s v="PARIS 01"/>
    <n v="44.951000000000001"/>
    <s v="ID2"/>
    <n v="1969"/>
    <s v="homme"/>
    <n v="0.24099999999999999"/>
    <n v="1"/>
    <n v="0"/>
    <n v="0"/>
    <n v="2.1666382"/>
  </r>
  <r>
    <n v="20210900038"/>
    <d v="2021-09-27T00:00:00"/>
    <n v="2021"/>
    <n v="9"/>
    <s v="09"/>
    <x v="9"/>
    <n v="1410827"/>
    <n v="200"/>
    <n v="0.2"/>
    <s v="PAEX"/>
    <n v="125"/>
    <n v="91100"/>
    <s v=" VILLABE"/>
    <n v="59220"/>
    <s v="ROUVIGNIES"/>
    <n v="234.452"/>
    <s v="ID2"/>
    <n v="1969"/>
    <s v="homme"/>
    <n v="0.16"/>
    <n v="0.3"/>
    <n v="6.7400000000000002E-2"/>
    <n v="0.7"/>
    <n v="4.4630282720000007"/>
  </r>
  <r>
    <n v="20211000042"/>
    <d v="2021-09-27T00:00:00"/>
    <n v="2021"/>
    <n v="9"/>
    <s v="09"/>
    <x v="9"/>
    <n v="1411021"/>
    <n v="200"/>
    <n v="0.2"/>
    <s v="PAEX"/>
    <n v="145"/>
    <n v="91100"/>
    <s v=" VILLABE"/>
    <n v="33800"/>
    <s v="BORDEAUX"/>
    <n v="581.822"/>
    <s v="ID2"/>
    <n v="1969"/>
    <s v="homme"/>
    <n v="0.16"/>
    <n v="0.3"/>
    <n v="6.7400000000000002E-2"/>
    <n v="0.7"/>
    <n v="11.075563592000002"/>
  </r>
  <r>
    <n v="20211000042"/>
    <d v="2021-09-28T00:00:00"/>
    <n v="2021"/>
    <n v="9"/>
    <s v="09"/>
    <x v="9"/>
    <n v="1411640"/>
    <n v="800"/>
    <n v="0.8"/>
    <s v="GV"/>
    <n v="154"/>
    <n v="91100"/>
    <s v=" VILLABE"/>
    <n v="77230"/>
    <s v="MOUSSY LE NEUF"/>
    <n v="74.748999999999995"/>
    <s v="ID2"/>
    <n v="1969"/>
    <s v="homme"/>
    <n v="0.24099999999999999"/>
    <n v="1"/>
    <n v="0"/>
    <n v="0"/>
    <n v="14.411607199999999"/>
  </r>
  <r>
    <n v="20211000042"/>
    <d v="2021-09-28T00:00:00"/>
    <n v="2021"/>
    <n v="9"/>
    <s v="09"/>
    <x v="9"/>
    <n v="1411641"/>
    <n v="500"/>
    <n v="0.5"/>
    <s v="GV"/>
    <n v="154"/>
    <n v="91100"/>
    <s v=" VILLABE"/>
    <n v="77230"/>
    <s v="MOUSSY LE NEUF"/>
    <n v="74.748999999999995"/>
    <s v="ID2"/>
    <n v="1969"/>
    <s v="homme"/>
    <n v="0.24099999999999999"/>
    <n v="1"/>
    <n v="0"/>
    <n v="0"/>
    <n v="9.0072544999999984"/>
  </r>
  <r>
    <n v="20210900038"/>
    <d v="2021-09-28T00:00:00"/>
    <n v="2021"/>
    <n v="9"/>
    <s v="09"/>
    <x v="9"/>
    <n v="1410398"/>
    <n v="300"/>
    <n v="0.3"/>
    <s v="POLE"/>
    <n v="158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1000042"/>
    <d v="2021-09-28T00:00:00"/>
    <n v="2021"/>
    <n v="9"/>
    <s v="09"/>
    <x v="9"/>
    <n v="1411644"/>
    <n v="500"/>
    <n v="0.5"/>
    <s v="GV"/>
    <n v="174"/>
    <n v="91100"/>
    <s v=" VILLABE"/>
    <n v="77230"/>
    <s v="MOUSSY LE NEUF"/>
    <n v="74.748999999999995"/>
    <s v="ID2"/>
    <n v="1969"/>
    <s v="homme"/>
    <n v="0.24099999999999999"/>
    <n v="1"/>
    <n v="0"/>
    <n v="0"/>
    <n v="9.0072544999999984"/>
  </r>
  <r>
    <n v="20211000042"/>
    <d v="2021-09-30T00:00:00"/>
    <n v="2021"/>
    <n v="9"/>
    <s v="09"/>
    <x v="9"/>
    <n v="1411440"/>
    <n v="300"/>
    <n v="0.3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1000042"/>
    <d v="2021-09-30T00:00:00"/>
    <n v="2021"/>
    <n v="9"/>
    <s v="09"/>
    <x v="9"/>
    <n v="1411969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1000042"/>
    <d v="2021-10-04T00:00:00"/>
    <n v="2021"/>
    <n v="10"/>
    <n v="10"/>
    <x v="10"/>
    <n v="1412541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1000042"/>
    <d v="2021-10-04T00:00:00"/>
    <n v="2021"/>
    <n v="10"/>
    <n v="10"/>
    <x v="10"/>
    <n v="1413095"/>
    <n v="225"/>
    <n v="0.22500000000000001"/>
    <s v="POLE"/>
    <n v="192"/>
    <n v="26750"/>
    <s v=" ROMANS SUR ISER"/>
    <n v="59100"/>
    <s v="ROUBAIX"/>
    <n v="814.52200000000005"/>
    <s v="ID5"/>
    <n v="1998"/>
    <s v="femme"/>
    <n v="0.16"/>
    <n v="0.3"/>
    <n v="6.7400000000000002E-2"/>
    <n v="0.7"/>
    <n v="17.443395891000002"/>
  </r>
  <r>
    <n v="20211000042"/>
    <d v="2021-10-04T00:00:00"/>
    <n v="2021"/>
    <n v="10"/>
    <n v="10"/>
    <x v="10"/>
    <n v="1410778"/>
    <n v="1750"/>
    <n v="1.75"/>
    <s v="AFF"/>
    <n v="200"/>
    <n v="59510"/>
    <s v=" HEM"/>
    <n v="62110"/>
    <s v="HENIN BEAUMONT"/>
    <n v="40.340000000000003"/>
    <s v="ID24"/>
    <n v="1978"/>
    <s v="femme"/>
    <n v="6.7400000000000002E-2"/>
    <n v="1"/>
    <n v="0"/>
    <n v="0"/>
    <n v="4.7581030000000002"/>
  </r>
  <r>
    <n v="20211000042"/>
    <d v="2021-10-06T00:00:00"/>
    <n v="2021"/>
    <n v="10"/>
    <n v="10"/>
    <x v="10"/>
    <n v="1415539"/>
    <n v="300"/>
    <n v="0.3"/>
    <s v="PAEX"/>
    <n v="125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1000042"/>
    <d v="2021-10-06T00:00:00"/>
    <n v="2021"/>
    <n v="10"/>
    <n v="10"/>
    <x v="10"/>
    <n v="1413620"/>
    <n v="300"/>
    <n v="0.3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11000042"/>
    <d v="2021-10-07T00:00:00"/>
    <n v="2021"/>
    <n v="10"/>
    <n v="10"/>
    <x v="10"/>
    <n v="1416012"/>
    <n v="200"/>
    <n v="0.2"/>
    <s v="GV"/>
    <n v="110"/>
    <n v="93000"/>
    <s v=" BOBIGNY"/>
    <n v="91100"/>
    <s v="VILLABE"/>
    <n v="52.249000000000002"/>
    <s v="ID21"/>
    <n v="1971"/>
    <s v="homme"/>
    <n v="0.24099999999999999"/>
    <n v="1"/>
    <n v="0"/>
    <n v="0"/>
    <n v="2.5184017999999999"/>
  </r>
  <r>
    <n v="20211000042"/>
    <d v="2021-10-07T00:00:00"/>
    <n v="2021"/>
    <n v="10"/>
    <n v="10"/>
    <x v="10"/>
    <n v="1416129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1000042"/>
    <d v="2021-10-07T00:00:00"/>
    <n v="2021"/>
    <n v="10"/>
    <n v="10"/>
    <x v="10"/>
    <n v="1415538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11000042"/>
    <d v="2021-10-12T00:00:00"/>
    <n v="2021"/>
    <n v="10"/>
    <n v="10"/>
    <x v="10"/>
    <n v="1416704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1000042"/>
    <d v="2021-10-14T00:00:00"/>
    <n v="2021"/>
    <n v="10"/>
    <n v="10"/>
    <x v="10"/>
    <n v="1419584"/>
    <n v="600"/>
    <n v="0.6"/>
    <s v="PAEX"/>
    <n v="189"/>
    <n v="21300"/>
    <s v=" CHENOVE"/>
    <n v="91100"/>
    <s v="VILLABE"/>
    <n v="278.14499999999998"/>
    <s v="ID8"/>
    <n v="1995"/>
    <s v="femme"/>
    <n v="0.16"/>
    <n v="0.3"/>
    <n v="6.7400000000000002E-2"/>
    <n v="0.7"/>
    <n v="15.884304659999998"/>
  </r>
  <r>
    <n v="20211000042"/>
    <d v="2021-10-15T00:00:00"/>
    <n v="2021"/>
    <n v="10"/>
    <n v="10"/>
    <x v="10"/>
    <n v="1419608"/>
    <n v="600"/>
    <n v="0.6"/>
    <s v="PAEX"/>
    <n v="285.60000000000002"/>
    <n v="21300"/>
    <s v=" CHENOVE"/>
    <n v="59100"/>
    <s v="ROUBAIX"/>
    <n v="520.61199999999997"/>
    <s v="ID8"/>
    <n v="1995"/>
    <s v="femme"/>
    <n v="0.16"/>
    <n v="0.3"/>
    <n v="6.7400000000000002E-2"/>
    <n v="0.7"/>
    <n v="29.731110095999995"/>
  </r>
  <r>
    <n v="20211000042"/>
    <d v="2021-10-18T00:00:00"/>
    <n v="2021"/>
    <n v="10"/>
    <n v="10"/>
    <x v="10"/>
    <n v="1418423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11000042"/>
    <d v="2021-10-18T00:00:00"/>
    <n v="2021"/>
    <n v="10"/>
    <n v="10"/>
    <x v="10"/>
    <n v="1419880"/>
    <n v="900"/>
    <n v="0.9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44.242195788000004"/>
  </r>
  <r>
    <n v="20211000042"/>
    <d v="2021-10-18T00:00:00"/>
    <n v="2021"/>
    <n v="10"/>
    <n v="10"/>
    <x v="10"/>
    <n v="1420405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1000042"/>
    <d v="2021-10-19T00:00:00"/>
    <n v="2021"/>
    <n v="10"/>
    <n v="10"/>
    <x v="10"/>
    <n v="1419847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1000042"/>
    <d v="2021-10-20T00:00:00"/>
    <n v="2021"/>
    <n v="10"/>
    <n v="10"/>
    <x v="10"/>
    <n v="1422131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1000042"/>
    <d v="2021-10-20T00:00:00"/>
    <n v="2021"/>
    <n v="10"/>
    <n v="10"/>
    <x v="10"/>
    <n v="1420661"/>
    <n v="612"/>
    <n v="0.61199999999999999"/>
    <s v="POLE"/>
    <n v="440"/>
    <n v="91100"/>
    <s v=" VILLABE"/>
    <n v="1868"/>
    <s v="Collombey"/>
    <n v="539.096"/>
    <s v="ID2"/>
    <n v="1969"/>
    <s v="homme"/>
    <n v="0.16"/>
    <n v="0.3"/>
    <n v="6.7400000000000002E-2"/>
    <n v="0.7"/>
    <n v="31.40242825536"/>
  </r>
  <r>
    <n v="20211000042"/>
    <d v="2021-10-21T00:00:00"/>
    <n v="2021"/>
    <n v="10"/>
    <n v="10"/>
    <x v="10"/>
    <n v="1422248"/>
    <n v="300"/>
    <n v="0.3"/>
    <s v="POLE"/>
    <n v="168"/>
    <n v="62138"/>
    <s v=" HAISNES"/>
    <n v="66000"/>
    <s v="PERPIGNAN"/>
    <n v="1052.1679999999999"/>
    <s v="ID17"/>
    <n v="1991"/>
    <s v="homme"/>
    <n v="0.16"/>
    <n v="0.3"/>
    <n v="6.7400000000000002E-2"/>
    <n v="0.7"/>
    <n v="30.043605071999995"/>
  </r>
  <r>
    <n v="20211000042"/>
    <d v="2021-10-21T00:00:00"/>
    <n v="2021"/>
    <n v="10"/>
    <n v="10"/>
    <x v="10"/>
    <n v="1421136"/>
    <n v="600"/>
    <n v="0.6"/>
    <s v="POLE"/>
    <n v="218"/>
    <n v="62780"/>
    <s v=" CUCQ"/>
    <n v="91100"/>
    <s v="VILLABE"/>
    <n v="278.49700000000001"/>
    <s v="ID12"/>
    <n v="1987"/>
    <s v="femme"/>
    <n v="0.16"/>
    <n v="0.3"/>
    <n v="6.7400000000000002E-2"/>
    <n v="0.7"/>
    <n v="15.904406676000001"/>
  </r>
  <r>
    <n v="20211000042"/>
    <d v="2021-10-21T00:00:00"/>
    <n v="2021"/>
    <n v="10"/>
    <n v="10"/>
    <x v="10"/>
    <n v="1421129"/>
    <n v="150"/>
    <n v="0.15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11000042"/>
    <d v="2021-10-21T00:00:00"/>
    <n v="2021"/>
    <n v="10"/>
    <n v="10"/>
    <x v="10"/>
    <n v="1421124"/>
    <n v="400"/>
    <n v="0.4"/>
    <s v="POLE"/>
    <n v="288"/>
    <n v="26750"/>
    <s v=" ROMANS SUR ISER"/>
    <n v="59100"/>
    <s v="ROUBAIX"/>
    <n v="814.52200000000005"/>
    <s v="ID5"/>
    <n v="1998"/>
    <s v="femme"/>
    <n v="0.16"/>
    <n v="0.3"/>
    <n v="6.7400000000000002E-2"/>
    <n v="0.7"/>
    <n v="31.010481584000004"/>
  </r>
  <r>
    <n v="20211000042"/>
    <d v="2021-10-22T00:00:00"/>
    <n v="2021"/>
    <n v="10"/>
    <n v="10"/>
    <x v="10"/>
    <n v="1422448"/>
    <n v="1000"/>
    <n v="1"/>
    <s v="AFF"/>
    <n v="238"/>
    <n v="93120"/>
    <s v=" COURNEUVE/LA"/>
    <n v="59100"/>
    <s v="ROUBAIX"/>
    <n v="221.06"/>
    <s v="ID1"/>
    <n v="1972"/>
    <s v="homme"/>
    <n v="6.7400000000000002E-2"/>
    <n v="1"/>
    <n v="0"/>
    <n v="0"/>
    <n v="14.899444000000001"/>
  </r>
  <r>
    <n v="20211000042"/>
    <d v="2021-10-25T00:00:00"/>
    <n v="2021"/>
    <n v="10"/>
    <n v="10"/>
    <x v="10"/>
    <n v="1423122"/>
    <n v="300"/>
    <n v="0.3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11000042"/>
    <d v="2021-10-25T00:00:00"/>
    <n v="2021"/>
    <n v="10"/>
    <n v="10"/>
    <x v="10"/>
    <n v="1423536"/>
    <n v="225"/>
    <n v="0.22500000000000001"/>
    <s v="POLE"/>
    <n v="192"/>
    <n v="26750"/>
    <s v=" ROMANS SUR ISER"/>
    <n v="59100"/>
    <s v="ROUBAIX"/>
    <n v="814.52200000000005"/>
    <s v="ID5"/>
    <n v="1998"/>
    <s v="femme"/>
    <n v="0.16"/>
    <n v="0.3"/>
    <n v="6.7400000000000002E-2"/>
    <n v="0.7"/>
    <n v="17.443395891000002"/>
  </r>
  <r>
    <n v="20211000042"/>
    <d v="2021-10-26T00:00:00"/>
    <n v="2021"/>
    <n v="10"/>
    <n v="10"/>
    <x v="10"/>
    <n v="1423599"/>
    <n v="200"/>
    <n v="0.2"/>
    <s v="PAEX"/>
    <n v="72.5"/>
    <n v="59100"/>
    <s v=" ROUBAIX"/>
    <n v="38070"/>
    <s v="ST QUENTIN FALLA"/>
    <n v="737.65"/>
    <s v="ID9"/>
    <n v="1987"/>
    <s v="homme"/>
    <n v="0.16"/>
    <n v="0.3"/>
    <n v="6.7400000000000002E-2"/>
    <n v="0.7"/>
    <n v="14.041905400000001"/>
  </r>
  <r>
    <n v="20211000042"/>
    <d v="2021-10-26T00:00:00"/>
    <n v="2021"/>
    <n v="10"/>
    <n v="10"/>
    <x v="10"/>
    <n v="1423521"/>
    <n v="400"/>
    <n v="0.4"/>
    <s v="POLE"/>
    <n v="280"/>
    <n v="62138"/>
    <s v=" HAISNES"/>
    <n v="21300"/>
    <s v="CHENOVE"/>
    <n v="497.73500000000001"/>
    <s v="ID17"/>
    <n v="1991"/>
    <s v="homme"/>
    <n v="0.16"/>
    <n v="0.3"/>
    <n v="6.7400000000000002E-2"/>
    <n v="0.7"/>
    <n v="18.949766920000002"/>
  </r>
  <r>
    <n v="20211100039"/>
    <d v="2021-10-27T00:00:00"/>
    <n v="2021"/>
    <n v="10"/>
    <n v="10"/>
    <x v="10"/>
    <n v="1425490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1000042"/>
    <d v="2021-10-28T00:00:00"/>
    <n v="2021"/>
    <n v="10"/>
    <n v="10"/>
    <x v="10"/>
    <n v="1425577"/>
    <n v="110"/>
    <n v="0.11"/>
    <s v="PAEX"/>
    <n v="100"/>
    <n v="93000"/>
    <s v=" BOBIGNY"/>
    <n v="69410"/>
    <s v="CHAMPAGNE AU M"/>
    <n v="469.303"/>
    <s v="ID21"/>
    <n v="1971"/>
    <s v="homme"/>
    <n v="0.16"/>
    <n v="0.3"/>
    <n v="6.7400000000000002E-2"/>
    <n v="0.7"/>
    <n v="4.9135085493999995"/>
  </r>
  <r>
    <n v="20211100039"/>
    <d v="2021-10-28T00:00:00"/>
    <n v="2021"/>
    <n v="10"/>
    <n v="10"/>
    <x v="10"/>
    <n v="1424680"/>
    <n v="300"/>
    <n v="0.3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11100039"/>
    <d v="2021-10-29T00:00:00"/>
    <n v="2021"/>
    <n v="10"/>
    <n v="10"/>
    <x v="10"/>
    <n v="1426144"/>
    <n v="100"/>
    <n v="0.1"/>
    <s v="GV"/>
    <n v="110"/>
    <n v="93000"/>
    <s v=" BOBIGNY"/>
    <n v="91100"/>
    <s v="VILLABE"/>
    <n v="52.249000000000002"/>
    <s v="ID21"/>
    <n v="1971"/>
    <s v="homme"/>
    <n v="0.24099999999999999"/>
    <n v="1"/>
    <n v="0"/>
    <n v="0"/>
    <n v="1.2592009"/>
  </r>
  <r>
    <n v="20211100039"/>
    <d v="2021-10-29T00:00:00"/>
    <n v="2021"/>
    <n v="10"/>
    <n v="10"/>
    <x v="10"/>
    <n v="1425863"/>
    <n v="800"/>
    <n v="0.8"/>
    <s v="PAEX"/>
    <n v="275"/>
    <n v="67100"/>
    <s v=" STRASBOURG"/>
    <n v="91100"/>
    <s v="VILLABE"/>
    <n v="516.47400000000005"/>
    <s v="ID3"/>
    <n v="1987"/>
    <s v="homme"/>
    <n v="0.16"/>
    <n v="0.3"/>
    <n v="6.7400000000000002E-2"/>
    <n v="0.7"/>
    <n v="39.32639625600001"/>
  </r>
  <r>
    <n v="20211100039"/>
    <d v="2021-11-02T00:00:00"/>
    <n v="2021"/>
    <n v="11"/>
    <n v="11"/>
    <x v="11"/>
    <n v="1426382"/>
    <n v="200"/>
    <n v="0.2"/>
    <s v="POLE"/>
    <n v="30"/>
    <n v="26750"/>
    <s v=" ROMANS SUR ISER"/>
    <n v="59100"/>
    <s v="ROUBAIX"/>
    <n v="814.52200000000005"/>
    <s v="ID5"/>
    <n v="1998"/>
    <s v="femme"/>
    <n v="0.16"/>
    <n v="0.3"/>
    <n v="6.7400000000000002E-2"/>
    <n v="0.7"/>
    <n v="15.505240792000002"/>
  </r>
  <r>
    <n v="20211100039"/>
    <d v="2021-11-02T00:00:00"/>
    <n v="2021"/>
    <n v="11"/>
    <n v="11"/>
    <x v="11"/>
    <n v="1426392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11100039"/>
    <d v="2021-11-03T00:00:00"/>
    <n v="2021"/>
    <n v="11"/>
    <n v="11"/>
    <x v="11"/>
    <n v="1427260"/>
    <n v="600"/>
    <n v="0.6"/>
    <s v="POLE"/>
    <n v="269"/>
    <n v="93120"/>
    <s v=" COURNEUVE/LA"/>
    <n v="26750"/>
    <s v="ROMANS SUR ISER"/>
    <n v="592.01400000000001"/>
    <s v="ID1"/>
    <n v="1972"/>
    <s v="homme"/>
    <n v="0.16"/>
    <n v="0.3"/>
    <n v="6.7400000000000002E-2"/>
    <n v="0.7"/>
    <n v="33.808735511999998"/>
  </r>
  <r>
    <n v="20211100039"/>
    <d v="2021-11-04T00:00:00"/>
    <n v="2021"/>
    <n v="11"/>
    <n v="11"/>
    <x v="11"/>
    <n v="1427239"/>
    <n v="90"/>
    <n v="0.09"/>
    <s v="GV"/>
    <n v="50"/>
    <n v="91100"/>
    <s v=" VILLABE"/>
    <n v="77230"/>
    <s v="MOUSSY LE NEUF"/>
    <n v="74.748999999999995"/>
    <s v="ID2"/>
    <n v="1969"/>
    <s v="homme"/>
    <n v="0.24099999999999999"/>
    <n v="1"/>
    <n v="0"/>
    <n v="0"/>
    <n v="1.6213058099999997"/>
  </r>
  <r>
    <n v="20211100039"/>
    <d v="2021-11-04T00:00:00"/>
    <n v="2021"/>
    <n v="11"/>
    <n v="11"/>
    <x v="11"/>
    <n v="1426384"/>
    <n v="150"/>
    <n v="0.1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11100039"/>
    <d v="2021-11-04T00:00:00"/>
    <n v="2021"/>
    <n v="11"/>
    <n v="11"/>
    <x v="11"/>
    <n v="1427706"/>
    <n v="600"/>
    <n v="0.6"/>
    <s v="POLE"/>
    <n v="230"/>
    <n v="62780"/>
    <s v=" CUCQ"/>
    <n v="91100"/>
    <s v="VILLABE"/>
    <n v="278.49700000000001"/>
    <s v="ID12"/>
    <n v="1987"/>
    <s v="femme"/>
    <n v="0.16"/>
    <n v="0.3"/>
    <n v="6.7400000000000002E-2"/>
    <n v="0.7"/>
    <n v="15.904406676000001"/>
  </r>
  <r>
    <n v="20211100039"/>
    <d v="2021-11-09T00:00:00"/>
    <n v="2021"/>
    <n v="11"/>
    <n v="11"/>
    <x v="11"/>
    <n v="1429095"/>
    <n v="150"/>
    <n v="0.15"/>
    <s v="POLE"/>
    <n v="100"/>
    <n v="59810"/>
    <s v=" LESQUIN"/>
    <n v="21300"/>
    <s v="CHENOVE"/>
    <n v="503.79700000000003"/>
    <s v="ID11"/>
    <n v="1998"/>
    <s v="homme"/>
    <n v="0.16"/>
    <n v="0.3"/>
    <n v="6.7400000000000002E-2"/>
    <n v="0.7"/>
    <n v="7.1927097690000004"/>
  </r>
  <r>
    <n v="20211100039"/>
    <d v="2021-11-09T00:00:00"/>
    <n v="2021"/>
    <n v="11"/>
    <n v="11"/>
    <x v="11"/>
    <n v="1429091"/>
    <n v="150"/>
    <n v="0.15"/>
    <s v="POLE"/>
    <n v="130"/>
    <n v="59810"/>
    <s v=" LESQUIN"/>
    <n v="39570"/>
    <s v="LONS LE SAUNIER"/>
    <n v="581.68499999999995"/>
    <s v="ID11"/>
    <n v="1998"/>
    <s v="homme"/>
    <n v="0.16"/>
    <n v="0.3"/>
    <n v="6.7400000000000002E-2"/>
    <n v="0.7"/>
    <n v="8.3047167449999986"/>
  </r>
  <r>
    <n v="20211100039"/>
    <d v="2021-11-09T00:00:00"/>
    <n v="2021"/>
    <n v="11"/>
    <n v="11"/>
    <x v="11"/>
    <n v="1429288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11100039"/>
    <d v="2021-11-09T00:00:00"/>
    <n v="2021"/>
    <n v="11"/>
    <n v="11"/>
    <x v="11"/>
    <n v="1429283"/>
    <n v="600"/>
    <n v="0.6"/>
    <s v="POLE"/>
    <n v="258"/>
    <n v="59810"/>
    <s v=" LESQUIN"/>
    <n v="59100"/>
    <s v="ROUBAIX"/>
    <n v="20.318000000000001"/>
    <s v="ID11"/>
    <n v="1998"/>
    <s v="homme"/>
    <n v="0.16"/>
    <n v="0.3"/>
    <n v="6.7400000000000002E-2"/>
    <n v="0.7"/>
    <n v="1.1603203440000001"/>
  </r>
  <r>
    <n v="20211100039"/>
    <d v="2021-11-10T00:00:00"/>
    <n v="2021"/>
    <n v="11"/>
    <n v="11"/>
    <x v="11"/>
    <n v="1430055"/>
    <n v="1600"/>
    <n v="1.6"/>
    <s v="AFF"/>
    <n v="375"/>
    <n v="59100"/>
    <s v=" ROUBAIX"/>
    <n v="91100"/>
    <s v="VILLABE"/>
    <n v="266.35300000000001"/>
    <s v="ID9"/>
    <n v="1987"/>
    <s v="homme"/>
    <n v="6.7400000000000002E-2"/>
    <n v="1"/>
    <n v="0"/>
    <n v="0"/>
    <n v="28.723507520000002"/>
  </r>
  <r>
    <n v="20211100039"/>
    <d v="2021-11-12T00:00:00"/>
    <n v="2021"/>
    <n v="11"/>
    <n v="11"/>
    <x v="11"/>
    <n v="1431050"/>
    <n v="300"/>
    <n v="0.3"/>
    <s v="PAEX"/>
    <n v="253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1100039"/>
    <d v="2021-11-15T00:00:00"/>
    <n v="2021"/>
    <n v="11"/>
    <n v="11"/>
    <x v="11"/>
    <n v="1430557"/>
    <n v="300"/>
    <n v="0.3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11100039"/>
    <d v="2021-11-15T00:00:00"/>
    <n v="2021"/>
    <n v="11"/>
    <n v="11"/>
    <x v="11"/>
    <n v="1431059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11100039"/>
    <d v="2021-11-16T00:00:00"/>
    <n v="2021"/>
    <n v="11"/>
    <n v="11"/>
    <x v="11"/>
    <n v="1430499"/>
    <n v="200"/>
    <n v="0.2"/>
    <s v="POLE"/>
    <n v="158"/>
    <n v="62138"/>
    <s v=" HAISNES"/>
    <n v="94440"/>
    <s v="MAROLLES EN BRI"/>
    <n v="241.233"/>
    <s v="ID17"/>
    <n v="1991"/>
    <s v="homme"/>
    <n v="0.16"/>
    <n v="0.3"/>
    <n v="6.7400000000000002E-2"/>
    <n v="0.7"/>
    <n v="4.5921113880000011"/>
  </r>
  <r>
    <n v="20211100039"/>
    <d v="2021-11-16T00:00:00"/>
    <n v="2021"/>
    <n v="11"/>
    <n v="11"/>
    <x v="11"/>
    <n v="1431027"/>
    <n v="200"/>
    <n v="0.2"/>
    <s v="PAEX"/>
    <n v="170"/>
    <n v="21300"/>
    <s v=" CHENOVE"/>
    <n v="59100"/>
    <s v="ROUBAIX"/>
    <n v="520.61199999999997"/>
    <s v="ID8"/>
    <n v="1995"/>
    <s v="femme"/>
    <n v="0.16"/>
    <n v="0.3"/>
    <n v="6.7400000000000002E-2"/>
    <n v="0.7"/>
    <n v="9.9103700319999994"/>
  </r>
  <r>
    <n v="20211100039"/>
    <d v="2021-11-17T00:00:00"/>
    <n v="2021"/>
    <n v="11"/>
    <n v="11"/>
    <x v="11"/>
    <n v="1431812"/>
    <n v="200"/>
    <n v="0.2"/>
    <s v="GV"/>
    <n v="110"/>
    <n v="93000"/>
    <s v=" BOBIGNY"/>
    <n v="91100"/>
    <s v="VILLABE"/>
    <n v="52.249000000000002"/>
    <s v="ID21"/>
    <n v="1971"/>
    <s v="homme"/>
    <n v="0.24099999999999999"/>
    <n v="1"/>
    <n v="0"/>
    <n v="0"/>
    <n v="2.5184017999999999"/>
  </r>
  <r>
    <n v="20211100039"/>
    <d v="2021-11-17T00:00:00"/>
    <n v="2021"/>
    <n v="11"/>
    <n v="11"/>
    <x v="11"/>
    <n v="1431747"/>
    <n v="300"/>
    <n v="0.3"/>
    <s v="POLE"/>
    <n v="12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1100039"/>
    <d v="2021-11-17T00:00:00"/>
    <n v="2021"/>
    <n v="11"/>
    <n v="11"/>
    <x v="11"/>
    <n v="1431863"/>
    <n v="200"/>
    <n v="0.2"/>
    <s v="POLE"/>
    <n v="330"/>
    <n v="6150"/>
    <s v="CANNES"/>
    <n v="59100"/>
    <s v="ROUBAIX"/>
    <n v="1138.194"/>
    <s v="ID25"/>
    <n v="1992"/>
    <s v="femme"/>
    <n v="0.16"/>
    <n v="0.3"/>
    <n v="6.7400000000000002E-2"/>
    <n v="0.7"/>
    <n v="21.666660984000004"/>
  </r>
  <r>
    <n v="20211100039"/>
    <d v="2021-11-18T00:00:00"/>
    <n v="2021"/>
    <n v="11"/>
    <n v="11"/>
    <x v="11"/>
    <n v="1432673"/>
    <n v="200"/>
    <n v="0.2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0.308488936"/>
  </r>
  <r>
    <n v="20211100039"/>
    <d v="2021-11-19T00:00:00"/>
    <n v="2021"/>
    <n v="11"/>
    <n v="11"/>
    <x v="11"/>
    <n v="1433158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11100039"/>
    <d v="2021-11-22T00:00:00"/>
    <n v="2021"/>
    <n v="11"/>
    <n v="11"/>
    <x v="11"/>
    <n v="1432513"/>
    <n v="200"/>
    <n v="0.2"/>
    <s v="POLE"/>
    <n v="192"/>
    <n v="26750"/>
    <s v=" ROMANS SUR ISER"/>
    <n v="59100"/>
    <s v="ROUBAIX"/>
    <n v="814.52200000000005"/>
    <s v="ID5"/>
    <n v="1998"/>
    <s v="femme"/>
    <n v="0.16"/>
    <n v="0.3"/>
    <n v="6.7400000000000002E-2"/>
    <n v="0.7"/>
    <n v="15.505240792000002"/>
  </r>
  <r>
    <n v="20211100039"/>
    <d v="2021-11-22T00:00:00"/>
    <n v="2021"/>
    <n v="11"/>
    <n v="11"/>
    <x v="11"/>
    <n v="1434609"/>
    <n v="1077"/>
    <n v="1.077"/>
    <s v="AFF"/>
    <n v="200"/>
    <n v="59100"/>
    <s v=" ROUBAIX"/>
    <n v="93120"/>
    <s v="COURNEUVE/LA"/>
    <n v="220.54900000000001"/>
    <s v="ID9"/>
    <n v="1987"/>
    <s v="homme"/>
    <n v="6.7400000000000002E-2"/>
    <n v="1"/>
    <n v="0"/>
    <n v="0"/>
    <n v="16.009607800200001"/>
  </r>
  <r>
    <n v="20211100039"/>
    <d v="2021-11-24T00:00:00"/>
    <n v="2021"/>
    <n v="11"/>
    <n v="11"/>
    <x v="11"/>
    <n v="1435288"/>
    <n v="200"/>
    <n v="0.2"/>
    <s v="POLE"/>
    <n v="158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11100039"/>
    <d v="2021-11-25T00:00:00"/>
    <n v="2021"/>
    <n v="11"/>
    <n v="11"/>
    <x v="11"/>
    <n v="1435628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11100039"/>
    <d v="2021-11-26T00:00:00"/>
    <n v="2021"/>
    <n v="11"/>
    <n v="11"/>
    <x v="11"/>
    <n v="1434776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11100039"/>
    <d v="2021-11-26T00:00:00"/>
    <n v="2021"/>
    <n v="11"/>
    <n v="11"/>
    <x v="11"/>
    <n v="1436025"/>
    <n v="300"/>
    <n v="0.3"/>
    <s v="PAEX"/>
    <n v="206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11100039"/>
    <d v="2021-11-29T00:00:00"/>
    <n v="2021"/>
    <n v="11"/>
    <n v="11"/>
    <x v="11"/>
    <n v="1437218"/>
    <n v="800"/>
    <n v="0.8"/>
    <s v="POLE"/>
    <n v="60"/>
    <n v="94440"/>
    <s v=" MAROLLES EN BRI"/>
    <n v="91100"/>
    <s v="VILLABE"/>
    <n v="33.991"/>
    <s v="ID6"/>
    <n v="1976"/>
    <s v="homme"/>
    <n v="0.16"/>
    <n v="0.3"/>
    <n v="6.7400000000000002E-2"/>
    <n v="0.7"/>
    <n v="2.5882107040000002"/>
  </r>
  <r>
    <n v="20211100039"/>
    <d v="2021-11-29T00:00:00"/>
    <n v="2021"/>
    <n v="11"/>
    <n v="11"/>
    <x v="11"/>
    <n v="1436239"/>
    <n v="300"/>
    <n v="0.3"/>
    <s v="POLE"/>
    <n v="206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11200035"/>
    <d v="2021-12-02T00:00:00"/>
    <n v="2021"/>
    <n v="12"/>
    <n v="12"/>
    <x v="12"/>
    <n v="1438147"/>
    <n v="800"/>
    <n v="0.8"/>
    <s v="GV"/>
    <n v="150"/>
    <n v="94440"/>
    <s v=" MAROLLES EN BRI"/>
    <n v="91100"/>
    <s v="VILLABE"/>
    <n v="33.991"/>
    <s v="ID6"/>
    <n v="1976"/>
    <s v="homme"/>
    <n v="0.24099999999999999"/>
    <n v="1"/>
    <n v="0"/>
    <n v="0"/>
    <n v="6.5534647999999995"/>
  </r>
  <r>
    <n v="20211200035"/>
    <d v="2021-12-02T00:00:00"/>
    <n v="2021"/>
    <n v="12"/>
    <n v="12"/>
    <x v="12"/>
    <n v="1438148"/>
    <n v="150"/>
    <n v="0.1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11200035"/>
    <d v="2021-12-02T00:00:00"/>
    <n v="2021"/>
    <n v="12"/>
    <n v="12"/>
    <x v="12"/>
    <n v="1419400"/>
    <n v="550"/>
    <n v="0.55000000000000004"/>
    <s v="PAEX"/>
    <n v="238"/>
    <n v="62450"/>
    <s v=" BAPAUME"/>
    <n v="91100"/>
    <s v="VILLABE"/>
    <n v="190.54599999999999"/>
    <s v="ID22"/>
    <n v="1984"/>
    <s v="femme"/>
    <n v="0.16"/>
    <n v="0.3"/>
    <n v="6.7400000000000002E-2"/>
    <n v="0.7"/>
    <n v="9.9748925540000002"/>
  </r>
  <r>
    <n v="20211200035"/>
    <d v="2021-12-02T00:00:00"/>
    <n v="2021"/>
    <n v="12"/>
    <n v="12"/>
    <x v="12"/>
    <n v="1435701"/>
    <n v="600"/>
    <n v="0.6"/>
    <s v="POLE"/>
    <n v="520"/>
    <n v="62780"/>
    <s v=" CUCQ"/>
    <n v="91100"/>
    <s v="VILLABE"/>
    <n v="278.49700000000001"/>
    <s v="ID12"/>
    <n v="1987"/>
    <s v="femme"/>
    <n v="0.16"/>
    <n v="0.3"/>
    <n v="6.7400000000000002E-2"/>
    <n v="0.7"/>
    <n v="15.904406676000001"/>
  </r>
  <r>
    <n v="20211200035"/>
    <d v="2021-12-03T00:00:00"/>
    <n v="2021"/>
    <n v="12"/>
    <n v="12"/>
    <x v="12"/>
    <n v="1440527"/>
    <n v="220"/>
    <n v="0.22"/>
    <s v="PAEX"/>
    <n v="95"/>
    <n v="94440"/>
    <s v=" MAROLLES EN BRI"/>
    <n v="59100"/>
    <s v="ROUBAIX"/>
    <n v="250.898"/>
    <s v="ID6"/>
    <n v="1976"/>
    <s v="homme"/>
    <n v="0.16"/>
    <n v="0.3"/>
    <n v="6.7400000000000002E-2"/>
    <n v="0.7"/>
    <n v="5.2537037608000006"/>
  </r>
  <r>
    <n v="20211200035"/>
    <d v="2021-12-07T00:00:00"/>
    <n v="2021"/>
    <n v="12"/>
    <n v="12"/>
    <x v="12"/>
    <n v="1440684"/>
    <n v="100"/>
    <n v="0.1"/>
    <s v="POLE"/>
    <n v="140"/>
    <n v="62138"/>
    <s v=" HAISNES"/>
    <n v="67100"/>
    <s v="STRASBOURG"/>
    <n v="549.995"/>
    <s v="ID17"/>
    <n v="1991"/>
    <s v="homme"/>
    <n v="0.16"/>
    <n v="0.3"/>
    <n v="6.7400000000000002E-2"/>
    <n v="0.7"/>
    <n v="5.2348524100000002"/>
  </r>
  <r>
    <n v="20211200035"/>
    <d v="2021-12-09T00:00:00"/>
    <n v="2021"/>
    <n v="12"/>
    <n v="12"/>
    <x v="12"/>
    <n v="1442391"/>
    <n v="80"/>
    <n v="0.08"/>
    <s v="GV"/>
    <n v="80"/>
    <n v="91100"/>
    <s v=" VILLABE"/>
    <n v="75017"/>
    <s v="PARIS 17"/>
    <n v="46.664999999999999"/>
    <s v="ID2"/>
    <n v="1969"/>
    <s v="homme"/>
    <n v="0.24099999999999999"/>
    <n v="1"/>
    <n v="0"/>
    <n v="0"/>
    <n v="0.89970119999999987"/>
  </r>
  <r>
    <n v="20211200035"/>
    <d v="2021-12-10T00:00:00"/>
    <n v="2021"/>
    <n v="12"/>
    <n v="12"/>
    <x v="12"/>
    <n v="1443443"/>
    <n v="400"/>
    <n v="0.4"/>
    <s v="GV"/>
    <n v="100"/>
    <n v="91100"/>
    <s v=" VILLABE"/>
    <n v="75001"/>
    <s v="PARIS 01"/>
    <n v="44.951000000000001"/>
    <s v="ID2"/>
    <n v="1969"/>
    <s v="homme"/>
    <n v="0.24099999999999999"/>
    <n v="1"/>
    <n v="0"/>
    <n v="0"/>
    <n v="4.3332763999999999"/>
  </r>
  <r>
    <n v="20211200035"/>
    <d v="2021-12-10T00:00:00"/>
    <n v="2021"/>
    <n v="12"/>
    <n v="12"/>
    <x v="12"/>
    <n v="1442850"/>
    <n v="1600"/>
    <n v="1.6"/>
    <s v="AFF"/>
    <n v="330"/>
    <n v="62138"/>
    <s v=" HAISNES"/>
    <n v="59225"/>
    <s v="CLARY"/>
    <n v="90.516999999999996"/>
    <s v="ID17"/>
    <n v="1991"/>
    <s v="homme"/>
    <n v="6.7400000000000002E-2"/>
    <n v="1"/>
    <n v="0"/>
    <n v="0"/>
    <n v="9.7613532799999998"/>
  </r>
  <r>
    <n v="20211200035"/>
    <d v="2021-12-20T00:00:00"/>
    <n v="2021"/>
    <n v="12"/>
    <n v="12"/>
    <x v="12"/>
    <n v="1446290"/>
    <n v="525"/>
    <n v="0.52500000000000002"/>
    <s v="PAEX"/>
    <n v="182"/>
    <n v="21300"/>
    <s v=" CHENOVE"/>
    <n v="59100"/>
    <s v="ROUBAIX"/>
    <n v="520.61199999999997"/>
    <s v="ID8"/>
    <n v="1995"/>
    <s v="femme"/>
    <n v="0.16"/>
    <n v="0.3"/>
    <n v="6.7400000000000002E-2"/>
    <n v="0.7"/>
    <n v="26.014721334000001"/>
  </r>
  <r>
    <n v="20211200035"/>
    <d v="2021-12-20T00:00:00"/>
    <n v="2021"/>
    <n v="12"/>
    <n v="12"/>
    <x v="12"/>
    <n v="1446579"/>
    <n v="270"/>
    <n v="0.27"/>
    <s v="POLE"/>
    <n v="240"/>
    <n v="91100"/>
    <s v=" VILLABE"/>
    <n v="1868"/>
    <s v="Collombey"/>
    <n v="539.096"/>
    <s v="ID2"/>
    <n v="1969"/>
    <s v="homme"/>
    <n v="0.16"/>
    <n v="0.3"/>
    <n v="6.7400000000000002E-2"/>
    <n v="0.7"/>
    <n v="13.8540124656"/>
  </r>
  <r>
    <n v="20211200035"/>
    <d v="2021-12-22T00:00:00"/>
    <n v="2021"/>
    <n v="12"/>
    <n v="12"/>
    <x v="12"/>
    <n v="1446830"/>
    <n v="100"/>
    <n v="0.1"/>
    <s v="POLE"/>
    <n v="125"/>
    <n v="59100"/>
    <s v=" ROUBAIX"/>
    <n v="93300"/>
    <s v="AUBERVILLIERS"/>
    <n v="223.16499999999999"/>
    <s v="ID9"/>
    <n v="1987"/>
    <s v="homme"/>
    <n v="0.16"/>
    <n v="0.3"/>
    <n v="6.7400000000000002E-2"/>
    <n v="0.7"/>
    <n v="2.1240844700000001"/>
  </r>
  <r>
    <n v="20211200035"/>
    <d v="2021-12-22T00:00:00"/>
    <n v="2021"/>
    <n v="12"/>
    <n v="12"/>
    <x v="12"/>
    <n v="1446829"/>
    <n v="100"/>
    <n v="0.1"/>
    <s v="POLE"/>
    <n v="158"/>
    <n v="59100"/>
    <s v=" ROUBAIX"/>
    <n v="93000"/>
    <s v="BOBIGNY"/>
    <n v="224.143"/>
    <s v="ID9"/>
    <n v="1987"/>
    <s v="homme"/>
    <n v="0.16"/>
    <n v="0.3"/>
    <n v="6.7400000000000002E-2"/>
    <n v="0.7"/>
    <n v="2.1333930740000002"/>
  </r>
  <r>
    <n v="20211200035"/>
    <d v="2021-12-23T00:00:00"/>
    <n v="2021"/>
    <n v="12"/>
    <n v="12"/>
    <x v="12"/>
    <n v="1448185"/>
    <n v="150"/>
    <n v="0.15"/>
    <s v="POLE"/>
    <n v="131"/>
    <n v="62138"/>
    <s v=" HAISNES"/>
    <n v="91100"/>
    <s v="VILLABE"/>
    <n v="247.541"/>
    <s v="ID17"/>
    <n v="1991"/>
    <s v="homme"/>
    <n v="0.16"/>
    <n v="0.3"/>
    <n v="6.7400000000000002E-2"/>
    <n v="0.7"/>
    <n v="3.534142857"/>
  </r>
  <r>
    <n v="20211200035"/>
    <d v="2021-12-24T00:00:00"/>
    <n v="2021"/>
    <n v="12"/>
    <n v="12"/>
    <x v="12"/>
    <n v="1449067"/>
    <n v="300"/>
    <n v="0.3"/>
    <s v="PAEX"/>
    <n v="167"/>
    <n v="91100"/>
    <s v=" VILLABE"/>
    <n v="59810"/>
    <s v="LESQUIN"/>
    <n v="248.797"/>
    <s v="ID2"/>
    <n v="1969"/>
    <s v="homme"/>
    <n v="0.16"/>
    <n v="0.3"/>
    <n v="6.7400000000000002E-2"/>
    <n v="0.7"/>
    <n v="7.1041495379999997"/>
  </r>
  <r>
    <n v="20211200035"/>
    <d v="2021-12-27T00:00:00"/>
    <n v="2021"/>
    <n v="12"/>
    <n v="12"/>
    <x v="12"/>
    <n v="1449071"/>
    <n v="300"/>
    <n v="0.3"/>
    <s v="PAEX"/>
    <n v="136"/>
    <n v="91100"/>
    <s v=" VILLABE"/>
    <n v="8090"/>
    <s v="CHARLEVILLE MEZ"/>
    <n v="256.911"/>
    <s v="ID2"/>
    <n v="1969"/>
    <s v="homme"/>
    <n v="0.16"/>
    <n v="0.3"/>
    <n v="6.7400000000000002E-2"/>
    <n v="0.7"/>
    <n v="7.3358366939999993"/>
  </r>
  <r>
    <n v="20211200035"/>
    <d v="2021-12-27T00:00:00"/>
    <n v="2021"/>
    <n v="12"/>
    <n v="12"/>
    <x v="12"/>
    <n v="1449069"/>
    <n v="300"/>
    <n v="0.3"/>
    <s v="PAEX"/>
    <n v="234.4"/>
    <n v="91100"/>
    <s v=" VILLABE"/>
    <n v="67100"/>
    <s v="STRASBOURG"/>
    <n v="515.798"/>
    <s v="ID2"/>
    <n v="1969"/>
    <s v="homme"/>
    <n v="0.16"/>
    <n v="0.3"/>
    <n v="6.7400000000000002E-2"/>
    <n v="0.7"/>
    <n v="14.728096091999999"/>
  </r>
  <r>
    <n v="20211200035"/>
    <d v="2021-12-28T00:00:00"/>
    <n v="2021"/>
    <n v="12"/>
    <n v="12"/>
    <x v="12"/>
    <n v="1449382"/>
    <n v="400"/>
    <n v="0.4"/>
    <s v="PAEX"/>
    <n v="110"/>
    <n v="91100"/>
    <s v=" VILLABE"/>
    <n v="59100"/>
    <s v="ROUBAIX"/>
    <n v="266.166"/>
    <s v="ID2"/>
    <n v="1969"/>
    <s v="homme"/>
    <n v="0.16"/>
    <n v="0.3"/>
    <n v="6.7400000000000002E-2"/>
    <n v="0.7"/>
    <n v="10.133471952000001"/>
  </r>
  <r>
    <n v="20211200035"/>
    <d v="2021-12-30T00:00:00"/>
    <n v="2021"/>
    <n v="12"/>
    <n v="12"/>
    <x v="12"/>
    <n v="1450103"/>
    <n v="300"/>
    <n v="0.3"/>
    <s v="PAEX"/>
    <n v="100"/>
    <n v="91100"/>
    <s v=" VILLABE"/>
    <n v="62138"/>
    <s v="HAISNES"/>
    <n v="246.48500000000001"/>
    <s v="ID2"/>
    <n v="1969"/>
    <s v="homme"/>
    <n v="0.16"/>
    <n v="0.3"/>
    <n v="6.7400000000000002E-2"/>
    <n v="0.7"/>
    <n v="7.0381326900000003"/>
  </r>
  <r>
    <n v="20220100037"/>
    <d v="2022-01-03T00:00:00"/>
    <n v="2022"/>
    <n v="1"/>
    <s v="01"/>
    <x v="13"/>
    <n v="1450191"/>
    <n v="300"/>
    <n v="0.3"/>
    <s v="PAEX"/>
    <n v="90"/>
    <n v="91100"/>
    <s v=" VILLABE"/>
    <n v="59810"/>
    <s v="LESQUIN"/>
    <n v="248.797"/>
    <s v="ID2"/>
    <n v="1969"/>
    <s v="homme"/>
    <n v="0.16"/>
    <n v="0.3"/>
    <n v="6.7400000000000002E-2"/>
    <n v="0.7"/>
    <n v="7.1041495379999997"/>
  </r>
  <r>
    <n v="20220100037"/>
    <d v="2022-01-03T00:00:00"/>
    <n v="2022"/>
    <n v="1"/>
    <s v="01"/>
    <x v="13"/>
    <n v="1448943"/>
    <n v="225"/>
    <n v="0.22500000000000001"/>
    <s v="PAEX"/>
    <n v="110"/>
    <n v="21300"/>
    <s v=" CHENOVE"/>
    <n v="59100"/>
    <s v="ROUBAIX"/>
    <n v="520.61199999999997"/>
    <s v="ID8"/>
    <n v="1995"/>
    <s v="femme"/>
    <n v="0.16"/>
    <n v="0.3"/>
    <n v="6.7400000000000002E-2"/>
    <n v="0.7"/>
    <n v="11.149166286"/>
  </r>
  <r>
    <n v="20220100037"/>
    <d v="2022-01-03T00:00:00"/>
    <n v="2022"/>
    <n v="1"/>
    <s v="01"/>
    <x v="13"/>
    <n v="1450194"/>
    <n v="500"/>
    <n v="0.5"/>
    <s v="PAEX"/>
    <n v="155"/>
    <n v="91100"/>
    <s v=" VILLABE"/>
    <n v="21300"/>
    <s v="CHENOVE"/>
    <n v="279.79899999999998"/>
    <s v="ID2"/>
    <n v="1969"/>
    <s v="homme"/>
    <n v="0.16"/>
    <n v="0.3"/>
    <n v="6.7400000000000002E-2"/>
    <n v="0.7"/>
    <n v="13.315634409999999"/>
  </r>
  <r>
    <n v="20220100037"/>
    <d v="2022-01-05T00:00:00"/>
    <n v="2022"/>
    <n v="1"/>
    <s v="01"/>
    <x v="13"/>
    <n v="1451225"/>
    <n v="594"/>
    <n v="0.59399999999999997"/>
    <s v="POLE"/>
    <n v="190"/>
    <n v="91100"/>
    <s v=" VILLABE"/>
    <n v="26750"/>
    <s v="ROMANS SUR ISER"/>
    <n v="541.17999999999995"/>
    <s v="ID2"/>
    <n v="1969"/>
    <s v="homme"/>
    <n v="0.16"/>
    <n v="0.3"/>
    <n v="6.7400000000000002E-2"/>
    <n v="0.7"/>
    <n v="30.596650365599999"/>
  </r>
  <r>
    <n v="20220100037"/>
    <d v="2022-01-07T00:00:00"/>
    <n v="2022"/>
    <n v="1"/>
    <s v="01"/>
    <x v="13"/>
    <n v="1451971"/>
    <n v="200"/>
    <n v="0.2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9.8315990640000024"/>
  </r>
  <r>
    <n v="20220100037"/>
    <d v="2022-01-10T00:00:00"/>
    <n v="2022"/>
    <n v="1"/>
    <s v="01"/>
    <x v="13"/>
    <n v="1452476"/>
    <n v="62"/>
    <n v="6.2E-2"/>
    <s v="PAEX"/>
    <n v="100"/>
    <n v="91100"/>
    <s v=" VILLABE"/>
    <n v="62450"/>
    <s v="BAPAUME"/>
    <n v="190.11600000000001"/>
    <s v="ID2"/>
    <n v="1969"/>
    <s v="homme"/>
    <n v="0.16"/>
    <n v="0.3"/>
    <n v="6.7400000000000002E-2"/>
    <n v="0.7"/>
    <n v="1.1219049345600001"/>
  </r>
  <r>
    <n v="20220100037"/>
    <d v="2022-01-10T00:00:00"/>
    <n v="2022"/>
    <n v="1"/>
    <s v="01"/>
    <x v="13"/>
    <n v="1452037"/>
    <n v="800"/>
    <n v="0.8"/>
    <s v="PAEX"/>
    <n v="360"/>
    <n v="59100"/>
    <s v=" ROUBAIX"/>
    <n v="24400"/>
    <s v="LECHES/LES"/>
    <n v="757.46799999999996"/>
    <s v="ID9"/>
    <n v="1987"/>
    <s v="homme"/>
    <n v="0.16"/>
    <n v="0.3"/>
    <n v="6.7400000000000002E-2"/>
    <n v="0.7"/>
    <n v="57.676643392000003"/>
  </r>
  <r>
    <n v="20220100037"/>
    <d v="2022-01-11T00:00:00"/>
    <n v="2022"/>
    <n v="1"/>
    <s v="01"/>
    <x v="13"/>
    <n v="1452726"/>
    <n v="450"/>
    <n v="0.45"/>
    <s v="PL"/>
    <n v="123"/>
    <n v="93120"/>
    <s v=" COURNEUVE/LA"/>
    <n v="91100"/>
    <s v="VILLABE"/>
    <n v="54.761000000000003"/>
    <s v="ID1"/>
    <n v="1972"/>
    <s v="homme"/>
    <n v="0.16"/>
    <n v="1"/>
    <n v="0"/>
    <n v="0"/>
    <n v="3.9427920000000007"/>
  </r>
  <r>
    <n v="20220100037"/>
    <d v="2022-01-11T00:00:00"/>
    <n v="2022"/>
    <n v="1"/>
    <s v="01"/>
    <x v="13"/>
    <n v="1453720"/>
    <n v="148"/>
    <n v="0.14799999999999999"/>
    <s v="PAEX"/>
    <n v="131"/>
    <n v="91100"/>
    <s v=" VILLABE"/>
    <n v="39570"/>
    <s v="LONS LE SAUNIER"/>
    <n v="380.45499999999998"/>
    <s v="ID2"/>
    <n v="1969"/>
    <s v="homme"/>
    <n v="0.16"/>
    <n v="0.3"/>
    <n v="6.7400000000000002E-2"/>
    <n v="0.7"/>
    <n v="5.3593326212000001"/>
  </r>
  <r>
    <n v="20220100037"/>
    <d v="2022-01-11T00:00:00"/>
    <n v="2022"/>
    <n v="1"/>
    <s v="01"/>
    <x v="13"/>
    <n v="1453008"/>
    <n v="311"/>
    <n v="0.311"/>
    <s v="PAEX"/>
    <n v="132"/>
    <n v="91100"/>
    <s v=" VILLABE"/>
    <n v="62780"/>
    <s v="CUCQ"/>
    <n v="280.69799999999998"/>
    <s v="ID2"/>
    <n v="1969"/>
    <s v="homme"/>
    <n v="0.16"/>
    <n v="0.3"/>
    <n v="6.7400000000000002E-2"/>
    <n v="0.7"/>
    <n v="8.3089358840400003"/>
  </r>
  <r>
    <n v="20220100037"/>
    <d v="2022-01-11T00:00:00"/>
    <n v="2022"/>
    <n v="1"/>
    <s v="01"/>
    <x v="13"/>
    <n v="1453723"/>
    <n v="57"/>
    <n v="5.7000000000000002E-2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2.7983382574800002"/>
  </r>
  <r>
    <n v="20220100037"/>
    <d v="2022-01-13T00:00:00"/>
    <n v="2022"/>
    <n v="1"/>
    <s v="01"/>
    <x v="13"/>
    <n v="1454811"/>
    <n v="300"/>
    <n v="0.3"/>
    <s v="PAEX"/>
    <n v="100"/>
    <n v="91100"/>
    <s v=" VILLABE"/>
    <n v="62138"/>
    <s v="HAISNES"/>
    <n v="246.48500000000001"/>
    <s v="ID2"/>
    <n v="1969"/>
    <s v="homme"/>
    <n v="0.16"/>
    <n v="0.3"/>
    <n v="6.7400000000000002E-2"/>
    <n v="0.7"/>
    <n v="7.0381326900000003"/>
  </r>
  <r>
    <n v="20220100037"/>
    <d v="2022-01-14T00:00:00"/>
    <n v="2022"/>
    <n v="1"/>
    <s v="01"/>
    <x v="13"/>
    <n v="1455266"/>
    <n v="200"/>
    <n v="0.2"/>
    <s v="PAEX"/>
    <n v="118"/>
    <n v="60000"/>
    <s v=" BEAUVAIS"/>
    <n v="59100"/>
    <s v="ROUBAIX"/>
    <n v="206.50700000000001"/>
    <s v="ID19"/>
    <n v="1995"/>
    <s v="homme"/>
    <n v="0.16"/>
    <n v="0.3"/>
    <n v="6.7400000000000002E-2"/>
    <n v="0.7"/>
    <n v="3.9310672520000005"/>
  </r>
  <r>
    <n v="20220100037"/>
    <d v="2022-01-17T00:00:00"/>
    <n v="2022"/>
    <n v="1"/>
    <s v="01"/>
    <x v="13"/>
    <n v="1454643"/>
    <n v="225"/>
    <n v="0.22500000000000001"/>
    <s v="PAEX"/>
    <n v="110"/>
    <n v="21300"/>
    <s v=" CHENOVE"/>
    <n v="59100"/>
    <s v="ROUBAIX"/>
    <n v="520.61199999999997"/>
    <s v="ID8"/>
    <n v="1995"/>
    <s v="femme"/>
    <n v="0.16"/>
    <n v="0.3"/>
    <n v="6.7400000000000002E-2"/>
    <n v="0.7"/>
    <n v="11.149166286"/>
  </r>
  <r>
    <n v="20220100037"/>
    <d v="2022-01-17T00:00:00"/>
    <n v="2022"/>
    <n v="1"/>
    <s v="01"/>
    <x v="13"/>
    <n v="1454622"/>
    <n v="500"/>
    <n v="0.5"/>
    <s v="POLE"/>
    <n v="158"/>
    <n v="8090"/>
    <s v="CHARLEVILLE MEZ"/>
    <n v="91100"/>
    <s v="VILLABE"/>
    <n v="258.04300000000001"/>
    <s v="ID15"/>
    <n v="1992"/>
    <s v="femme"/>
    <n v="0.16"/>
    <n v="0.3"/>
    <n v="6.7400000000000002E-2"/>
    <n v="0.7"/>
    <n v="12.28026637"/>
  </r>
  <r>
    <n v="20220100037"/>
    <d v="2022-01-17T00:00:00"/>
    <n v="2022"/>
    <n v="1"/>
    <s v="01"/>
    <x v="13"/>
    <n v="1454340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20100037"/>
    <d v="2022-01-18T00:00:00"/>
    <n v="2022"/>
    <n v="1"/>
    <s v="01"/>
    <x v="13"/>
    <n v="1456262"/>
    <n v="600"/>
    <n v="0.6"/>
    <s v="PAEX"/>
    <n v="358"/>
    <n v="40300"/>
    <s v=" PEYREHORADE"/>
    <n v="91100"/>
    <s v="VILLABE"/>
    <n v="752.09199999999998"/>
    <s v="ID7"/>
    <n v="1973"/>
    <s v="femme"/>
    <n v="0.16"/>
    <n v="0.3"/>
    <n v="6.7400000000000002E-2"/>
    <n v="0.7"/>
    <n v="42.950469936000005"/>
  </r>
  <r>
    <n v="20220100037"/>
    <d v="2022-01-19T00:00:00"/>
    <n v="2022"/>
    <n v="1"/>
    <s v="01"/>
    <x v="13"/>
    <n v="1457123"/>
    <n v="189"/>
    <n v="0.189"/>
    <s v="PAEX"/>
    <n v="100"/>
    <n v="91100"/>
    <s v=" VILLABE"/>
    <n v="62780"/>
    <s v="CUCQ"/>
    <n v="280.69799999999998"/>
    <s v="ID2"/>
    <n v="1969"/>
    <s v="homme"/>
    <n v="0.16"/>
    <n v="0.3"/>
    <n v="6.7400000000000002E-2"/>
    <n v="0.7"/>
    <n v="5.0494819359599994"/>
  </r>
  <r>
    <n v="20220100037"/>
    <d v="2022-01-20T00:00:00"/>
    <n v="2022"/>
    <n v="1"/>
    <s v="01"/>
    <x v="13"/>
    <n v="1457742"/>
    <n v="100"/>
    <n v="0.1"/>
    <s v="PAEX"/>
    <n v="100"/>
    <n v="91100"/>
    <s v=" VILLABE"/>
    <n v="59100"/>
    <s v="ROUBAIX"/>
    <n v="266.166"/>
    <s v="ID2"/>
    <n v="1969"/>
    <s v="homme"/>
    <n v="0.16"/>
    <n v="0.3"/>
    <n v="6.7400000000000002E-2"/>
    <n v="0.7"/>
    <n v="2.5333679880000002"/>
  </r>
  <r>
    <n v="20220100037"/>
    <d v="2022-01-20T00:00:00"/>
    <n v="2022"/>
    <n v="1"/>
    <s v="01"/>
    <x v="13"/>
    <n v="1457783"/>
    <n v="300"/>
    <n v="0.3"/>
    <s v="PAEX"/>
    <n v="166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20100037"/>
    <d v="2022-01-20T00:00:00"/>
    <n v="2022"/>
    <n v="1"/>
    <s v="01"/>
    <x v="13"/>
    <n v="1457781"/>
    <n v="450"/>
    <n v="0.45"/>
    <s v="PAEX"/>
    <n v="250"/>
    <n v="62138"/>
    <s v=" HAISNES"/>
    <n v="91100"/>
    <s v="VILLABE"/>
    <n v="247.541"/>
    <s v="ID17"/>
    <n v="1991"/>
    <s v="homme"/>
    <n v="0.16"/>
    <n v="0.3"/>
    <n v="6.7400000000000002E-2"/>
    <n v="0.7"/>
    <n v="10.602428571000001"/>
  </r>
  <r>
    <n v="20220100037"/>
    <d v="2022-01-21T00:00:00"/>
    <n v="2022"/>
    <n v="1"/>
    <s v="01"/>
    <x v="13"/>
    <n v="1458403"/>
    <n v="150"/>
    <n v="0.15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7.373699298"/>
  </r>
  <r>
    <n v="20220100037"/>
    <d v="2022-01-24T00:00:00"/>
    <n v="2022"/>
    <n v="1"/>
    <s v="01"/>
    <x v="13"/>
    <n v="1458359"/>
    <n v="900"/>
    <n v="0.9"/>
    <s v="PL"/>
    <n v="160"/>
    <n v="93120"/>
    <s v=" COURNEUVE/LA"/>
    <n v="91100"/>
    <s v="VILLABE"/>
    <n v="54.761000000000003"/>
    <s v="ID1"/>
    <n v="1972"/>
    <s v="homme"/>
    <n v="0.16"/>
    <n v="1"/>
    <n v="0"/>
    <n v="0"/>
    <n v="7.8855840000000015"/>
  </r>
  <r>
    <n v="20220100037"/>
    <d v="2022-01-25T00:00:00"/>
    <n v="2022"/>
    <n v="1"/>
    <s v="01"/>
    <x v="13"/>
    <n v="1458865"/>
    <n v="600"/>
    <n v="0.6"/>
    <s v="PL"/>
    <n v="100"/>
    <n v="93120"/>
    <s v=" COURNEUVE/LA"/>
    <n v="91100"/>
    <s v="VILLABE"/>
    <n v="54.761000000000003"/>
    <s v="ID1"/>
    <n v="1972"/>
    <s v="homme"/>
    <n v="0.16"/>
    <n v="1"/>
    <n v="0"/>
    <n v="0"/>
    <n v="5.2570560000000004"/>
  </r>
  <r>
    <n v="20220100037"/>
    <d v="2022-01-25T00:00:00"/>
    <n v="2022"/>
    <n v="1"/>
    <s v="01"/>
    <x v="13"/>
    <n v="1459220"/>
    <n v="147"/>
    <n v="0.14699999999999999"/>
    <s v="PAEX"/>
    <n v="131"/>
    <n v="91100"/>
    <s v=" VILLABE"/>
    <n v="39570"/>
    <s v="LONS LE SAUNIER"/>
    <n v="380.45499999999998"/>
    <s v="ID2"/>
    <n v="1969"/>
    <s v="homme"/>
    <n v="0.16"/>
    <n v="0.3"/>
    <n v="6.7400000000000002E-2"/>
    <n v="0.7"/>
    <n v="5.3231209143000005"/>
  </r>
  <r>
    <n v="20220100037"/>
    <d v="2022-01-25T00:00:00"/>
    <n v="2022"/>
    <n v="1"/>
    <s v="01"/>
    <x v="13"/>
    <n v="1459469"/>
    <n v="129"/>
    <n v="0.129"/>
    <s v="PAEX"/>
    <n v="190"/>
    <n v="91100"/>
    <s v=" VILLABE"/>
    <n v="73490"/>
    <s v="RAVOIRE/LA"/>
    <n v="539.01400000000001"/>
    <s v="ID2"/>
    <n v="1969"/>
    <s v="homme"/>
    <n v="0.16"/>
    <n v="0.3"/>
    <n v="6.7400000000000002E-2"/>
    <n v="0.7"/>
    <n v="6.6181324750799995"/>
  </r>
  <r>
    <n v="20220100037"/>
    <d v="2022-01-26T00:00:00"/>
    <n v="2022"/>
    <n v="1"/>
    <s v="01"/>
    <x v="13"/>
    <n v="1459977"/>
    <n v="80"/>
    <n v="0.08"/>
    <s v="PAEX"/>
    <n v="110"/>
    <n v="91100"/>
    <s v=" VILLABE"/>
    <n v="8090"/>
    <s v="CHARLEVILLE MEZ"/>
    <n v="256.911"/>
    <s v="ID2"/>
    <n v="1969"/>
    <s v="homme"/>
    <n v="0.16"/>
    <n v="0.3"/>
    <n v="6.7400000000000002E-2"/>
    <n v="0.7"/>
    <n v="1.9562231184000001"/>
  </r>
  <r>
    <n v="20220100037"/>
    <d v="2022-01-26T00:00:00"/>
    <n v="2022"/>
    <n v="1"/>
    <s v="01"/>
    <x v="13"/>
    <n v="1459249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20100078"/>
    <d v="2022-01-27T00:00:00"/>
    <n v="2022"/>
    <n v="1"/>
    <s v="01"/>
    <x v="13"/>
    <n v="1460405"/>
    <n v="600"/>
    <n v="0.6"/>
    <s v="PAEX"/>
    <n v="157"/>
    <n v="59100"/>
    <s v=" ROUBAIX"/>
    <n v="91100"/>
    <s v="VILLABE"/>
    <n v="266.35300000000001"/>
    <s v="ID9"/>
    <n v="1987"/>
    <s v="homme"/>
    <n v="0.16"/>
    <n v="0.3"/>
    <n v="6.7400000000000002E-2"/>
    <n v="0.7"/>
    <n v="15.210887123999999"/>
  </r>
  <r>
    <n v="20220100078"/>
    <d v="2022-01-27T00:00:00"/>
    <n v="2022"/>
    <n v="1"/>
    <s v="01"/>
    <x v="13"/>
    <n v="1460409"/>
    <n v="600"/>
    <n v="0.6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5.904406676000001"/>
  </r>
  <r>
    <n v="20220100037"/>
    <d v="2022-01-27T00:00:00"/>
    <n v="2022"/>
    <n v="1"/>
    <s v="01"/>
    <x v="13"/>
    <n v="1458804"/>
    <n v="150"/>
    <n v="0.1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100078"/>
    <d v="2022-01-28T00:00:00"/>
    <n v="2022"/>
    <n v="1"/>
    <s v="01"/>
    <x v="13"/>
    <n v="1460909"/>
    <n v="150"/>
    <n v="0.15"/>
    <s v="PAEX"/>
    <n v="165"/>
    <n v="67100"/>
    <s v=" STRASBOURG"/>
    <n v="91100"/>
    <s v="VILLABE"/>
    <n v="516.47400000000005"/>
    <s v="ID3"/>
    <n v="1987"/>
    <s v="homme"/>
    <n v="0.16"/>
    <n v="0.3"/>
    <n v="6.7400000000000002E-2"/>
    <n v="0.7"/>
    <n v="7.373699298"/>
  </r>
  <r>
    <n v="20220200006"/>
    <d v="2022-02-01T00:00:00"/>
    <n v="2022"/>
    <n v="2"/>
    <s v="02"/>
    <x v="14"/>
    <n v="1462195"/>
    <n v="90"/>
    <n v="0.09"/>
    <s v="PAEX"/>
    <n v="110"/>
    <n v="91100"/>
    <s v=" VILLABE"/>
    <n v="8090"/>
    <s v="CHARLEVILLE MEZ"/>
    <n v="256.911"/>
    <s v="ID2"/>
    <n v="1969"/>
    <s v="homme"/>
    <n v="0.16"/>
    <n v="0.3"/>
    <n v="6.7400000000000002E-2"/>
    <n v="0.7"/>
    <n v="2.2007510082000001"/>
  </r>
  <r>
    <n v="20220200006"/>
    <d v="2022-02-03T00:00:00"/>
    <n v="2022"/>
    <n v="2"/>
    <s v="02"/>
    <x v="14"/>
    <n v="1462330"/>
    <n v="450"/>
    <n v="0.45"/>
    <s v="POLE"/>
    <n v="476"/>
    <n v="26750"/>
    <s v=" ROMANS SUR ISER"/>
    <n v="59100"/>
    <s v="ROUBAIX"/>
    <n v="814.52200000000005"/>
    <s v="ID5"/>
    <n v="1998"/>
    <s v="femme"/>
    <n v="0.16"/>
    <n v="0.3"/>
    <n v="6.7400000000000002E-2"/>
    <n v="0.7"/>
    <n v="34.886791782000003"/>
  </r>
  <r>
    <n v="20220200006"/>
    <d v="2022-02-04T00:00:00"/>
    <n v="2022"/>
    <n v="2"/>
    <s v="02"/>
    <x v="14"/>
    <n v="1462708"/>
    <n v="220"/>
    <n v="0.22"/>
    <s v="PAEX"/>
    <n v="100"/>
    <n v="94440"/>
    <s v=" MAROLLES EN BRI"/>
    <n v="59100"/>
    <s v="ROUBAIX"/>
    <n v="250.898"/>
    <s v="ID6"/>
    <n v="1976"/>
    <s v="homme"/>
    <n v="0.16"/>
    <n v="0.3"/>
    <n v="6.7400000000000002E-2"/>
    <n v="0.7"/>
    <n v="5.2537037608000006"/>
  </r>
  <r>
    <n v="20220200006"/>
    <d v="2022-02-04T00:00:00"/>
    <n v="2022"/>
    <n v="2"/>
    <s v="02"/>
    <x v="14"/>
    <n v="1463263"/>
    <n v="600"/>
    <n v="0.6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5.904406676000001"/>
  </r>
  <r>
    <n v="20220200006"/>
    <d v="2022-02-04T00:00:00"/>
    <n v="2022"/>
    <n v="2"/>
    <s v="02"/>
    <x v="14"/>
    <n v="1463751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20200006"/>
    <d v="2022-02-04T00:00:00"/>
    <n v="2022"/>
    <n v="2"/>
    <s v="02"/>
    <x v="14"/>
    <n v="1463489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20200006"/>
    <d v="2022-02-04T00:00:00"/>
    <n v="2022"/>
    <n v="2"/>
    <s v="02"/>
    <x v="14"/>
    <n v="1462304"/>
    <n v="800"/>
    <n v="0.8"/>
    <s v="PAEX"/>
    <n v="275"/>
    <n v="93120"/>
    <s v=" COURNEUVE/LA"/>
    <n v="67100"/>
    <s v="STRASBOURG"/>
    <n v="501.91300000000001"/>
    <s v="ID1"/>
    <n v="1972"/>
    <s v="homme"/>
    <n v="0.16"/>
    <n v="0.3"/>
    <n v="6.7400000000000002E-2"/>
    <n v="0.7"/>
    <n v="38.217663471999998"/>
  </r>
  <r>
    <n v="20220200006"/>
    <d v="2022-02-07T00:00:00"/>
    <n v="2022"/>
    <n v="2"/>
    <s v="02"/>
    <x v="14"/>
    <n v="1463957"/>
    <n v="400"/>
    <n v="0.4"/>
    <s v="PAEX"/>
    <n v="157"/>
    <n v="59100"/>
    <s v=" ROUBAIX"/>
    <n v="91100"/>
    <s v="VILLABE"/>
    <n v="266.35300000000001"/>
    <s v="ID9"/>
    <n v="1987"/>
    <s v="homme"/>
    <n v="0.16"/>
    <n v="0.3"/>
    <n v="6.7400000000000002E-2"/>
    <n v="0.7"/>
    <n v="10.140591416000003"/>
  </r>
  <r>
    <n v="20220200006"/>
    <d v="2022-02-08T00:00:00"/>
    <n v="2022"/>
    <n v="2"/>
    <s v="02"/>
    <x v="14"/>
    <n v="1464684"/>
    <n v="80"/>
    <n v="0.08"/>
    <s v="PAEX"/>
    <n v="80"/>
    <n v="91100"/>
    <s v=" VILLABE"/>
    <n v="93130"/>
    <s v="NOISY LE SEC"/>
    <n v="46.627000000000002"/>
    <s v="ID2"/>
    <n v="1969"/>
    <s v="homme"/>
    <n v="0.16"/>
    <n v="0.3"/>
    <n v="6.7400000000000002E-2"/>
    <n v="0.7"/>
    <n v="0.35503662879999998"/>
  </r>
  <r>
    <n v="20220200006"/>
    <d v="2022-02-08T00:00:00"/>
    <n v="2022"/>
    <n v="2"/>
    <s v="02"/>
    <x v="14"/>
    <n v="1464679"/>
    <n v="80"/>
    <n v="0.08"/>
    <s v="PAEX"/>
    <n v="100"/>
    <n v="91100"/>
    <s v=" VILLABE"/>
    <n v="59200"/>
    <s v="TOURCOING"/>
    <n v="265.54500000000002"/>
    <s v="ID2"/>
    <n v="1969"/>
    <s v="homme"/>
    <n v="0.16"/>
    <n v="0.3"/>
    <n v="6.7400000000000002E-2"/>
    <n v="0.7"/>
    <n v="2.0219658479999998"/>
  </r>
  <r>
    <n v="20220200006"/>
    <d v="2022-02-08T00:00:00"/>
    <n v="2022"/>
    <n v="2"/>
    <s v="02"/>
    <x v="14"/>
    <n v="1464680"/>
    <n v="80"/>
    <n v="0.08"/>
    <s v="PAEX"/>
    <n v="100"/>
    <n v="91100"/>
    <s v=" VILLABE"/>
    <n v="8090"/>
    <s v="CHARLEVILLE MEZ"/>
    <n v="256.911"/>
    <s v="ID2"/>
    <n v="1969"/>
    <s v="homme"/>
    <n v="0.16"/>
    <n v="0.3"/>
    <n v="6.7400000000000002E-2"/>
    <n v="0.7"/>
    <n v="1.9562231184000001"/>
  </r>
  <r>
    <n v="20220200006"/>
    <d v="2022-02-08T00:00:00"/>
    <n v="2022"/>
    <n v="2"/>
    <s v="02"/>
    <x v="14"/>
    <n v="1464682"/>
    <n v="80"/>
    <n v="0.08"/>
    <s v="PAEX"/>
    <n v="100"/>
    <n v="91100"/>
    <s v=" VILLABE"/>
    <n v="59100"/>
    <s v="ROUBAIX"/>
    <n v="266.166"/>
    <s v="ID2"/>
    <n v="1969"/>
    <s v="homme"/>
    <n v="0.16"/>
    <n v="0.3"/>
    <n v="6.7400000000000002E-2"/>
    <n v="0.7"/>
    <n v="2.0266943904000003"/>
  </r>
  <r>
    <n v="20220200006"/>
    <d v="2022-02-08T00:00:00"/>
    <n v="2022"/>
    <n v="2"/>
    <s v="02"/>
    <x v="14"/>
    <n v="1464685"/>
    <n v="80"/>
    <n v="0.08"/>
    <s v="PAEX"/>
    <n v="100"/>
    <n v="91100"/>
    <s v=" VILLABE"/>
    <n v="59810"/>
    <s v="LESQUIN"/>
    <n v="248.797"/>
    <s v="ID2"/>
    <n v="1969"/>
    <s v="homme"/>
    <n v="0.16"/>
    <n v="0.3"/>
    <n v="6.7400000000000002E-2"/>
    <n v="0.7"/>
    <n v="1.8944398767999999"/>
  </r>
  <r>
    <n v="20220200006"/>
    <d v="2022-02-08T00:00:00"/>
    <n v="2022"/>
    <n v="2"/>
    <s v="02"/>
    <x v="14"/>
    <n v="1464672"/>
    <n v="80"/>
    <n v="0.08"/>
    <s v="POLE"/>
    <n v="118"/>
    <n v="91100"/>
    <s v=" VILLABE"/>
    <n v="19410"/>
    <s v="PERPEZAC LE NOI"/>
    <n v="458.50700000000001"/>
    <s v="ID2"/>
    <n v="1969"/>
    <s v="homme"/>
    <n v="0.16"/>
    <n v="0.3"/>
    <n v="6.7400000000000002E-2"/>
    <n v="0.7"/>
    <n v="3.4912557008"/>
  </r>
  <r>
    <n v="20220200006"/>
    <d v="2022-02-08T00:00:00"/>
    <n v="2022"/>
    <n v="2"/>
    <s v="02"/>
    <x v="14"/>
    <n v="1464678"/>
    <n v="80"/>
    <n v="0.08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3.9274922912000001"/>
  </r>
  <r>
    <n v="20220200006"/>
    <d v="2022-02-08T00:00:00"/>
    <n v="2022"/>
    <n v="2"/>
    <s v="02"/>
    <x v="14"/>
    <n v="1464666"/>
    <n v="80"/>
    <n v="0.08"/>
    <s v="POLE"/>
    <n v="159"/>
    <n v="91100"/>
    <s v=" VILLABE"/>
    <n v="13000"/>
    <s v="MARSEILLE"/>
    <n v="740.44500000000005"/>
    <s v="ID2"/>
    <n v="1969"/>
    <s v="homme"/>
    <n v="0.16"/>
    <n v="0.3"/>
    <n v="6.7400000000000002E-2"/>
    <n v="0.7"/>
    <n v="5.6380444080000007"/>
  </r>
  <r>
    <n v="20220200006"/>
    <d v="2022-02-08T00:00:00"/>
    <n v="2022"/>
    <n v="2"/>
    <s v="02"/>
    <x v="14"/>
    <n v="1464129"/>
    <n v="200"/>
    <n v="0.2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20200006"/>
    <d v="2022-02-09T00:00:00"/>
    <n v="2022"/>
    <n v="2"/>
    <s v="02"/>
    <x v="14"/>
    <n v="1465465"/>
    <n v="300"/>
    <n v="0.3"/>
    <s v="PAEX"/>
    <n v="132"/>
    <n v="91100"/>
    <s v=" VILLABE"/>
    <n v="62780"/>
    <s v="CUCQ"/>
    <n v="280.69799999999998"/>
    <s v="ID2"/>
    <n v="1969"/>
    <s v="homme"/>
    <n v="0.16"/>
    <n v="0.3"/>
    <n v="6.7400000000000002E-2"/>
    <n v="0.7"/>
    <n v="8.0150506919999991"/>
  </r>
  <r>
    <n v="20220200006"/>
    <d v="2022-02-09T00:00:00"/>
    <n v="2022"/>
    <n v="2"/>
    <s v="02"/>
    <x v="14"/>
    <n v="1464586"/>
    <n v="200"/>
    <n v="0.2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20200006"/>
    <d v="2022-02-10T00:00:00"/>
    <n v="2022"/>
    <n v="2"/>
    <s v="02"/>
    <x v="14"/>
    <n v="1464977"/>
    <n v="250"/>
    <n v="0.2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12.885611169999999"/>
  </r>
  <r>
    <n v="20220300036"/>
    <d v="2022-02-11T00:00:00"/>
    <n v="2022"/>
    <n v="2"/>
    <s v="02"/>
    <x v="14"/>
    <n v="1465453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20300036"/>
    <d v="2022-02-11T00:00:00"/>
    <n v="2022"/>
    <n v="2"/>
    <s v="02"/>
    <x v="14"/>
    <n v="1465450"/>
    <n v="300"/>
    <n v="0.3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20300036"/>
    <d v="2022-02-14T00:00:00"/>
    <n v="2022"/>
    <n v="2"/>
    <s v="02"/>
    <x v="14"/>
    <n v="1466351"/>
    <n v="150"/>
    <n v="0.15"/>
    <s v="PAEX"/>
    <n v="100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20300036"/>
    <d v="2022-02-14T00:00:00"/>
    <n v="2022"/>
    <n v="2"/>
    <s v="02"/>
    <x v="14"/>
    <n v="1467156"/>
    <n v="160"/>
    <n v="0.16"/>
    <s v="PAEX"/>
    <n v="182"/>
    <n v="91100"/>
    <s v=" VILLABE"/>
    <n v="67100"/>
    <s v="STRASBOURG"/>
    <n v="515.798"/>
    <s v="ID2"/>
    <n v="1969"/>
    <s v="homme"/>
    <n v="0.16"/>
    <n v="0.3"/>
    <n v="6.7400000000000002E-2"/>
    <n v="0.7"/>
    <n v="7.8549845824000002"/>
  </r>
  <r>
    <n v="20220300036"/>
    <d v="2022-02-14T00:00:00"/>
    <n v="2022"/>
    <n v="2"/>
    <s v="02"/>
    <x v="14"/>
    <n v="1467155"/>
    <n v="160"/>
    <n v="0.16"/>
    <s v="POLE"/>
    <n v="210"/>
    <n v="91100"/>
    <s v=" VILLABE"/>
    <n v="13000"/>
    <s v="MARSEILLE"/>
    <n v="740.44500000000005"/>
    <s v="ID2"/>
    <n v="1969"/>
    <s v="homme"/>
    <n v="0.16"/>
    <n v="0.3"/>
    <n v="6.7400000000000002E-2"/>
    <n v="0.7"/>
    <n v="11.276088816000001"/>
  </r>
  <r>
    <n v="20220300036"/>
    <d v="2022-02-14T00:00:00"/>
    <n v="2022"/>
    <n v="2"/>
    <s v="02"/>
    <x v="14"/>
    <n v="1466612"/>
    <n v="300"/>
    <n v="0.3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20300036"/>
    <d v="2022-02-15T00:00:00"/>
    <n v="2022"/>
    <n v="2"/>
    <s v="02"/>
    <x v="14"/>
    <n v="1467925"/>
    <n v="480"/>
    <n v="0.48"/>
    <s v="PAEX"/>
    <n v="132"/>
    <n v="91100"/>
    <s v=" VILLABE"/>
    <n v="62780"/>
    <s v="CUCQ"/>
    <n v="280.69799999999998"/>
    <s v="ID2"/>
    <n v="1969"/>
    <s v="homme"/>
    <n v="0.16"/>
    <n v="0.3"/>
    <n v="6.7400000000000002E-2"/>
    <n v="0.7"/>
    <n v="12.824081107199998"/>
  </r>
  <r>
    <n v="20220300036"/>
    <d v="2022-02-15T00:00:00"/>
    <n v="2022"/>
    <n v="2"/>
    <s v="02"/>
    <x v="14"/>
    <n v="1467994"/>
    <n v="480"/>
    <n v="0.48"/>
    <s v="PAEX"/>
    <n v="132"/>
    <n v="91100"/>
    <s v=" VILLABE"/>
    <n v="62138"/>
    <s v="HAISNES"/>
    <n v="246.48500000000001"/>
    <s v="ID2"/>
    <n v="1969"/>
    <s v="homme"/>
    <n v="0.16"/>
    <n v="0.3"/>
    <n v="6.7400000000000002E-2"/>
    <n v="0.7"/>
    <n v="11.261012304000001"/>
  </r>
  <r>
    <n v="20220300036"/>
    <d v="2022-02-15T00:00:00"/>
    <n v="2022"/>
    <n v="2"/>
    <s v="02"/>
    <x v="14"/>
    <n v="1467970"/>
    <n v="90"/>
    <n v="0.09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4.4184288275999997"/>
  </r>
  <r>
    <n v="20220300036"/>
    <d v="2022-02-15T00:00:00"/>
    <n v="2022"/>
    <n v="2"/>
    <s v="02"/>
    <x v="14"/>
    <n v="1467141"/>
    <n v="750"/>
    <n v="0.75"/>
    <s v="PAEX"/>
    <n v="390"/>
    <n v="62138"/>
    <s v=" HAISNES"/>
    <n v="91100"/>
    <s v="VILLABE"/>
    <n v="247.541"/>
    <s v="ID17"/>
    <n v="1991"/>
    <s v="homme"/>
    <n v="0.16"/>
    <n v="0.3"/>
    <n v="6.7400000000000002E-2"/>
    <n v="0.7"/>
    <n v="17.670714284999999"/>
  </r>
  <r>
    <n v="20220300036"/>
    <d v="2022-02-16T00:00:00"/>
    <n v="2022"/>
    <n v="2"/>
    <s v="02"/>
    <x v="14"/>
    <n v="1467408"/>
    <n v="200"/>
    <n v="0.2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20300036"/>
    <d v="2022-02-16T00:00:00"/>
    <n v="2022"/>
    <n v="2"/>
    <s v="02"/>
    <x v="14"/>
    <n v="1467684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20300036"/>
    <d v="2022-02-17T00:00:00"/>
    <n v="2022"/>
    <n v="2"/>
    <s v="02"/>
    <x v="14"/>
    <n v="1468294"/>
    <n v="150"/>
    <n v="0.1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300036"/>
    <d v="2022-02-18T00:00:00"/>
    <n v="2022"/>
    <n v="2"/>
    <s v="02"/>
    <x v="14"/>
    <n v="1469677"/>
    <n v="70"/>
    <n v="7.0000000000000007E-2"/>
    <s v="PAEX"/>
    <n v="80"/>
    <n v="91100"/>
    <s v=" VILLABE"/>
    <n v="93130"/>
    <s v="NOISY LE SEC"/>
    <n v="46.627000000000002"/>
    <s v="ID2"/>
    <n v="1969"/>
    <s v="homme"/>
    <n v="0.16"/>
    <n v="0.3"/>
    <n v="6.7400000000000002E-2"/>
    <n v="0.7"/>
    <n v="0.31065705020000001"/>
  </r>
  <r>
    <n v="20220300036"/>
    <d v="2022-02-18T00:00:00"/>
    <n v="2022"/>
    <n v="2"/>
    <s v="02"/>
    <x v="14"/>
    <n v="1469674"/>
    <n v="140"/>
    <n v="0.14000000000000001"/>
    <s v="PAEX"/>
    <n v="100"/>
    <n v="91100"/>
    <s v=" VILLABE"/>
    <n v="59810"/>
    <s v="LESQUIN"/>
    <n v="248.797"/>
    <s v="ID2"/>
    <n v="1969"/>
    <s v="homme"/>
    <n v="0.16"/>
    <n v="0.3"/>
    <n v="6.7400000000000002E-2"/>
    <n v="0.7"/>
    <n v="3.3152697844000008"/>
  </r>
  <r>
    <n v="20220300036"/>
    <d v="2022-02-18T00:00:00"/>
    <n v="2022"/>
    <n v="2"/>
    <s v="02"/>
    <x v="14"/>
    <n v="1469675"/>
    <n v="120"/>
    <n v="0.12"/>
    <s v="PAEX"/>
    <n v="100"/>
    <n v="91100"/>
    <s v=" VILLABE"/>
    <n v="59200"/>
    <s v="TOURCOING"/>
    <n v="265.54500000000002"/>
    <s v="ID2"/>
    <n v="1969"/>
    <s v="homme"/>
    <n v="0.16"/>
    <n v="0.3"/>
    <n v="6.7400000000000002E-2"/>
    <n v="0.7"/>
    <n v="3.0329487720000001"/>
  </r>
  <r>
    <n v="20220300036"/>
    <d v="2022-02-18T00:00:00"/>
    <n v="2022"/>
    <n v="2"/>
    <s v="02"/>
    <x v="14"/>
    <n v="1469759"/>
    <n v="180"/>
    <n v="0.18"/>
    <s v="PAEX"/>
    <n v="100"/>
    <n v="91100"/>
    <s v=" VILLABE"/>
    <n v="59810"/>
    <s v="LESQUIN"/>
    <n v="248.797"/>
    <s v="ID2"/>
    <n v="1969"/>
    <s v="homme"/>
    <n v="0.16"/>
    <n v="0.3"/>
    <n v="6.7400000000000002E-2"/>
    <n v="0.7"/>
    <n v="4.2624897227999998"/>
  </r>
  <r>
    <n v="20220300036"/>
    <d v="2022-02-18T00:00:00"/>
    <n v="2022"/>
    <n v="2"/>
    <s v="02"/>
    <x v="14"/>
    <n v="1469758"/>
    <n v="200"/>
    <n v="0.2"/>
    <s v="POLE"/>
    <n v="123"/>
    <n v="91100"/>
    <s v=" VILLABE"/>
    <n v="26750"/>
    <s v="ROMANS SUR ISER"/>
    <n v="541.17999999999995"/>
    <s v="ID2"/>
    <n v="1969"/>
    <s v="homme"/>
    <n v="0.16"/>
    <n v="0.3"/>
    <n v="6.7400000000000002E-2"/>
    <n v="0.7"/>
    <n v="10.301902479999999"/>
  </r>
  <r>
    <n v="20220300036"/>
    <d v="2022-02-18T00:00:00"/>
    <n v="2022"/>
    <n v="2"/>
    <s v="02"/>
    <x v="14"/>
    <n v="1468036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20300036"/>
    <d v="2022-02-18T00:00:00"/>
    <n v="2022"/>
    <n v="2"/>
    <s v="02"/>
    <x v="14"/>
    <n v="1469560"/>
    <n v="160"/>
    <n v="0.16"/>
    <s v="PAEX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8.2085364032000001"/>
  </r>
  <r>
    <n v="20220300036"/>
    <d v="2022-02-18T00:00:00"/>
    <n v="2022"/>
    <n v="2"/>
    <s v="02"/>
    <x v="14"/>
    <n v="1469678"/>
    <n v="120"/>
    <n v="0.12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5.8912384368000001"/>
  </r>
  <r>
    <n v="20220300036"/>
    <d v="2022-02-18T00:00:00"/>
    <n v="2022"/>
    <n v="2"/>
    <s v="02"/>
    <x v="14"/>
    <n v="1469760"/>
    <n v="180"/>
    <n v="0.18"/>
    <s v="PAEX"/>
    <n v="140"/>
    <n v="91100"/>
    <s v=" VILLABE"/>
    <n v="67100"/>
    <s v="STRASBOURG"/>
    <n v="515.798"/>
    <s v="ID2"/>
    <n v="1969"/>
    <s v="homme"/>
    <n v="0.16"/>
    <n v="0.3"/>
    <n v="6.7400000000000002E-2"/>
    <n v="0.7"/>
    <n v="8.8368576551999993"/>
  </r>
  <r>
    <n v="20220300036"/>
    <d v="2022-02-18T00:00:00"/>
    <n v="2022"/>
    <n v="2"/>
    <s v="02"/>
    <x v="14"/>
    <n v="1469441"/>
    <n v="100"/>
    <n v="0.1"/>
    <s v="POLE"/>
    <n v="159"/>
    <n v="91100"/>
    <s v=" VILLABE"/>
    <n v="13000"/>
    <s v="MARSEILLE"/>
    <n v="740.44500000000005"/>
    <s v="ID2"/>
    <n v="1969"/>
    <s v="homme"/>
    <n v="0.16"/>
    <n v="0.3"/>
    <n v="6.7400000000000002E-2"/>
    <n v="0.7"/>
    <n v="7.0475555100000014"/>
  </r>
  <r>
    <n v="20220300036"/>
    <d v="2022-02-18T00:00:00"/>
    <n v="2022"/>
    <n v="2"/>
    <s v="02"/>
    <x v="14"/>
    <n v="1469458"/>
    <n v="150"/>
    <n v="0.15"/>
    <s v="PAEX"/>
    <n v="159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20300036"/>
    <d v="2022-02-21T00:00:00"/>
    <n v="2022"/>
    <n v="2"/>
    <s v="02"/>
    <x v="14"/>
    <n v="1470075"/>
    <n v="90"/>
    <n v="0.09"/>
    <s v="PAEX"/>
    <n v="100"/>
    <n v="91100"/>
    <s v=" VILLABE"/>
    <n v="59100"/>
    <s v="ROUBAIX"/>
    <n v="266.166"/>
    <s v="ID2"/>
    <n v="1969"/>
    <s v="homme"/>
    <n v="0.16"/>
    <n v="0.3"/>
    <n v="6.7400000000000002E-2"/>
    <n v="0.7"/>
    <n v="2.2800311891999998"/>
  </r>
  <r>
    <n v="20220300036"/>
    <d v="2022-02-21T00:00:00"/>
    <n v="2022"/>
    <n v="2"/>
    <s v="02"/>
    <x v="14"/>
    <n v="1470076"/>
    <n v="90"/>
    <n v="0.09"/>
    <s v="PAEX"/>
    <n v="100"/>
    <n v="91100"/>
    <s v=" VILLABE"/>
    <n v="59810"/>
    <s v="LESQUIN"/>
    <n v="248.797"/>
    <s v="ID2"/>
    <n v="1969"/>
    <s v="homme"/>
    <n v="0.16"/>
    <n v="0.3"/>
    <n v="6.7400000000000002E-2"/>
    <n v="0.7"/>
    <n v="2.1312448613999999"/>
  </r>
  <r>
    <n v="20220300036"/>
    <d v="2022-02-21T00:00:00"/>
    <n v="2022"/>
    <n v="2"/>
    <s v="02"/>
    <x v="14"/>
    <n v="1470079"/>
    <n v="210"/>
    <n v="0.21"/>
    <s v="GV"/>
    <n v="100"/>
    <n v="91100"/>
    <s v=" VILLABE"/>
    <n v="94440"/>
    <s v="MAROLLES EN BRI"/>
    <n v="34.085999999999999"/>
    <s v="ID2"/>
    <n v="1969"/>
    <s v="homme"/>
    <n v="0.24099999999999999"/>
    <n v="1"/>
    <n v="0"/>
    <n v="0"/>
    <n v="1.7250924599999997"/>
  </r>
  <r>
    <n v="20220300036"/>
    <d v="2022-02-21T00:00:00"/>
    <n v="2022"/>
    <n v="2"/>
    <s v="02"/>
    <x v="14"/>
    <n v="1468214"/>
    <n v="100"/>
    <n v="0.1"/>
    <s v="PAEX"/>
    <n v="110"/>
    <n v="93000"/>
    <s v=" BOBIGNY"/>
    <n v="91100"/>
    <s v="VILLABE"/>
    <n v="52.249000000000002"/>
    <s v="ID21"/>
    <n v="1971"/>
    <s v="homme"/>
    <n v="0.16"/>
    <n v="0.3"/>
    <n v="6.7400000000000002E-2"/>
    <n v="0.7"/>
    <n v="0.49730598200000009"/>
  </r>
  <r>
    <n v="20220300036"/>
    <d v="2022-02-21T00:00:00"/>
    <n v="2022"/>
    <n v="2"/>
    <s v="02"/>
    <x v="14"/>
    <n v="1470074"/>
    <n v="170"/>
    <n v="0.17"/>
    <s v="PAEX"/>
    <n v="182"/>
    <n v="91100"/>
    <s v=" VILLABE"/>
    <n v="67100"/>
    <s v="STRASBOURG"/>
    <n v="515.798"/>
    <s v="ID2"/>
    <n v="1969"/>
    <s v="homme"/>
    <n v="0.16"/>
    <n v="0.3"/>
    <n v="6.7400000000000002E-2"/>
    <n v="0.7"/>
    <n v="8.3459211187999998"/>
  </r>
  <r>
    <n v="20220300036"/>
    <d v="2022-02-21T00:00:00"/>
    <n v="2022"/>
    <n v="2"/>
    <s v="02"/>
    <x v="14"/>
    <n v="1469887"/>
    <n v="200"/>
    <n v="0.2"/>
    <s v="POLE"/>
    <n v="210"/>
    <n v="26750"/>
    <s v=" ROMANS SUR ISER"/>
    <n v="59100"/>
    <s v="ROUBAIX"/>
    <n v="814.52200000000005"/>
    <s v="ID5"/>
    <n v="1998"/>
    <s v="femme"/>
    <n v="0.16"/>
    <n v="0.3"/>
    <n v="6.7400000000000002E-2"/>
    <n v="0.7"/>
    <n v="15.505240792000002"/>
  </r>
  <r>
    <n v="20220300036"/>
    <d v="2022-02-21T00:00:00"/>
    <n v="2022"/>
    <n v="2"/>
    <s v="02"/>
    <x v="14"/>
    <n v="1469883"/>
    <n v="300"/>
    <n v="0.3"/>
    <s v="PAEX"/>
    <n v="253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20300036"/>
    <d v="2022-02-21T00:00:00"/>
    <n v="2022"/>
    <n v="2"/>
    <s v="02"/>
    <x v="14"/>
    <n v="1470078"/>
    <n v="340"/>
    <n v="0.34"/>
    <s v="POLE"/>
    <n v="285"/>
    <n v="91100"/>
    <s v=" VILLABE"/>
    <n v="13000"/>
    <s v="MARSEILLE"/>
    <n v="740.44500000000005"/>
    <s v="ID2"/>
    <n v="1969"/>
    <s v="homme"/>
    <n v="0.16"/>
    <n v="0.3"/>
    <n v="6.7400000000000002E-2"/>
    <n v="0.7"/>
    <n v="23.961688734000006"/>
  </r>
  <r>
    <n v="20220300036"/>
    <d v="2022-02-22T00:00:00"/>
    <n v="2022"/>
    <n v="2"/>
    <s v="02"/>
    <x v="14"/>
    <n v="1469906"/>
    <n v="300"/>
    <n v="0.3"/>
    <s v="POLE"/>
    <n v="2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20300036"/>
    <d v="2022-02-22T00:00:00"/>
    <n v="2022"/>
    <n v="2"/>
    <s v="02"/>
    <x v="14"/>
    <n v="1470000"/>
    <n v="300"/>
    <n v="0.3"/>
    <s v="PAEX"/>
    <n v="200"/>
    <n v="67100"/>
    <s v=" STRASBOURG"/>
    <n v="59100"/>
    <s v="ROUBAIX"/>
    <n v="540.18499999999995"/>
    <s v="ID3"/>
    <n v="1987"/>
    <s v="homme"/>
    <n v="0.16"/>
    <n v="0.3"/>
    <n v="6.7400000000000002E-2"/>
    <n v="0.7"/>
    <n v="15.424442489999997"/>
  </r>
  <r>
    <n v="20220300036"/>
    <d v="2022-02-23T00:00:00"/>
    <n v="2022"/>
    <n v="2"/>
    <s v="02"/>
    <x v="14"/>
    <n v="1470336"/>
    <n v="300"/>
    <n v="0.3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300036"/>
    <d v="2022-02-23T00:00:00"/>
    <n v="2022"/>
    <n v="2"/>
    <s v="02"/>
    <x v="14"/>
    <n v="1471171"/>
    <n v="200"/>
    <n v="0.2"/>
    <s v="PL"/>
    <n v="90"/>
    <n v="91100"/>
    <s v=" VILLABE"/>
    <n v="93120"/>
    <s v="COURNEUVE/LA"/>
    <n v="53.975999999999999"/>
    <s v="ID2"/>
    <n v="1969"/>
    <s v="homme"/>
    <n v="0.16"/>
    <n v="1"/>
    <n v="0"/>
    <n v="0"/>
    <n v="1.7272320000000001"/>
  </r>
  <r>
    <n v="20220300036"/>
    <d v="2022-02-23T00:00:00"/>
    <n v="2022"/>
    <n v="2"/>
    <s v="02"/>
    <x v="14"/>
    <n v="1471644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300036"/>
    <d v="2022-02-23T00:00:00"/>
    <n v="2022"/>
    <n v="2"/>
    <s v="02"/>
    <x v="14"/>
    <n v="1469982"/>
    <n v="1500"/>
    <n v="1.5"/>
    <s v="PAEX"/>
    <n v="371"/>
    <n v="62138"/>
    <s v=" HAISNES"/>
    <n v="91100"/>
    <s v="VILLABE"/>
    <n v="247.541"/>
    <s v="ID17"/>
    <n v="1991"/>
    <s v="homme"/>
    <n v="0.16"/>
    <n v="0.3"/>
    <n v="6.7400000000000002E-2"/>
    <n v="0.7"/>
    <n v="35.341428569999998"/>
  </r>
  <r>
    <n v="20220200014"/>
    <d v="2022-02-24T00:00:00"/>
    <n v="2022"/>
    <n v="2"/>
    <s v="02"/>
    <x v="14"/>
    <n v="1470226"/>
    <n v="300"/>
    <n v="0.3"/>
    <s v="POLE"/>
    <n v="265"/>
    <n v="13000"/>
    <s v=" MARSEILLE"/>
    <n v="91100"/>
    <s v="VILLABE"/>
    <n v="740.09799999999996"/>
    <s v="ID26"/>
    <n v="1976"/>
    <s v="homme"/>
    <n v="0.16"/>
    <n v="0.3"/>
    <n v="6.7400000000000002E-2"/>
    <n v="0.7"/>
    <n v="21.132758291999998"/>
  </r>
  <r>
    <n v="20220200014"/>
    <d v="2022-02-25T00:00:00"/>
    <n v="2022"/>
    <n v="2"/>
    <s v="02"/>
    <x v="14"/>
    <n v="1471796"/>
    <n v="200"/>
    <n v="0.2"/>
    <s v="PAEX"/>
    <n v="100"/>
    <n v="59810"/>
    <s v=" LESQUIN"/>
    <n v="91100"/>
    <s v="VILLABE"/>
    <n v="250.27799999999999"/>
    <s v="ID11"/>
    <n v="1998"/>
    <s v="homme"/>
    <n v="0.16"/>
    <n v="0.3"/>
    <n v="6.7400000000000002E-2"/>
    <n v="0.7"/>
    <n v="4.764292008"/>
  </r>
  <r>
    <n v="20220300036"/>
    <d v="2022-02-25T00:00:00"/>
    <n v="2022"/>
    <n v="2"/>
    <s v="02"/>
    <x v="14"/>
    <n v="1471722"/>
    <n v="300"/>
    <n v="0.3"/>
    <s v="POLE"/>
    <n v="158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300036"/>
    <d v="2022-02-25T00:00:00"/>
    <n v="2022"/>
    <n v="2"/>
    <s v="02"/>
    <x v="14"/>
    <n v="1470227"/>
    <n v="300"/>
    <n v="0.3"/>
    <s v="POLE"/>
    <n v="175"/>
    <n v="13000"/>
    <s v=" MARSEILLE"/>
    <n v="91100"/>
    <s v="VILLABE"/>
    <n v="740.09799999999996"/>
    <s v="ID26"/>
    <n v="1976"/>
    <s v="homme"/>
    <n v="0.16"/>
    <n v="0.3"/>
    <n v="6.7400000000000002E-2"/>
    <n v="0.7"/>
    <n v="21.132758291999998"/>
  </r>
  <r>
    <n v="20220300036"/>
    <d v="2022-02-25T00:00:00"/>
    <n v="2022"/>
    <n v="2"/>
    <s v="02"/>
    <x v="14"/>
    <n v="1471647"/>
    <n v="150"/>
    <n v="0.1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300099"/>
    <d v="2022-02-28T00:00:00"/>
    <n v="2022"/>
    <n v="2"/>
    <s v="02"/>
    <x v="14"/>
    <n v="1473154"/>
    <n v="175"/>
    <n v="0.17499999999999999"/>
    <s v="POLE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4.1737691134999997"/>
  </r>
  <r>
    <n v="20220300099"/>
    <d v="2022-02-28T00:00:00"/>
    <n v="2022"/>
    <n v="2"/>
    <s v="02"/>
    <x v="14"/>
    <n v="1473155"/>
    <n v="210"/>
    <n v="0.21"/>
    <s v="POLE"/>
    <n v="100"/>
    <n v="91100"/>
    <s v=" VILLABE"/>
    <n v="89440"/>
    <s v="JOUX LA VILLE"/>
    <n v="167.37"/>
    <s v="ID2"/>
    <n v="1969"/>
    <s v="homme"/>
    <n v="0.16"/>
    <n v="0.3"/>
    <n v="6.7400000000000002E-2"/>
    <n v="0.7"/>
    <n v="3.3453580860000001"/>
  </r>
  <r>
    <n v="20220300099"/>
    <d v="2022-02-28T00:00:00"/>
    <n v="2022"/>
    <n v="2"/>
    <s v="02"/>
    <x v="14"/>
    <n v="1473153"/>
    <n v="180"/>
    <n v="0.18"/>
    <s v="POLE"/>
    <n v="140"/>
    <n v="91100"/>
    <s v=" VILLABE"/>
    <n v="67100"/>
    <s v="STRASBOURG"/>
    <n v="515.798"/>
    <s v="ID2"/>
    <n v="1969"/>
    <s v="homme"/>
    <n v="0.16"/>
    <n v="0.3"/>
    <n v="6.7400000000000002E-2"/>
    <n v="0.7"/>
    <n v="8.8368576551999993"/>
  </r>
  <r>
    <n v="20220300099"/>
    <d v="2022-02-28T00:00:00"/>
    <n v="2022"/>
    <n v="2"/>
    <s v="02"/>
    <x v="14"/>
    <n v="1474301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20300036"/>
    <d v="2022-02-28T00:00:00"/>
    <n v="2022"/>
    <n v="2"/>
    <s v="02"/>
    <x v="14"/>
    <n v="1472547"/>
    <n v="1050"/>
    <n v="1.05"/>
    <s v="PL"/>
    <n v="260"/>
    <n v="93120"/>
    <s v=" COURNEUVE/LA"/>
    <n v="91100"/>
    <s v="VILLABE"/>
    <n v="54.761000000000003"/>
    <s v="ID1"/>
    <n v="1972"/>
    <s v="homme"/>
    <n v="0.16"/>
    <n v="1"/>
    <n v="0"/>
    <n v="0"/>
    <n v="9.1998480000000011"/>
  </r>
  <r>
    <n v="20220300036"/>
    <d v="2022-02-28T00:00:00"/>
    <n v="2022"/>
    <n v="2"/>
    <s v="02"/>
    <x v="14"/>
    <n v="1472532"/>
    <n v="300"/>
    <n v="0.3"/>
    <s v="PAEX"/>
    <n v="275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20300099"/>
    <d v="2022-03-01T00:00:00"/>
    <n v="2022"/>
    <n v="3"/>
    <s v="03"/>
    <x v="15"/>
    <n v="1473584"/>
    <n v="140"/>
    <n v="0.14000000000000001"/>
    <s v="POLE"/>
    <n v="99"/>
    <n v="91100"/>
    <s v=" VILLABE"/>
    <n v="76380"/>
    <s v="CANTELEU"/>
    <n v="173.74600000000001"/>
    <s v="ID2"/>
    <n v="1969"/>
    <s v="homme"/>
    <n v="0.16"/>
    <n v="0.3"/>
    <n v="6.7400000000000002E-2"/>
    <n v="0.7"/>
    <n v="2.3152001992000004"/>
  </r>
  <r>
    <n v="20220300099"/>
    <d v="2022-03-01T00:00:00"/>
    <n v="2022"/>
    <n v="3"/>
    <s v="03"/>
    <x v="15"/>
    <n v="1473583"/>
    <n v="130"/>
    <n v="0.13"/>
    <s v="POLE"/>
    <n v="117.9"/>
    <n v="91100"/>
    <s v=" VILLABE"/>
    <n v="44260"/>
    <s v="LAVAU SUR LOIRE"/>
    <n v="413.68799999999999"/>
    <s v="ID2"/>
    <n v="1969"/>
    <s v="homme"/>
    <n v="0.16"/>
    <n v="0.3"/>
    <n v="6.7400000000000002E-2"/>
    <n v="0.7"/>
    <n v="5.1187270992"/>
  </r>
  <r>
    <n v="20220300099"/>
    <d v="2022-03-01T00:00:00"/>
    <n v="2022"/>
    <n v="3"/>
    <s v="03"/>
    <x v="15"/>
    <n v="1473532"/>
    <n v="140"/>
    <n v="0.14000000000000001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7.182469352800001"/>
  </r>
  <r>
    <n v="20220300099"/>
    <d v="2022-03-01T00:00:00"/>
    <n v="2022"/>
    <n v="3"/>
    <s v="03"/>
    <x v="15"/>
    <n v="1472695"/>
    <n v="200"/>
    <n v="0.2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20300099"/>
    <d v="2022-03-01T00:00:00"/>
    <n v="2022"/>
    <n v="3"/>
    <s v="03"/>
    <x v="15"/>
    <n v="1473585"/>
    <n v="600"/>
    <n v="0.6"/>
    <s v="POLE"/>
    <n v="444.15"/>
    <n v="91100"/>
    <s v=" VILLABE"/>
    <n v="13000"/>
    <s v="MARSEILLE"/>
    <n v="740.44500000000005"/>
    <s v="ID2"/>
    <n v="1969"/>
    <s v="homme"/>
    <n v="0.16"/>
    <n v="0.3"/>
    <n v="6.7400000000000002E-2"/>
    <n v="0.7"/>
    <n v="42.285333059999999"/>
  </r>
  <r>
    <n v="20220300099"/>
    <d v="2022-03-02T00:00:00"/>
    <n v="2022"/>
    <n v="3"/>
    <s v="03"/>
    <x v="15"/>
    <n v="1474148"/>
    <n v="123"/>
    <n v="0.123"/>
    <s v="POLE"/>
    <n v="123"/>
    <n v="91100"/>
    <s v=" VILLABE"/>
    <n v="26750"/>
    <s v="ROMANS SUR ISER"/>
    <n v="541.17999999999995"/>
    <s v="ID2"/>
    <n v="1969"/>
    <s v="homme"/>
    <n v="0.16"/>
    <n v="0.3"/>
    <n v="6.7400000000000002E-2"/>
    <n v="0.7"/>
    <n v="6.3356700251999989"/>
  </r>
  <r>
    <n v="20220300099"/>
    <d v="2022-03-02T00:00:00"/>
    <n v="2022"/>
    <n v="3"/>
    <s v="03"/>
    <x v="15"/>
    <n v="1473651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20300099"/>
    <d v="2022-03-02T00:00:00"/>
    <n v="2022"/>
    <n v="3"/>
    <s v="03"/>
    <x v="15"/>
    <n v="1474288"/>
    <n v="300"/>
    <n v="0.3"/>
    <s v="PAEX"/>
    <n v="131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20300099"/>
    <d v="2022-03-02T00:00:00"/>
    <n v="2022"/>
    <n v="3"/>
    <s v="03"/>
    <x v="15"/>
    <n v="1474149"/>
    <n v="270"/>
    <n v="0.27"/>
    <s v="POLE"/>
    <n v="140"/>
    <n v="91100"/>
    <s v=" VILLABE"/>
    <n v="59810"/>
    <s v="LESQUIN"/>
    <n v="248.797"/>
    <s v="ID2"/>
    <n v="1969"/>
    <s v="homme"/>
    <n v="0.16"/>
    <n v="0.3"/>
    <n v="6.7400000000000002E-2"/>
    <n v="0.7"/>
    <n v="6.3937345842000006"/>
  </r>
  <r>
    <n v="20220300099"/>
    <d v="2022-03-02T00:00:00"/>
    <n v="2022"/>
    <n v="3"/>
    <s v="03"/>
    <x v="15"/>
    <n v="1474150"/>
    <n v="180"/>
    <n v="0.18"/>
    <s v="POLE"/>
    <n v="155"/>
    <n v="91100"/>
    <s v=" VILLABE"/>
    <n v="33520"/>
    <s v="BRUGES"/>
    <n v="575.35599999999999"/>
    <s v="ID2"/>
    <n v="1969"/>
    <s v="homme"/>
    <n v="0.16"/>
    <n v="0.3"/>
    <n v="6.7400000000000002E-2"/>
    <n v="0.7"/>
    <n v="9.8572291344000007"/>
  </r>
  <r>
    <n v="20220300099"/>
    <d v="2022-03-02T00:00:00"/>
    <n v="2022"/>
    <n v="3"/>
    <s v="03"/>
    <x v="15"/>
    <n v="1473649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000000000"/>
    <d v="2022-03-03T00:00:00"/>
    <n v="2022"/>
    <n v="3"/>
    <s v="03"/>
    <x v="15"/>
    <n v="1474855"/>
    <n v="150"/>
    <n v="0.15"/>
    <s v="POLE"/>
    <n v="130"/>
    <n v="91100"/>
    <s v=" VILLABE"/>
    <n v="39570"/>
    <s v="LONS LE SAUNIER"/>
    <n v="380.45499999999998"/>
    <s v="ID2"/>
    <n v="1969"/>
    <s v="homme"/>
    <n v="0.16"/>
    <n v="0.3"/>
    <n v="6.7400000000000002E-2"/>
    <n v="0.7"/>
    <n v="5.4317560349999994"/>
  </r>
  <r>
    <n v="20220300099"/>
    <d v="2022-03-03T00:00:00"/>
    <n v="2022"/>
    <n v="3"/>
    <s v="03"/>
    <x v="15"/>
    <n v="1474300"/>
    <n v="150"/>
    <n v="0.15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20300099"/>
    <d v="2022-03-03T00:00:00"/>
    <n v="2022"/>
    <n v="3"/>
    <s v="03"/>
    <x v="15"/>
    <n v="1473711"/>
    <n v="150"/>
    <n v="0.1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300099"/>
    <d v="2022-03-04T00:00:00"/>
    <n v="2022"/>
    <n v="3"/>
    <s v="03"/>
    <x v="15"/>
    <n v="1475437"/>
    <n v="100"/>
    <n v="0.1"/>
    <s v="PAEX"/>
    <n v="80"/>
    <n v="91100"/>
    <s v=" VILLABE"/>
    <n v="93130"/>
    <s v="NOISY LE SEC"/>
    <n v="46.627000000000002"/>
    <s v="ID2"/>
    <n v="1969"/>
    <s v="homme"/>
    <n v="0.16"/>
    <n v="0.3"/>
    <n v="6.7400000000000002E-2"/>
    <n v="0.7"/>
    <n v="0.44379578600000003"/>
  </r>
  <r>
    <n v="20220300099"/>
    <d v="2022-03-04T00:00:00"/>
    <n v="2022"/>
    <n v="3"/>
    <s v="03"/>
    <x v="15"/>
    <n v="1475438"/>
    <n v="45"/>
    <n v="4.4999999999999998E-2"/>
    <s v="POLE"/>
    <n v="118"/>
    <n v="91100"/>
    <s v=" VILLABE"/>
    <n v="19410"/>
    <s v="PERPEZAC LE NOI"/>
    <n v="458.50700000000001"/>
    <s v="ID2"/>
    <n v="1969"/>
    <s v="homme"/>
    <n v="0.16"/>
    <n v="0.3"/>
    <n v="6.7400000000000002E-2"/>
    <n v="0.7"/>
    <n v="1.9638313316999998"/>
  </r>
  <r>
    <n v="20220300099"/>
    <d v="2022-03-04T00:00:00"/>
    <n v="2022"/>
    <n v="3"/>
    <s v="03"/>
    <x v="15"/>
    <n v="1475340"/>
    <n v="300"/>
    <n v="0.3"/>
    <s v="POLE"/>
    <n v="175"/>
    <n v="13010"/>
    <s v=" MARSEILLE"/>
    <n v="91100"/>
    <s v="VILLABE"/>
    <n v="746.41700000000003"/>
    <s v="ID27"/>
    <n v="1980"/>
    <s v="femme"/>
    <n v="0.16"/>
    <n v="0.3"/>
    <n v="6.7400000000000002E-2"/>
    <n v="0.7"/>
    <n v="21.313191017999998"/>
  </r>
  <r>
    <n v="20220300099"/>
    <d v="2022-03-07T00:00:00"/>
    <n v="2022"/>
    <n v="3"/>
    <s v="03"/>
    <x v="15"/>
    <n v="1475871"/>
    <n v="290"/>
    <n v="0.28999999999999998"/>
    <s v="PAEX"/>
    <n v="110"/>
    <n v="91100"/>
    <s v=" VILLABE"/>
    <n v="93130"/>
    <s v="NOISY LE SEC"/>
    <n v="46.627000000000002"/>
    <s v="ID2"/>
    <n v="1969"/>
    <s v="homme"/>
    <n v="0.16"/>
    <n v="0.3"/>
    <n v="6.7400000000000002E-2"/>
    <n v="0.7"/>
    <n v="1.2870077794000001"/>
  </r>
  <r>
    <n v="202000000000"/>
    <d v="2022-03-07T00:00:00"/>
    <n v="2022"/>
    <n v="3"/>
    <s v="03"/>
    <x v="15"/>
    <n v="1475940"/>
    <n v="150"/>
    <n v="0.15"/>
    <s v="PAEX"/>
    <n v="158"/>
    <n v="59243"/>
    <s v=" QUAROUBLE"/>
    <n v="91100"/>
    <s v="VILLABE"/>
    <n v="251.91900000000001"/>
    <s v="ID14"/>
    <n v="1978"/>
    <s v="femme"/>
    <n v="0.16"/>
    <n v="0.3"/>
    <n v="6.7400000000000002E-2"/>
    <n v="0.7"/>
    <n v="3.5966475630000003"/>
  </r>
  <r>
    <n v="20220300099"/>
    <d v="2022-03-07T00:00:00"/>
    <n v="2022"/>
    <n v="3"/>
    <s v="03"/>
    <x v="15"/>
    <n v="1475338"/>
    <n v="150"/>
    <n v="0.15"/>
    <s v="PAEX"/>
    <n v="228"/>
    <n v="67100"/>
    <s v=" STRASBOURG"/>
    <n v="91100"/>
    <s v="VILLABE"/>
    <n v="516.47400000000005"/>
    <s v="ID3"/>
    <n v="1987"/>
    <s v="homme"/>
    <n v="0.16"/>
    <n v="0.3"/>
    <n v="6.7400000000000002E-2"/>
    <n v="0.7"/>
    <n v="7.373699298"/>
  </r>
  <r>
    <n v="20220300099"/>
    <d v="2022-03-08T00:00:00"/>
    <n v="2022"/>
    <n v="3"/>
    <s v="03"/>
    <x v="15"/>
    <n v="1475768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20300099"/>
    <d v="2022-03-08T00:00:00"/>
    <n v="2022"/>
    <n v="3"/>
    <s v="03"/>
    <x v="15"/>
    <n v="1476557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000000000"/>
    <d v="2022-03-08T00:00:00"/>
    <n v="2022"/>
    <n v="3"/>
    <s v="03"/>
    <x v="15"/>
    <n v="1475942"/>
    <n v="200"/>
    <n v="0.2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7.2448350960000001"/>
  </r>
  <r>
    <n v="20220300099"/>
    <d v="2022-03-09T00:00:00"/>
    <n v="2022"/>
    <n v="3"/>
    <s v="03"/>
    <x v="15"/>
    <n v="1477055"/>
    <n v="60"/>
    <n v="0.06"/>
    <s v="POLE"/>
    <n v="105"/>
    <n v="91100"/>
    <s v=" VILLABE"/>
    <n v="49280"/>
    <s v="CHOLET"/>
    <n v="365.12900000000002"/>
    <s v="ID2"/>
    <n v="1969"/>
    <s v="homme"/>
    <n v="0.16"/>
    <n v="0.3"/>
    <n v="6.7400000000000002E-2"/>
    <n v="0.7"/>
    <n v="2.0851786932"/>
  </r>
  <r>
    <n v="20220300099"/>
    <d v="2022-03-09T00:00:00"/>
    <n v="2022"/>
    <n v="3"/>
    <s v="03"/>
    <x v="15"/>
    <n v="1477056"/>
    <n v="60"/>
    <n v="0.06"/>
    <s v="POLE"/>
    <n v="107.25"/>
    <n v="91100"/>
    <s v=" VILLABE"/>
    <n v="44150"/>
    <s v="ANCENIS"/>
    <n v="343.62400000000002"/>
    <s v="ID2"/>
    <n v="1969"/>
    <s v="homme"/>
    <n v="0.16"/>
    <n v="0.3"/>
    <n v="6.7400000000000002E-2"/>
    <n v="0.7"/>
    <n v="1.9623679392"/>
  </r>
  <r>
    <n v="202000000000"/>
    <d v="2022-03-09T00:00:00"/>
    <n v="2022"/>
    <n v="3"/>
    <s v="03"/>
    <x v="15"/>
    <n v="1477057"/>
    <n v="60"/>
    <n v="0.06"/>
    <s v="POLE"/>
    <n v="130"/>
    <n v="91100"/>
    <s v=" VILLABE"/>
    <n v="25300"/>
    <s v="PONTARLIER"/>
    <n v="432.71899999999999"/>
    <s v="ID2"/>
    <n v="1969"/>
    <s v="homme"/>
    <n v="0.16"/>
    <n v="0.3"/>
    <n v="6.7400000000000002E-2"/>
    <n v="0.7"/>
    <n v="2.4711716652"/>
  </r>
  <r>
    <n v="202000000000"/>
    <d v="2022-03-09T00:00:00"/>
    <n v="2022"/>
    <n v="3"/>
    <s v="03"/>
    <x v="15"/>
    <n v="1476993"/>
    <n v="300"/>
    <n v="0.3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000000000"/>
    <d v="2022-03-09T00:00:00"/>
    <n v="2022"/>
    <n v="3"/>
    <s v="03"/>
    <x v="15"/>
    <n v="1477058"/>
    <n v="350"/>
    <n v="0.35"/>
    <s v="POLE"/>
    <n v="220"/>
    <n v="91100"/>
    <s v=" VILLABE"/>
    <n v="59100"/>
    <s v="ROUBAIX"/>
    <n v="266.166"/>
    <s v="ID2"/>
    <n v="1969"/>
    <s v="homme"/>
    <n v="0.16"/>
    <n v="0.3"/>
    <n v="6.7400000000000002E-2"/>
    <n v="0.7"/>
    <n v="8.8667879579999997"/>
  </r>
  <r>
    <n v="20220300099"/>
    <d v="2022-03-09T00:00:00"/>
    <n v="2022"/>
    <n v="3"/>
    <s v="03"/>
    <x v="15"/>
    <n v="1476581"/>
    <n v="600"/>
    <n v="0.6"/>
    <s v="POLE"/>
    <n v="444.15"/>
    <n v="91100"/>
    <s v=" VILLABE"/>
    <n v="13000"/>
    <s v="MARSEILLE"/>
    <n v="740.44500000000005"/>
    <s v="ID2"/>
    <n v="1969"/>
    <s v="homme"/>
    <n v="0.16"/>
    <n v="0.3"/>
    <n v="6.7400000000000002E-2"/>
    <n v="0.7"/>
    <n v="42.285333059999999"/>
  </r>
  <r>
    <n v="202000000000"/>
    <d v="2022-03-10T00:00:00"/>
    <n v="2022"/>
    <n v="3"/>
    <s v="03"/>
    <x v="15"/>
    <n v="1477744"/>
    <n v="150"/>
    <n v="0.15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7.6955028779999992"/>
  </r>
  <r>
    <n v="202000000000"/>
    <d v="2022-03-10T00:00:00"/>
    <n v="2022"/>
    <n v="3"/>
    <s v="03"/>
    <x v="15"/>
    <n v="1476994"/>
    <n v="150"/>
    <n v="0.15"/>
    <s v="POLE"/>
    <n v="196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000000000"/>
    <d v="2022-03-10T00:00:00"/>
    <n v="2022"/>
    <n v="3"/>
    <s v="03"/>
    <x v="15"/>
    <n v="1476989"/>
    <n v="600"/>
    <n v="0.6"/>
    <s v="PAEX"/>
    <n v="206"/>
    <n v="59810"/>
    <s v=" LESQUIN"/>
    <n v="91100"/>
    <s v="VILLABE"/>
    <n v="250.27799999999999"/>
    <s v="ID11"/>
    <n v="1998"/>
    <s v="homme"/>
    <n v="0.16"/>
    <n v="0.3"/>
    <n v="6.7400000000000002E-2"/>
    <n v="0.7"/>
    <n v="14.292876023999998"/>
  </r>
  <r>
    <n v="202000000000"/>
    <d v="2022-03-10T00:00:00"/>
    <n v="2022"/>
    <n v="3"/>
    <s v="03"/>
    <x v="15"/>
    <n v="1477743"/>
    <n v="650"/>
    <n v="0.65"/>
    <s v="POLE"/>
    <n v="360"/>
    <n v="91100"/>
    <s v=" VILLABE"/>
    <n v="59100"/>
    <s v="ROUBAIX"/>
    <n v="266.166"/>
    <s v="ID2"/>
    <n v="1969"/>
    <s v="homme"/>
    <n v="0.16"/>
    <n v="0.3"/>
    <n v="6.7400000000000002E-2"/>
    <n v="0.7"/>
    <n v="16.466891922000002"/>
  </r>
  <r>
    <n v="202000000000"/>
    <d v="2022-03-11T00:00:00"/>
    <n v="2022"/>
    <n v="3"/>
    <s v="03"/>
    <x v="15"/>
    <n v="1478396"/>
    <n v="70"/>
    <n v="7.0000000000000007E-2"/>
    <s v="POLE"/>
    <n v="100"/>
    <n v="91100"/>
    <s v=" VILLABE"/>
    <n v="62620"/>
    <s v="RUITZ"/>
    <n v="245.798"/>
    <s v="ID2"/>
    <n v="1969"/>
    <s v="homme"/>
    <n v="0.16"/>
    <n v="0.3"/>
    <n v="6.7400000000000002E-2"/>
    <n v="0.7"/>
    <n v="1.6376537548000003"/>
  </r>
  <r>
    <n v="202000000000"/>
    <d v="2022-03-11T00:00:00"/>
    <n v="2022"/>
    <n v="3"/>
    <s v="03"/>
    <x v="15"/>
    <n v="1478410"/>
    <n v="120"/>
    <n v="0.12"/>
    <s v="POLE"/>
    <n v="100"/>
    <n v="91100"/>
    <s v=" VILLABE"/>
    <n v="59200"/>
    <s v="TOURCOING"/>
    <n v="265.54500000000002"/>
    <s v="ID2"/>
    <n v="1969"/>
    <s v="homme"/>
    <n v="0.16"/>
    <n v="0.3"/>
    <n v="6.7400000000000002E-2"/>
    <n v="0.7"/>
    <n v="3.0329487720000001"/>
  </r>
  <r>
    <n v="202000000000"/>
    <d v="2022-03-11T00:00:00"/>
    <n v="2022"/>
    <n v="3"/>
    <s v="03"/>
    <x v="15"/>
    <n v="1478412"/>
    <n v="175"/>
    <n v="0.17499999999999999"/>
    <s v="POLE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4.1737691134999997"/>
  </r>
  <r>
    <n v="202000000000"/>
    <d v="2022-03-11T00:00:00"/>
    <n v="2022"/>
    <n v="3"/>
    <s v="03"/>
    <x v="15"/>
    <n v="1478397"/>
    <n v="150"/>
    <n v="0.15"/>
    <s v="POLE"/>
    <n v="108"/>
    <n v="91100"/>
    <s v=" VILLABE"/>
    <n v="76380"/>
    <s v="CANTELEU"/>
    <n v="173.74600000000001"/>
    <s v="ID2"/>
    <n v="1969"/>
    <s v="homme"/>
    <n v="0.16"/>
    <n v="0.3"/>
    <n v="6.7400000000000002E-2"/>
    <n v="0.7"/>
    <n v="2.4805716420000001"/>
  </r>
  <r>
    <n v="202000000000"/>
    <d v="2022-03-11T00:00:00"/>
    <n v="2022"/>
    <n v="3"/>
    <s v="03"/>
    <x v="15"/>
    <n v="1478394"/>
    <n v="180"/>
    <n v="0.18"/>
    <s v="POLE"/>
    <n v="123"/>
    <n v="91100"/>
    <s v=" VILLABE"/>
    <n v="26750"/>
    <s v="ROMANS SUR ISER"/>
    <n v="541.17999999999995"/>
    <s v="ID2"/>
    <n v="1969"/>
    <s v="homme"/>
    <n v="0.16"/>
    <n v="0.3"/>
    <n v="6.7400000000000002E-2"/>
    <n v="0.7"/>
    <n v="9.2717122319999987"/>
  </r>
  <r>
    <n v="202000000000"/>
    <d v="2022-03-11T00:00:00"/>
    <n v="2022"/>
    <n v="3"/>
    <s v="03"/>
    <x v="15"/>
    <n v="1478399"/>
    <n v="70"/>
    <n v="7.0000000000000007E-2"/>
    <s v="POLE"/>
    <n v="130"/>
    <n v="91100"/>
    <s v=" VILLABE"/>
    <n v="85200"/>
    <s v="FONTENAY LE COM"/>
    <n v="446.19099999999997"/>
    <s v="ID2"/>
    <n v="1969"/>
    <s v="homme"/>
    <n v="0.16"/>
    <n v="0.3"/>
    <n v="6.7400000000000002E-2"/>
    <n v="0.7"/>
    <n v="2.9727921566000006"/>
  </r>
  <r>
    <n v="202000000000"/>
    <d v="2022-03-11T00:00:00"/>
    <n v="2022"/>
    <n v="3"/>
    <s v="03"/>
    <x v="15"/>
    <n v="1478408"/>
    <n v="100"/>
    <n v="0.1"/>
    <s v="POLE"/>
    <n v="130"/>
    <n v="91100"/>
    <s v=" VILLABE"/>
    <n v="80090"/>
    <s v="AMIENS"/>
    <n v="188.583"/>
    <s v="ID2"/>
    <n v="1969"/>
    <s v="homme"/>
    <n v="0.16"/>
    <n v="0.3"/>
    <n v="6.7400000000000002E-2"/>
    <n v="0.7"/>
    <n v="1.7949329940000001"/>
  </r>
  <r>
    <n v="202000000000"/>
    <d v="2022-03-11T00:00:00"/>
    <n v="2022"/>
    <n v="3"/>
    <s v="03"/>
    <x v="15"/>
    <n v="1476992"/>
    <n v="300"/>
    <n v="0.3"/>
    <s v="PAEX"/>
    <n v="131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000000000"/>
    <d v="2022-03-11T00:00:00"/>
    <n v="2022"/>
    <n v="3"/>
    <s v="03"/>
    <x v="15"/>
    <n v="1477816"/>
    <n v="300"/>
    <n v="0.3"/>
    <s v="PAEX"/>
    <n v="200"/>
    <n v="67100"/>
    <s v=" STRASBOURG"/>
    <n v="59100"/>
    <s v="ROUBAIX"/>
    <n v="540.18499999999995"/>
    <s v="ID3"/>
    <n v="1987"/>
    <s v="homme"/>
    <n v="0.16"/>
    <n v="0.3"/>
    <n v="6.7400000000000002E-2"/>
    <n v="0.7"/>
    <n v="15.424442489999997"/>
  </r>
  <r>
    <n v="202000000000"/>
    <d v="2022-03-11T00:00:00"/>
    <n v="2022"/>
    <n v="3"/>
    <s v="03"/>
    <x v="15"/>
    <n v="1478323"/>
    <n v="300"/>
    <n v="0.3"/>
    <s v="POLE"/>
    <n v="220"/>
    <n v="13010"/>
    <s v=" MARSEILLE"/>
    <n v="91100"/>
    <s v="VILLABE"/>
    <n v="746.41700000000003"/>
    <s v="ID27"/>
    <n v="1980"/>
    <s v="femme"/>
    <n v="0.16"/>
    <n v="0.3"/>
    <n v="6.7400000000000002E-2"/>
    <n v="0.7"/>
    <n v="21.313191017999998"/>
  </r>
  <r>
    <n v="202000000000"/>
    <d v="2022-03-11T00:00:00"/>
    <n v="2022"/>
    <n v="3"/>
    <s v="03"/>
    <x v="15"/>
    <n v="1477758"/>
    <n v="1800"/>
    <n v="1.8"/>
    <s v="PL"/>
    <n v="235"/>
    <n v="93120"/>
    <s v=" COURNEUVE/LA"/>
    <n v="91100"/>
    <s v="VILLABE"/>
    <n v="54.761000000000003"/>
    <s v="ID1"/>
    <n v="1972"/>
    <s v="homme"/>
    <n v="0.16"/>
    <n v="1"/>
    <n v="0"/>
    <n v="0"/>
    <n v="15.771168000000003"/>
  </r>
  <r>
    <n v="202000000000"/>
    <d v="2022-03-11T00:00:00"/>
    <n v="2022"/>
    <n v="3"/>
    <s v="03"/>
    <x v="15"/>
    <n v="1478325"/>
    <n v="600"/>
    <n v="0.6"/>
    <s v="PAEX"/>
    <n v="253"/>
    <n v="67100"/>
    <s v=" STRASBOURG"/>
    <n v="91100"/>
    <s v="VILLABE"/>
    <n v="516.47400000000005"/>
    <s v="ID3"/>
    <n v="1987"/>
    <s v="homme"/>
    <n v="0.16"/>
    <n v="0.3"/>
    <n v="6.7400000000000002E-2"/>
    <n v="0.7"/>
    <n v="29.494797192"/>
  </r>
  <r>
    <n v="202000000000"/>
    <d v="2022-03-11T00:00:00"/>
    <n v="2022"/>
    <n v="3"/>
    <s v="03"/>
    <x v="15"/>
    <n v="1478393"/>
    <n v="270"/>
    <n v="0.27"/>
    <s v="POLE"/>
    <n v="285"/>
    <n v="91100"/>
    <s v=" VILLABE"/>
    <n v="42000"/>
    <s v="ST ETIENNE"/>
    <n v="489.07600000000002"/>
    <s v="ID2"/>
    <n v="1969"/>
    <s v="homme"/>
    <n v="0.16"/>
    <n v="0.3"/>
    <n v="6.7400000000000002E-2"/>
    <n v="0.7"/>
    <n v="12.568568493600001"/>
  </r>
  <r>
    <n v="202000000000"/>
    <d v="2022-03-14T00:00:00"/>
    <n v="2022"/>
    <n v="3"/>
    <s v="03"/>
    <x v="15"/>
    <n v="1478874"/>
    <n v="100"/>
    <n v="0.1"/>
    <s v="PAEX"/>
    <n v="80"/>
    <n v="91100"/>
    <s v=" VILLABE"/>
    <n v="93130"/>
    <s v="NOISY LE SEC"/>
    <n v="46.627000000000002"/>
    <s v="ID2"/>
    <n v="1969"/>
    <s v="homme"/>
    <n v="0.16"/>
    <n v="0.3"/>
    <n v="6.7400000000000002E-2"/>
    <n v="0.7"/>
    <n v="0.44379578600000003"/>
  </r>
  <r>
    <n v="202000000000"/>
    <d v="2022-03-14T00:00:00"/>
    <n v="2022"/>
    <n v="3"/>
    <s v="03"/>
    <x v="15"/>
    <n v="1478875"/>
    <n v="150"/>
    <n v="0.15"/>
    <s v="POLE"/>
    <n v="89"/>
    <n v="91100"/>
    <s v=" VILLABE"/>
    <n v="76380"/>
    <s v="CANTELEU"/>
    <n v="173.74600000000001"/>
    <s v="ID2"/>
    <n v="1969"/>
    <s v="homme"/>
    <n v="0.16"/>
    <n v="0.3"/>
    <n v="6.7400000000000002E-2"/>
    <n v="0.7"/>
    <n v="2.4805716420000001"/>
  </r>
  <r>
    <n v="202000000000"/>
    <d v="2022-03-14T00:00:00"/>
    <n v="2022"/>
    <n v="3"/>
    <s v="03"/>
    <x v="15"/>
    <n v="1478872"/>
    <n v="130"/>
    <n v="0.13"/>
    <s v="PAEX"/>
    <n v="100"/>
    <n v="91100"/>
    <s v=" VILLABE"/>
    <n v="75001"/>
    <s v="PARIS 01"/>
    <n v="44.951000000000001"/>
    <s v="ID2"/>
    <n v="1969"/>
    <s v="homme"/>
    <n v="0.16"/>
    <n v="0.3"/>
    <n v="6.7400000000000002E-2"/>
    <n v="0.7"/>
    <n v="0.55619670340000005"/>
  </r>
  <r>
    <n v="202000000000"/>
    <d v="2022-03-14T00:00:00"/>
    <n v="2022"/>
    <n v="3"/>
    <s v="03"/>
    <x v="15"/>
    <n v="1478873"/>
    <n v="130"/>
    <n v="0.13"/>
    <s v="POLE"/>
    <n v="100"/>
    <n v="91100"/>
    <s v=" VILLABE"/>
    <n v="59810"/>
    <s v="LESQUIN"/>
    <n v="248.797"/>
    <s v="ID2"/>
    <n v="1969"/>
    <s v="homme"/>
    <n v="0.16"/>
    <n v="0.3"/>
    <n v="6.7400000000000002E-2"/>
    <n v="0.7"/>
    <n v="3.0784647998000003"/>
  </r>
  <r>
    <n v="202000000000"/>
    <d v="2022-03-14T00:00:00"/>
    <n v="2022"/>
    <n v="3"/>
    <s v="03"/>
    <x v="15"/>
    <n v="1478871"/>
    <n v="80"/>
    <n v="0.08"/>
    <s v="POLE"/>
    <n v="130"/>
    <n v="91100"/>
    <s v=" VILLABE"/>
    <n v="31390"/>
    <s v="CARBONNE"/>
    <n v="715.00800000000004"/>
    <s v="ID2"/>
    <n v="1969"/>
    <s v="homme"/>
    <n v="0.16"/>
    <n v="0.3"/>
    <n v="6.7400000000000002E-2"/>
    <n v="0.7"/>
    <n v="5.4443569152000002"/>
  </r>
  <r>
    <n v="202000000000"/>
    <d v="2022-03-14T00:00:00"/>
    <n v="2022"/>
    <n v="3"/>
    <s v="03"/>
    <x v="15"/>
    <n v="1478870"/>
    <n v="500"/>
    <n v="0.5"/>
    <s v="POLE"/>
    <n v="340"/>
    <n v="91100"/>
    <s v=" VILLABE"/>
    <n v="62138"/>
    <s v="HAISNES"/>
    <n v="246.48500000000001"/>
    <s v="ID2"/>
    <n v="1969"/>
    <s v="homme"/>
    <n v="0.16"/>
    <n v="0.3"/>
    <n v="6.7400000000000002E-2"/>
    <n v="0.7"/>
    <n v="11.730221150000002"/>
  </r>
  <r>
    <n v="202000000000"/>
    <d v="2022-03-15T00:00:00"/>
    <n v="2022"/>
    <n v="3"/>
    <s v="03"/>
    <x v="15"/>
    <n v="1478759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000000000"/>
    <d v="2022-03-15T00:00:00"/>
    <n v="2022"/>
    <n v="3"/>
    <s v="03"/>
    <x v="15"/>
    <n v="1479659"/>
    <n v="50"/>
    <n v="0.05"/>
    <s v="POLE"/>
    <n v="89"/>
    <n v="91100"/>
    <s v=" VILLABE"/>
    <n v="76380"/>
    <s v="CANTELEU"/>
    <n v="173.74600000000001"/>
    <s v="ID2"/>
    <n v="1969"/>
    <s v="homme"/>
    <n v="0.16"/>
    <n v="0.3"/>
    <n v="6.7400000000000002E-2"/>
    <n v="0.7"/>
    <n v="0.82685721400000012"/>
  </r>
  <r>
    <n v="202000000000"/>
    <d v="2022-03-15T00:00:00"/>
    <n v="2022"/>
    <n v="3"/>
    <s v="03"/>
    <x v="15"/>
    <n v="1479705"/>
    <n v="180"/>
    <n v="0.18"/>
    <s v="POLE"/>
    <n v="100"/>
    <n v="91100"/>
    <s v=" VILLABE"/>
    <n v="59100"/>
    <s v="ROUBAIX"/>
    <n v="266.166"/>
    <s v="ID2"/>
    <n v="1969"/>
    <s v="homme"/>
    <n v="0.16"/>
    <n v="0.3"/>
    <n v="6.7400000000000002E-2"/>
    <n v="0.7"/>
    <n v="4.5600623783999996"/>
  </r>
  <r>
    <n v="202000000000"/>
    <d v="2022-03-15T00:00:00"/>
    <n v="2022"/>
    <n v="3"/>
    <s v="03"/>
    <x v="15"/>
    <n v="1479657"/>
    <n v="100"/>
    <n v="0.1"/>
    <s v="POLE"/>
    <n v="130"/>
    <n v="91100"/>
    <s v=" VILLABE"/>
    <n v="39570"/>
    <s v="LONS LE SAUNIER"/>
    <n v="380.45499999999998"/>
    <s v="ID2"/>
    <n v="1969"/>
    <s v="homme"/>
    <n v="0.16"/>
    <n v="0.3"/>
    <n v="6.7400000000000002E-2"/>
    <n v="0.7"/>
    <n v="3.62117069"/>
  </r>
  <r>
    <n v="202000000000"/>
    <d v="2022-03-15T00:00:00"/>
    <n v="2022"/>
    <n v="3"/>
    <s v="03"/>
    <x v="15"/>
    <n v="1478756"/>
    <n v="200"/>
    <n v="0.2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4.9121065480000006"/>
  </r>
  <r>
    <n v="202000000000"/>
    <d v="2022-03-15T00:00:00"/>
    <n v="2022"/>
    <n v="3"/>
    <s v="03"/>
    <x v="15"/>
    <n v="1479270"/>
    <n v="150"/>
    <n v="0.15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7.6955028779999992"/>
  </r>
  <r>
    <n v="202000000000"/>
    <d v="2022-03-15T00:00:00"/>
    <n v="2022"/>
    <n v="3"/>
    <s v="03"/>
    <x v="15"/>
    <n v="1479658"/>
    <n v="100"/>
    <n v="0.1"/>
    <s v="POLE"/>
    <n v="140"/>
    <n v="91100"/>
    <s v=" VILLABE"/>
    <n v="67100"/>
    <s v="STRASBOURG"/>
    <n v="515.798"/>
    <s v="ID2"/>
    <n v="1969"/>
    <s v="homme"/>
    <n v="0.16"/>
    <n v="0.3"/>
    <n v="6.7400000000000002E-2"/>
    <n v="0.7"/>
    <n v="4.909365364000001"/>
  </r>
  <r>
    <n v="202000000000"/>
    <d v="2022-03-15T00:00:00"/>
    <n v="2022"/>
    <n v="3"/>
    <s v="03"/>
    <x v="15"/>
    <n v="1479776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000000000"/>
    <d v="2022-03-15T00:00:00"/>
    <n v="2022"/>
    <n v="3"/>
    <s v="03"/>
    <x v="15"/>
    <n v="1478775"/>
    <n v="1000"/>
    <n v="1"/>
    <s v="PAEX"/>
    <n v="785"/>
    <n v="67100"/>
    <s v=" STRASBOURG"/>
    <n v="59100"/>
    <s v="ROUBAIX"/>
    <n v="540.18499999999995"/>
    <s v="ID3"/>
    <n v="1987"/>
    <s v="homme"/>
    <n v="0.16"/>
    <n v="0.3"/>
    <n v="6.7400000000000002E-2"/>
    <n v="0.7"/>
    <n v="51.414808299999997"/>
  </r>
  <r>
    <n v="202000000000"/>
    <d v="2022-03-16T00:00:00"/>
    <n v="2022"/>
    <n v="3"/>
    <s v="03"/>
    <x v="15"/>
    <n v="1480481"/>
    <n v="100"/>
    <n v="0.1"/>
    <s v="POLE"/>
    <n v="118"/>
    <n v="91100"/>
    <s v=" VILLABE"/>
    <n v="19410"/>
    <s v="PERPEZAC LE NOI"/>
    <n v="458.50700000000001"/>
    <s v="ID2"/>
    <n v="1969"/>
    <s v="homme"/>
    <n v="0.16"/>
    <n v="0.3"/>
    <n v="6.7400000000000002E-2"/>
    <n v="0.7"/>
    <n v="4.364069626"/>
  </r>
  <r>
    <n v="202000000000"/>
    <d v="2022-03-16T00:00:00"/>
    <n v="2022"/>
    <n v="3"/>
    <s v="03"/>
    <x v="15"/>
    <n v="1480274"/>
    <n v="71"/>
    <n v="7.0999999999999994E-2"/>
    <s v="POLE"/>
    <n v="173"/>
    <n v="91100"/>
    <s v=" VILLABE"/>
    <n v="31390"/>
    <s v="CARBONNE"/>
    <n v="715.00800000000004"/>
    <s v="ID2"/>
    <n v="1969"/>
    <s v="homme"/>
    <n v="0.16"/>
    <n v="0.3"/>
    <n v="6.7400000000000002E-2"/>
    <n v="0.7"/>
    <n v="4.8318667622399989"/>
  </r>
  <r>
    <n v="202000000000"/>
    <d v="2022-03-16T00:00:00"/>
    <n v="2022"/>
    <n v="3"/>
    <s v="03"/>
    <x v="15"/>
    <n v="1479288"/>
    <n v="2000"/>
    <n v="2"/>
    <s v="PL"/>
    <n v="250"/>
    <n v="93120"/>
    <s v=" COURNEUVE/LA"/>
    <n v="91100"/>
    <s v="VILLABE"/>
    <n v="54.761000000000003"/>
    <s v="ID1"/>
    <n v="1972"/>
    <s v="homme"/>
    <n v="0.16"/>
    <n v="1"/>
    <n v="0"/>
    <n v="0"/>
    <n v="17.523520000000001"/>
  </r>
  <r>
    <n v="202000000000"/>
    <d v="2022-03-16T00:00:00"/>
    <n v="2022"/>
    <n v="3"/>
    <s v="03"/>
    <x v="15"/>
    <n v="1480278"/>
    <n v="436"/>
    <n v="0.436"/>
    <s v="POLE"/>
    <n v="330"/>
    <n v="91100"/>
    <s v=" VILLABE"/>
    <n v="67100"/>
    <s v="STRASBOURG"/>
    <n v="515.798"/>
    <s v="ID2"/>
    <n v="1969"/>
    <s v="homme"/>
    <n v="0.16"/>
    <n v="0.3"/>
    <n v="6.7400000000000002E-2"/>
    <n v="0.7"/>
    <n v="21.404832987039999"/>
  </r>
  <r>
    <n v="202000000000"/>
    <d v="2022-03-16T00:00:00"/>
    <n v="2022"/>
    <n v="3"/>
    <s v="03"/>
    <x v="15"/>
    <n v="1480279"/>
    <n v="436"/>
    <n v="0.436"/>
    <s v="POLE"/>
    <n v="360"/>
    <n v="91100"/>
    <s v=" VILLABE"/>
    <n v="39570"/>
    <s v="LONS LE SAUNIER"/>
    <n v="380.45499999999998"/>
    <s v="ID2"/>
    <n v="1969"/>
    <s v="homme"/>
    <n v="0.16"/>
    <n v="0.3"/>
    <n v="6.7400000000000002E-2"/>
    <n v="0.7"/>
    <n v="15.7883042084"/>
  </r>
  <r>
    <n v="202000000000"/>
    <d v="2022-03-16T00:00:00"/>
    <n v="2022"/>
    <n v="3"/>
    <s v="03"/>
    <x v="15"/>
    <n v="1480275"/>
    <n v="693"/>
    <n v="0.69299999999999995"/>
    <s v="POLE"/>
    <n v="444.15"/>
    <n v="91100"/>
    <s v=" VILLABE"/>
    <n v="13000"/>
    <s v="MARSEILLE"/>
    <n v="740.44500000000005"/>
    <s v="ID2"/>
    <n v="1969"/>
    <s v="homme"/>
    <n v="0.16"/>
    <n v="0.3"/>
    <n v="6.7400000000000002E-2"/>
    <n v="0.7"/>
    <n v="48.839559684299999"/>
  </r>
  <r>
    <n v="202000000000"/>
    <d v="2022-03-17T00:00:00"/>
    <n v="2022"/>
    <n v="3"/>
    <s v="03"/>
    <x v="15"/>
    <n v="1481077"/>
    <n v="240"/>
    <n v="0.24"/>
    <s v="GV"/>
    <n v="100"/>
    <n v="91100"/>
    <s v=" VILLABE"/>
    <n v="94440"/>
    <s v="MAROLLES EN BRI"/>
    <n v="34.085999999999999"/>
    <s v="ID2"/>
    <n v="1969"/>
    <s v="homme"/>
    <n v="0.24099999999999999"/>
    <n v="1"/>
    <n v="0"/>
    <n v="0"/>
    <n v="1.9715342399999998"/>
  </r>
  <r>
    <n v="202000000000"/>
    <d v="2022-03-17T00:00:00"/>
    <n v="2022"/>
    <n v="3"/>
    <s v="03"/>
    <x v="15"/>
    <n v="1480214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000000000"/>
    <d v="2022-03-17T00:00:00"/>
    <n v="2022"/>
    <n v="3"/>
    <s v="03"/>
    <x v="15"/>
    <n v="1479944"/>
    <n v="300"/>
    <n v="0.3"/>
    <s v="PAEX"/>
    <n v="200"/>
    <n v="67100"/>
    <s v=" STRASBOURG"/>
    <n v="59100"/>
    <s v="ROUBAIX"/>
    <n v="540.18499999999995"/>
    <s v="ID3"/>
    <n v="1987"/>
    <s v="homme"/>
    <n v="0.16"/>
    <n v="0.3"/>
    <n v="6.7400000000000002E-2"/>
    <n v="0.7"/>
    <n v="15.424442489999997"/>
  </r>
  <r>
    <n v="202000000000"/>
    <d v="2022-03-17T00:00:00"/>
    <n v="2022"/>
    <n v="3"/>
    <s v="03"/>
    <x v="15"/>
    <n v="1479770"/>
    <n v="200"/>
    <n v="0.2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0.308488936"/>
  </r>
  <r>
    <n v="202000000000"/>
    <d v="2022-03-18T00:00:00"/>
    <n v="2022"/>
    <n v="3"/>
    <s v="03"/>
    <x v="15"/>
    <n v="1480651"/>
    <n v="150"/>
    <n v="0.15"/>
    <s v="PAEX"/>
    <n v="100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20400055"/>
    <d v="2022-03-18T00:00:00"/>
    <n v="2022"/>
    <n v="3"/>
    <s v="03"/>
    <x v="15"/>
    <n v="1481448"/>
    <n v="200"/>
    <n v="0.2"/>
    <s v="POLE"/>
    <n v="108"/>
    <n v="91100"/>
    <s v=" VILLABE"/>
    <n v="89440"/>
    <s v="JOUX LA VILLE"/>
    <n v="167.37"/>
    <s v="ID2"/>
    <n v="1969"/>
    <s v="homme"/>
    <n v="0.16"/>
    <n v="0.3"/>
    <n v="6.7400000000000002E-2"/>
    <n v="0.7"/>
    <n v="3.1860553200000004"/>
  </r>
  <r>
    <n v="202000000000"/>
    <d v="2022-03-18T00:00:00"/>
    <n v="2022"/>
    <n v="3"/>
    <s v="03"/>
    <x v="15"/>
    <n v="1480578"/>
    <n v="300"/>
    <n v="0.3"/>
    <s v="PAEX"/>
    <n v="131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000000000"/>
    <d v="2022-03-18T00:00:00"/>
    <n v="2022"/>
    <n v="3"/>
    <s v="03"/>
    <x v="15"/>
    <n v="1481372"/>
    <n v="100"/>
    <n v="0.1"/>
    <s v="POLE"/>
    <n v="140"/>
    <n v="91100"/>
    <s v=" VILLABE"/>
    <n v="67100"/>
    <s v="STRASBOURG"/>
    <n v="515.798"/>
    <s v="ID2"/>
    <n v="1969"/>
    <s v="homme"/>
    <n v="0.16"/>
    <n v="0.3"/>
    <n v="6.7400000000000002E-2"/>
    <n v="0.7"/>
    <n v="4.909365364000001"/>
  </r>
  <r>
    <n v="202000000000"/>
    <d v="2022-03-18T00:00:00"/>
    <n v="2022"/>
    <n v="3"/>
    <s v="03"/>
    <x v="15"/>
    <n v="1481138"/>
    <n v="100"/>
    <n v="0.1"/>
    <s v="PAEX"/>
    <n v="145"/>
    <n v="19410"/>
    <s v=" PERPEZAC LE NOI"/>
    <n v="91100"/>
    <s v="VILLABE"/>
    <n v="456.06700000000001"/>
    <s v="ID28"/>
    <n v="1990"/>
    <s v="homme"/>
    <n v="0.16"/>
    <n v="0.3"/>
    <n v="6.7400000000000002E-2"/>
    <n v="0.7"/>
    <n v="4.3408457060000005"/>
  </r>
  <r>
    <n v="202000000000"/>
    <d v="2022-03-18T00:00:00"/>
    <n v="2022"/>
    <n v="3"/>
    <s v="03"/>
    <x v="15"/>
    <n v="1480571"/>
    <n v="150"/>
    <n v="0.15"/>
    <s v="PAEX"/>
    <n v="150"/>
    <n v="60000"/>
    <s v=" BEAUVAIS"/>
    <n v="59118"/>
    <s v="WAMBRECHIES"/>
    <n v="207.655"/>
    <s v="ID19"/>
    <n v="1995"/>
    <s v="homme"/>
    <n v="0.16"/>
    <n v="0.3"/>
    <n v="6.7400000000000002E-2"/>
    <n v="0.7"/>
    <n v="2.9646904349999996"/>
  </r>
  <r>
    <n v="202000000000"/>
    <d v="2022-03-18T00:00:00"/>
    <n v="2022"/>
    <n v="3"/>
    <s v="03"/>
    <x v="15"/>
    <n v="1481078"/>
    <n v="100"/>
    <n v="0.1"/>
    <s v="POLE"/>
    <n v="159"/>
    <n v="91100"/>
    <s v=" VILLABE"/>
    <n v="40230"/>
    <s v="ST GEOURS DE MA"/>
    <n v="728.06100000000004"/>
    <s v="ID2"/>
    <n v="1969"/>
    <s v="homme"/>
    <n v="0.16"/>
    <n v="0.3"/>
    <n v="6.7400000000000002E-2"/>
    <n v="0.7"/>
    <n v="6.9296845980000015"/>
  </r>
  <r>
    <n v="202000000000"/>
    <d v="2022-03-18T00:00:00"/>
    <n v="2022"/>
    <n v="3"/>
    <s v="03"/>
    <x v="15"/>
    <n v="1480850"/>
    <n v="300"/>
    <n v="0.3"/>
    <s v="POLE"/>
    <n v="178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000000000"/>
    <d v="2022-03-18T00:00:00"/>
    <n v="2022"/>
    <n v="3"/>
    <s v="03"/>
    <x v="15"/>
    <n v="1480992"/>
    <n v="300"/>
    <n v="0.3"/>
    <s v="PAEX"/>
    <n v="252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000000000"/>
    <d v="2022-03-18T00:00:00"/>
    <n v="2022"/>
    <n v="3"/>
    <s v="03"/>
    <x v="15"/>
    <n v="1481079"/>
    <n v="450"/>
    <n v="0.45"/>
    <s v="POLE"/>
    <n v="720"/>
    <n v="91100"/>
    <s v=" VILLABE"/>
    <n v="64230"/>
    <s v="SAUVAGNON"/>
    <n v="766.27099999999996"/>
    <s v="ID2"/>
    <n v="1969"/>
    <s v="homme"/>
    <n v="0.16"/>
    <n v="0.3"/>
    <n v="6.7400000000000002E-2"/>
    <n v="0.7"/>
    <n v="32.820153200999997"/>
  </r>
  <r>
    <n v="202000000000"/>
    <d v="2022-03-21T00:00:00"/>
    <n v="2022"/>
    <n v="3"/>
    <s v="03"/>
    <x v="15"/>
    <n v="1481628"/>
    <n v="300"/>
    <n v="0.3"/>
    <s v="PAEX"/>
    <n v="60"/>
    <n v="91100"/>
    <s v=" VILLABE"/>
    <n v="75010"/>
    <s v="PARIS 10"/>
    <n v="45.17"/>
    <s v="ID2"/>
    <n v="1969"/>
    <s v="homme"/>
    <n v="0.16"/>
    <n v="0.3"/>
    <n v="6.7400000000000002E-2"/>
    <n v="0.7"/>
    <n v="1.2897841800000001"/>
  </r>
  <r>
    <n v="202000000000"/>
    <d v="2022-03-21T00:00:00"/>
    <n v="2022"/>
    <n v="3"/>
    <s v="03"/>
    <x v="15"/>
    <n v="1481027"/>
    <n v="150"/>
    <n v="0.15"/>
    <s v="GV"/>
    <n v="90"/>
    <n v="62138"/>
    <s v=" HAISNES"/>
    <n v="64230"/>
    <s v="SAUVAGNON"/>
    <n v="981.02599999999995"/>
    <s v="ID17"/>
    <n v="1991"/>
    <s v="homme"/>
    <n v="0.24099999999999999"/>
    <n v="1"/>
    <n v="0"/>
    <n v="0"/>
    <n v="35.464089899999991"/>
  </r>
  <r>
    <n v="202000000000"/>
    <d v="2022-03-21T00:00:00"/>
    <n v="2022"/>
    <n v="3"/>
    <s v="03"/>
    <x v="15"/>
    <n v="1481946"/>
    <n v="208"/>
    <n v="0.20799999999999999"/>
    <s v="POLE"/>
    <n v="100"/>
    <n v="91100"/>
    <s v=" VILLABE"/>
    <n v="59810"/>
    <s v="LESQUIN"/>
    <n v="248.797"/>
    <s v="ID2"/>
    <n v="1969"/>
    <s v="homme"/>
    <n v="0.16"/>
    <n v="0.3"/>
    <n v="6.7400000000000002E-2"/>
    <n v="0.7"/>
    <n v="4.9255436796799996"/>
  </r>
  <r>
    <n v="202000000000"/>
    <d v="2022-03-21T00:00:00"/>
    <n v="2022"/>
    <n v="3"/>
    <s v="03"/>
    <x v="15"/>
    <n v="1481701"/>
    <n v="120"/>
    <n v="0.12"/>
    <s v="POLE"/>
    <n v="130"/>
    <n v="91100"/>
    <s v=" VILLABE"/>
    <n v="80400"/>
    <s v="HAM"/>
    <n v="168.048"/>
    <s v="ID2"/>
    <n v="1969"/>
    <s v="homme"/>
    <n v="0.16"/>
    <n v="0.3"/>
    <n v="6.7400000000000002E-2"/>
    <n v="0.7"/>
    <n v="1.9193770367999998"/>
  </r>
  <r>
    <n v="202000000000"/>
    <d v="2022-03-21T00:00:00"/>
    <n v="2022"/>
    <n v="3"/>
    <s v="03"/>
    <x v="15"/>
    <n v="1481389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000000000"/>
    <d v="2022-03-21T00:00:00"/>
    <n v="2022"/>
    <n v="3"/>
    <s v="03"/>
    <x v="15"/>
    <n v="1481793"/>
    <n v="300"/>
    <n v="0.3"/>
    <s v="POLE"/>
    <n v="220"/>
    <n v="13000"/>
    <s v=" MARSEILLE"/>
    <n v="91100"/>
    <s v="VILLABE"/>
    <n v="740.09799999999996"/>
    <s v="ID26"/>
    <n v="1976"/>
    <s v="homme"/>
    <n v="0.16"/>
    <n v="0.3"/>
    <n v="6.7400000000000002E-2"/>
    <n v="0.7"/>
    <n v="21.132758291999998"/>
  </r>
  <r>
    <n v="202000000000"/>
    <d v="2022-03-21T00:00:00"/>
    <n v="2022"/>
    <n v="3"/>
    <s v="03"/>
    <x v="15"/>
    <n v="1479290"/>
    <n v="2000"/>
    <n v="2"/>
    <s v="PL"/>
    <n v="250"/>
    <n v="93120"/>
    <s v=" COURNEUVE/LA"/>
    <n v="91100"/>
    <s v="VILLABE"/>
    <n v="54.761000000000003"/>
    <s v="ID1"/>
    <n v="1972"/>
    <s v="homme"/>
    <n v="0.16"/>
    <n v="1"/>
    <n v="0"/>
    <n v="0"/>
    <n v="17.523520000000001"/>
  </r>
  <r>
    <n v="202000000000"/>
    <d v="2022-03-21T00:00:00"/>
    <n v="2022"/>
    <n v="3"/>
    <s v="03"/>
    <x v="15"/>
    <n v="1481851"/>
    <n v="1000"/>
    <n v="1"/>
    <s v="PAEX"/>
    <n v="350"/>
    <n v="67100"/>
    <s v=" STRASBOURG"/>
    <n v="91100"/>
    <s v="VILLABE"/>
    <n v="516.47400000000005"/>
    <s v="ID3"/>
    <n v="1987"/>
    <s v="homme"/>
    <n v="0.16"/>
    <n v="0.3"/>
    <n v="6.7400000000000002E-2"/>
    <n v="0.7"/>
    <n v="49.157995320000005"/>
  </r>
  <r>
    <n v="202000000000"/>
    <d v="2022-03-22T00:00:00"/>
    <n v="2022"/>
    <n v="3"/>
    <s v="03"/>
    <x v="15"/>
    <n v="1482314"/>
    <n v="150"/>
    <n v="0.15"/>
    <s v="PAEX"/>
    <n v="98"/>
    <n v="91100"/>
    <s v=" VILLABE"/>
    <n v="93120"/>
    <s v="COURNEUVE/LA"/>
    <n v="53.975999999999999"/>
    <s v="ID2"/>
    <n v="1969"/>
    <s v="homme"/>
    <n v="0.16"/>
    <n v="0.3"/>
    <n v="6.7400000000000002E-2"/>
    <n v="0.7"/>
    <n v="0.77061535199999998"/>
  </r>
  <r>
    <n v="202000000000"/>
    <d v="2022-03-22T00:00:00"/>
    <n v="2022"/>
    <n v="3"/>
    <s v="03"/>
    <x v="15"/>
    <n v="1481882"/>
    <n v="150"/>
    <n v="0.15"/>
    <s v="PAEX"/>
    <n v="190"/>
    <n v="59118"/>
    <s v=" WAMBRECHIES"/>
    <n v="91100"/>
    <s v="VILLABE"/>
    <n v="267.846"/>
    <s v="ID29"/>
    <n v="1974"/>
    <s v="femme"/>
    <n v="0.16"/>
    <n v="0.3"/>
    <n v="6.7400000000000002E-2"/>
    <n v="0.7"/>
    <n v="3.824037342"/>
  </r>
  <r>
    <n v="202000000000"/>
    <d v="2022-03-22T00:00:00"/>
    <n v="2022"/>
    <n v="3"/>
    <s v="03"/>
    <x v="15"/>
    <n v="1482545"/>
    <n v="400"/>
    <n v="0.4"/>
    <s v="POLE"/>
    <n v="234"/>
    <n v="91100"/>
    <s v=" VILLABE"/>
    <n v="59810"/>
    <s v="LESQUIN"/>
    <n v="248.797"/>
    <s v="ID2"/>
    <n v="1969"/>
    <s v="homme"/>
    <n v="0.16"/>
    <n v="0.3"/>
    <n v="6.7400000000000002E-2"/>
    <n v="0.7"/>
    <n v="9.4721993839999996"/>
  </r>
  <r>
    <n v="202000000000"/>
    <d v="2022-03-23T00:00:00"/>
    <n v="2022"/>
    <n v="3"/>
    <s v="03"/>
    <x v="15"/>
    <n v="1482530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000000000"/>
    <d v="2022-03-23T00:00:00"/>
    <n v="2022"/>
    <n v="3"/>
    <s v="03"/>
    <x v="15"/>
    <n v="1483081"/>
    <n v="128"/>
    <n v="0.128"/>
    <s v="PAEX"/>
    <n v="80"/>
    <n v="91100"/>
    <s v=" VILLABE"/>
    <n v="93130"/>
    <s v="NOISY LE SEC"/>
    <n v="46.627000000000002"/>
    <s v="ID2"/>
    <n v="1969"/>
    <s v="homme"/>
    <n v="0.16"/>
    <n v="0.3"/>
    <n v="6.7400000000000002E-2"/>
    <n v="0.7"/>
    <n v="0.56805860608000003"/>
  </r>
  <r>
    <n v="202000000000"/>
    <d v="2022-03-23T00:00:00"/>
    <n v="2022"/>
    <n v="3"/>
    <s v="03"/>
    <x v="15"/>
    <n v="1482632"/>
    <n v="150"/>
    <n v="0.15"/>
    <s v="PAEX"/>
    <n v="158"/>
    <n v="93000"/>
    <s v=" BOBIGNY"/>
    <n v="59118"/>
    <s v="WAMBRECHIES"/>
    <n v="225.38900000000001"/>
    <s v="ID21"/>
    <n v="1971"/>
    <s v="homme"/>
    <n v="0.16"/>
    <n v="0.3"/>
    <n v="6.7400000000000002E-2"/>
    <n v="0.7"/>
    <n v="3.2178787529999999"/>
  </r>
  <r>
    <n v="202000000000"/>
    <d v="2022-03-23T00:00:00"/>
    <n v="2022"/>
    <n v="3"/>
    <s v="03"/>
    <x v="15"/>
    <n v="1482894"/>
    <n v="300"/>
    <n v="0.3"/>
    <s v="PAEX"/>
    <n v="230"/>
    <n v="60000"/>
    <s v=" BEAUVAIS"/>
    <n v="59118"/>
    <s v="WAMBRECHIES"/>
    <n v="207.655"/>
    <s v="ID19"/>
    <n v="1995"/>
    <s v="homme"/>
    <n v="0.16"/>
    <n v="0.3"/>
    <n v="6.7400000000000002E-2"/>
    <n v="0.7"/>
    <n v="5.9293808699999992"/>
  </r>
  <r>
    <n v="202000000000"/>
    <d v="2022-03-23T00:00:00"/>
    <n v="2022"/>
    <n v="3"/>
    <s v="03"/>
    <x v="15"/>
    <n v="1482717"/>
    <n v="200"/>
    <n v="0.2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0.308488936"/>
  </r>
  <r>
    <n v="202000000000"/>
    <d v="2022-03-23T00:00:00"/>
    <n v="2022"/>
    <n v="3"/>
    <s v="03"/>
    <x v="15"/>
    <n v="1483766"/>
    <n v="174"/>
    <n v="0.17399999999999999"/>
    <s v="POLE"/>
    <n v="250"/>
    <n v="91100"/>
    <s v=" VILLABE"/>
    <n v="40230"/>
    <s v="ST GEOURS DE MA"/>
    <n v="728.06100000000004"/>
    <s v="ID2"/>
    <n v="1969"/>
    <s v="homme"/>
    <n v="0.16"/>
    <n v="0.3"/>
    <n v="6.7400000000000002E-2"/>
    <n v="0.7"/>
    <n v="12.057651200520001"/>
  </r>
  <r>
    <n v="202000000000"/>
    <d v="2022-03-24T00:00:00"/>
    <n v="2022"/>
    <n v="3"/>
    <s v="03"/>
    <x v="15"/>
    <n v="1483764"/>
    <n v="80"/>
    <n v="0.08"/>
    <s v="POLE"/>
    <n v="105"/>
    <n v="91100"/>
    <s v=" VILLABE"/>
    <n v="60000"/>
    <s v="BEAUVAIS"/>
    <n v="133.48500000000001"/>
    <s v="ID2"/>
    <n v="1969"/>
    <s v="homme"/>
    <n v="0.16"/>
    <n v="0.3"/>
    <n v="6.7400000000000002E-2"/>
    <n v="0.7"/>
    <n v="1.0164081840000003"/>
  </r>
  <r>
    <n v="202000000000"/>
    <d v="2022-03-24T00:00:00"/>
    <n v="2022"/>
    <n v="3"/>
    <s v="03"/>
    <x v="15"/>
    <n v="1483765"/>
    <n v="174"/>
    <n v="0.17399999999999999"/>
    <s v="POLE"/>
    <n v="195"/>
    <n v="91100"/>
    <s v=" VILLABE"/>
    <n v="19410"/>
    <s v="PERPEZAC LE NOI"/>
    <n v="458.50700000000001"/>
    <s v="ID2"/>
    <n v="1969"/>
    <s v="homme"/>
    <n v="0.16"/>
    <n v="0.3"/>
    <n v="6.7400000000000002E-2"/>
    <n v="0.7"/>
    <n v="7.5934811492399996"/>
  </r>
  <r>
    <n v="202000000000"/>
    <d v="2022-03-24T00:00:00"/>
    <n v="2022"/>
    <n v="3"/>
    <s v="03"/>
    <x v="15"/>
    <n v="1482328"/>
    <n v="1200"/>
    <n v="1.2"/>
    <s v="AFF"/>
    <n v="200"/>
    <n v="59100"/>
    <s v=" ROUBAIX"/>
    <n v="91100"/>
    <s v="VILLABE"/>
    <n v="266.35300000000001"/>
    <s v="ID9"/>
    <n v="1987"/>
    <s v="homme"/>
    <n v="6.7400000000000002E-2"/>
    <n v="1"/>
    <n v="0"/>
    <n v="0"/>
    <n v="21.542630639999999"/>
  </r>
  <r>
    <n v="202000000000"/>
    <d v="2022-03-24T00:00:00"/>
    <n v="2022"/>
    <n v="3"/>
    <s v="03"/>
    <x v="15"/>
    <n v="1483666"/>
    <n v="291"/>
    <n v="0.29099999999999998"/>
    <s v="POLE"/>
    <n v="200"/>
    <n v="91100"/>
    <s v=" VILLABE"/>
    <n v="80090"/>
    <s v="AMIENS"/>
    <n v="188.583"/>
    <s v="ID2"/>
    <n v="1969"/>
    <s v="homme"/>
    <n v="0.16"/>
    <n v="0.3"/>
    <n v="6.7400000000000002E-2"/>
    <n v="0.7"/>
    <n v="5.2232550125399992"/>
  </r>
  <r>
    <n v="202000000000"/>
    <d v="2022-03-24T00:00:00"/>
    <n v="2022"/>
    <n v="3"/>
    <s v="03"/>
    <x v="15"/>
    <n v="1481897"/>
    <n v="150"/>
    <n v="0.15"/>
    <s v="PAEX"/>
    <n v="249"/>
    <n v="59118"/>
    <s v=" WAMBRECHIES"/>
    <n v="91100"/>
    <s v="VILLABE"/>
    <n v="267.846"/>
    <s v="ID29"/>
    <n v="1974"/>
    <s v="femme"/>
    <n v="0.16"/>
    <n v="0.3"/>
    <n v="6.7400000000000002E-2"/>
    <n v="0.7"/>
    <n v="3.824037342"/>
  </r>
  <r>
    <n v="202000000000"/>
    <d v="2022-03-24T00:00:00"/>
    <n v="2022"/>
    <n v="3"/>
    <s v="03"/>
    <x v="15"/>
    <n v="1483767"/>
    <n v="432"/>
    <n v="0.432"/>
    <s v="POLE"/>
    <n v="330"/>
    <n v="91100"/>
    <s v=" VILLABE"/>
    <n v="67100"/>
    <s v="STRASBOURG"/>
    <n v="515.798"/>
    <s v="ID2"/>
    <n v="1969"/>
    <s v="homme"/>
    <n v="0.16"/>
    <n v="0.3"/>
    <n v="6.7400000000000002E-2"/>
    <n v="0.7"/>
    <n v="21.208458372480003"/>
  </r>
  <r>
    <n v="202000000000"/>
    <d v="2022-03-25T00:00:00"/>
    <n v="2022"/>
    <n v="3"/>
    <s v="03"/>
    <x v="15"/>
    <n v="1483505"/>
    <n v="300"/>
    <n v="0.3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7.1464380119999991"/>
  </r>
  <r>
    <n v="202000000000"/>
    <d v="2022-03-25T00:00:00"/>
    <n v="2022"/>
    <n v="3"/>
    <s v="03"/>
    <x v="15"/>
    <n v="1483506"/>
    <n v="400"/>
    <n v="0.4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000000000"/>
    <d v="2022-03-28T00:00:00"/>
    <n v="2022"/>
    <n v="3"/>
    <s v="03"/>
    <x v="15"/>
    <n v="1484872"/>
    <n v="52"/>
    <n v="5.1999999999999998E-2"/>
    <s v="POLE"/>
    <n v="100"/>
    <n v="91100"/>
    <s v=" VILLABE"/>
    <n v="59100"/>
    <s v="ROUBAIX"/>
    <n v="266.166"/>
    <s v="ID2"/>
    <n v="1969"/>
    <s v="homme"/>
    <n v="0.16"/>
    <n v="0.3"/>
    <n v="6.7400000000000002E-2"/>
    <n v="0.7"/>
    <n v="1.3173513537599999"/>
  </r>
  <r>
    <n v="202000000000"/>
    <d v="2022-03-28T00:00:00"/>
    <n v="2022"/>
    <n v="3"/>
    <s v="03"/>
    <x v="15"/>
    <n v="1484873"/>
    <n v="128"/>
    <n v="0.128"/>
    <s v="POLE"/>
    <n v="100"/>
    <n v="91100"/>
    <s v=" VILLABE"/>
    <n v="59200"/>
    <s v="TOURCOING"/>
    <n v="265.54500000000002"/>
    <s v="ID2"/>
    <n v="1969"/>
    <s v="homme"/>
    <n v="0.16"/>
    <n v="0.3"/>
    <n v="6.7400000000000002E-2"/>
    <n v="0.7"/>
    <n v="3.2351453568000004"/>
  </r>
  <r>
    <n v="202000000000"/>
    <d v="2022-03-28T00:00:00"/>
    <n v="2022"/>
    <n v="3"/>
    <s v="03"/>
    <x v="15"/>
    <n v="1484207"/>
    <n v="150"/>
    <n v="0.15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3.6840799109999995"/>
  </r>
  <r>
    <n v="202000000000"/>
    <d v="2022-03-28T00:00:00"/>
    <n v="2022"/>
    <n v="3"/>
    <s v="03"/>
    <x v="15"/>
    <n v="1484874"/>
    <n v="163"/>
    <n v="0.16300000000000001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8.3624464607600011"/>
  </r>
  <r>
    <n v="202000000000"/>
    <d v="2022-03-28T00:00:00"/>
    <n v="2022"/>
    <n v="3"/>
    <s v="03"/>
    <x v="15"/>
    <n v="1484867"/>
    <n v="204"/>
    <n v="0.20399999999999999"/>
    <s v="POLE"/>
    <n v="140"/>
    <n v="91100"/>
    <s v=" VILLABE"/>
    <n v="67100"/>
    <s v="STRASBOURG"/>
    <n v="515.798"/>
    <s v="ID2"/>
    <n v="1969"/>
    <s v="homme"/>
    <n v="0.16"/>
    <n v="0.3"/>
    <n v="6.7400000000000002E-2"/>
    <n v="0.7"/>
    <n v="10.01510534256"/>
  </r>
  <r>
    <n v="202000000000"/>
    <d v="2022-03-28T00:00:00"/>
    <n v="2022"/>
    <n v="3"/>
    <s v="03"/>
    <x v="15"/>
    <n v="1482898"/>
    <n v="150"/>
    <n v="0.15"/>
    <s v="PAEX"/>
    <n v="160"/>
    <n v="73490"/>
    <s v=" RAVOIRE/LA"/>
    <n v="91100"/>
    <s v="VILLABE"/>
    <n v="537.70799999999997"/>
    <s v="ID30"/>
    <n v="1990"/>
    <s v="femme"/>
    <n v="0.16"/>
    <n v="0.3"/>
    <n v="6.7400000000000002E-2"/>
    <n v="0.7"/>
    <n v="7.676857115999999"/>
  </r>
  <r>
    <n v="202000000000"/>
    <d v="2022-03-28T00:00:00"/>
    <n v="2022"/>
    <n v="3"/>
    <s v="03"/>
    <x v="15"/>
    <n v="1484217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000000000"/>
    <d v="2022-03-28T00:00:00"/>
    <n v="2022"/>
    <n v="3"/>
    <s v="03"/>
    <x v="15"/>
    <n v="1484870"/>
    <n v="81"/>
    <n v="8.1000000000000003E-2"/>
    <s v="POLE"/>
    <n v="168"/>
    <n v="91100"/>
    <s v=" VILLABE"/>
    <n v="4100"/>
    <s v="MANOSQUE"/>
    <n v="755.63400000000001"/>
    <s v="ID2"/>
    <n v="1969"/>
    <s v="homme"/>
    <n v="0.16"/>
    <n v="0.3"/>
    <n v="6.7400000000000002E-2"/>
    <n v="0.7"/>
    <n v="5.8256207737200008"/>
  </r>
  <r>
    <n v="202000000000"/>
    <d v="2022-03-28T00:00:00"/>
    <n v="2022"/>
    <n v="3"/>
    <s v="03"/>
    <x v="15"/>
    <n v="1484869"/>
    <n v="41"/>
    <n v="4.1000000000000002E-2"/>
    <s v="POLE"/>
    <n v="173"/>
    <n v="91100"/>
    <s v=" VILLABE"/>
    <n v="31390"/>
    <s v="CARBONNE"/>
    <n v="715.00800000000004"/>
    <s v="ID2"/>
    <n v="1969"/>
    <s v="homme"/>
    <n v="0.16"/>
    <n v="0.3"/>
    <n v="6.7400000000000002E-2"/>
    <n v="0.7"/>
    <n v="2.7902329190400001"/>
  </r>
  <r>
    <n v="202000000000"/>
    <d v="2022-03-28T00:00:00"/>
    <n v="2022"/>
    <n v="3"/>
    <s v="03"/>
    <x v="15"/>
    <n v="1484871"/>
    <n v="275"/>
    <n v="0.27500000000000002"/>
    <s v="POLE"/>
    <n v="225"/>
    <n v="91100"/>
    <s v=" VILLABE"/>
    <n v="26750"/>
    <s v="ROMANS SUR ISER"/>
    <n v="541.17999999999995"/>
    <s v="ID2"/>
    <n v="1969"/>
    <s v="homme"/>
    <n v="0.16"/>
    <n v="0.3"/>
    <n v="6.7400000000000002E-2"/>
    <n v="0.7"/>
    <n v="14.165115910000001"/>
  </r>
  <r>
    <n v="202000000000"/>
    <d v="2022-03-28T00:00:00"/>
    <n v="2022"/>
    <n v="3"/>
    <s v="03"/>
    <x v="15"/>
    <n v="1484210"/>
    <n v="600"/>
    <n v="0.6"/>
    <s v="PAEX"/>
    <n v="253"/>
    <n v="67100"/>
    <s v=" STRASBOURG"/>
    <n v="91100"/>
    <s v="VILLABE"/>
    <n v="516.47400000000005"/>
    <s v="ID3"/>
    <n v="1987"/>
    <s v="homme"/>
    <n v="0.16"/>
    <n v="0.3"/>
    <n v="6.7400000000000002E-2"/>
    <n v="0.7"/>
    <n v="29.494797192"/>
  </r>
  <r>
    <n v="202000000000"/>
    <d v="2022-03-29T00:00:00"/>
    <n v="2022"/>
    <n v="3"/>
    <s v="03"/>
    <x v="15"/>
    <n v="1485340"/>
    <n v="200"/>
    <n v="0.2"/>
    <s v="GV"/>
    <n v="80"/>
    <n v="91100"/>
    <s v=" VILLABE"/>
    <n v="91300"/>
    <s v="MASSY"/>
    <n v="23.132999999999999"/>
    <s v="ID2"/>
    <n v="1969"/>
    <s v="homme"/>
    <n v="0.24099999999999999"/>
    <n v="1"/>
    <n v="0"/>
    <n v="0"/>
    <n v="1.1150106"/>
  </r>
  <r>
    <n v="202000000000"/>
    <d v="2022-03-29T00:00:00"/>
    <n v="2022"/>
    <n v="3"/>
    <s v="03"/>
    <x v="15"/>
    <n v="1485338"/>
    <n v="261"/>
    <n v="0.26100000000000001"/>
    <s v="POLE"/>
    <n v="140"/>
    <n v="91100"/>
    <s v=" VILLABE"/>
    <n v="59810"/>
    <s v="LESQUIN"/>
    <n v="248.797"/>
    <s v="ID2"/>
    <n v="1969"/>
    <s v="homme"/>
    <n v="0.16"/>
    <n v="0.3"/>
    <n v="6.7400000000000002E-2"/>
    <n v="0.7"/>
    <n v="6.1806100980600007"/>
  </r>
  <r>
    <n v="202000000000"/>
    <d v="2022-03-29T00:00:00"/>
    <n v="2022"/>
    <n v="3"/>
    <s v="03"/>
    <x v="15"/>
    <n v="1484747"/>
    <n v="450"/>
    <n v="0.45"/>
    <s v="PAEX"/>
    <n v="220"/>
    <n v="59100"/>
    <s v=" ROUBAIX"/>
    <n v="91100"/>
    <s v="VILLABE"/>
    <n v="266.35300000000001"/>
    <s v="ID9"/>
    <n v="1987"/>
    <s v="homme"/>
    <n v="0.16"/>
    <n v="0.3"/>
    <n v="6.7400000000000002E-2"/>
    <n v="0.7"/>
    <n v="11.408165343"/>
  </r>
  <r>
    <n v="202000000000"/>
    <d v="2022-03-29T00:00:00"/>
    <n v="2022"/>
    <n v="3"/>
    <s v="03"/>
    <x v="15"/>
    <n v="1484684"/>
    <n v="300"/>
    <n v="0.3"/>
    <s v="POLE"/>
    <n v="280"/>
    <n v="13000"/>
    <s v=" MARSEILLE"/>
    <n v="91100"/>
    <s v="VILLABE"/>
    <n v="740.09799999999996"/>
    <s v="ID26"/>
    <n v="1976"/>
    <s v="homme"/>
    <n v="0.16"/>
    <n v="0.3"/>
    <n v="6.7400000000000002E-2"/>
    <n v="0.7"/>
    <n v="21.132758291999998"/>
  </r>
  <r>
    <n v="20220400055"/>
    <d v="2022-03-29T00:00:00"/>
    <n v="2022"/>
    <n v="3"/>
    <s v="03"/>
    <x v="15"/>
    <n v="1485337"/>
    <n v="864"/>
    <n v="0.86399999999999999"/>
    <s v="POLE"/>
    <n v="405"/>
    <n v="91100"/>
    <s v=" VILLABE"/>
    <n v="59100"/>
    <s v="ROUBAIX"/>
    <n v="266.166"/>
    <s v="ID2"/>
    <n v="1969"/>
    <s v="homme"/>
    <n v="0.16"/>
    <n v="0.3"/>
    <n v="6.7400000000000002E-2"/>
    <n v="0.7"/>
    <n v="21.888299416319999"/>
  </r>
  <r>
    <n v="202000000000"/>
    <d v="2022-03-30T00:00:00"/>
    <n v="2022"/>
    <n v="3"/>
    <s v="03"/>
    <x v="15"/>
    <n v="1485061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000000000"/>
    <d v="2022-03-30T00:00:00"/>
    <n v="2022"/>
    <n v="3"/>
    <s v="03"/>
    <x v="15"/>
    <n v="1486103"/>
    <n v="250"/>
    <n v="0.25"/>
    <s v="PAEX"/>
    <n v="80"/>
    <n v="91100"/>
    <s v=" VILLABE"/>
    <n v="93120"/>
    <s v="COURNEUVE/LA"/>
    <n v="53.975999999999999"/>
    <s v="ID2"/>
    <n v="1969"/>
    <s v="homme"/>
    <n v="0.16"/>
    <n v="0.3"/>
    <n v="6.7400000000000002E-2"/>
    <n v="0.7"/>
    <n v="1.2843589199999998"/>
  </r>
  <r>
    <n v="202000000000"/>
    <d v="2022-03-30T00:00:00"/>
    <n v="2022"/>
    <n v="3"/>
    <s v="03"/>
    <x v="15"/>
    <n v="1485666"/>
    <n v="45"/>
    <n v="4.4999999999999998E-2"/>
    <s v="POLE"/>
    <n v="100"/>
    <n v="91100"/>
    <s v=" VILLABE"/>
    <n v="59800"/>
    <s v="LILLE"/>
    <n v="254.17500000000001"/>
    <s v="ID2"/>
    <n v="1969"/>
    <s v="homme"/>
    <n v="0.16"/>
    <n v="0.3"/>
    <n v="6.7400000000000002E-2"/>
    <n v="0.7"/>
    <n v="1.0886569425000001"/>
  </r>
  <r>
    <n v="202000000000"/>
    <d v="2022-03-30T00:00:00"/>
    <n v="2022"/>
    <n v="3"/>
    <s v="03"/>
    <x v="15"/>
    <n v="1485667"/>
    <n v="45"/>
    <n v="4.4999999999999998E-2"/>
    <s v="POLE"/>
    <n v="100"/>
    <n v="91100"/>
    <s v=" VILLABE"/>
    <n v="59200"/>
    <s v="TOURCOING"/>
    <n v="265.54500000000002"/>
    <s v="ID2"/>
    <n v="1969"/>
    <s v="homme"/>
    <n v="0.16"/>
    <n v="0.3"/>
    <n v="6.7400000000000002E-2"/>
    <n v="0.7"/>
    <n v="1.1373557894999999"/>
  </r>
  <r>
    <n v="202000000000"/>
    <d v="2022-03-30T00:00:00"/>
    <n v="2022"/>
    <n v="3"/>
    <s v="03"/>
    <x v="15"/>
    <n v="1485665"/>
    <n v="47"/>
    <n v="4.7E-2"/>
    <s v="POLE"/>
    <n v="119.1"/>
    <n v="91100"/>
    <s v=" VILLABE"/>
    <n v="87000"/>
    <s v="LIMOGES"/>
    <n v="390.036"/>
    <s v="ID2"/>
    <n v="1969"/>
    <s v="homme"/>
    <n v="0.16"/>
    <n v="0.3"/>
    <n v="6.7400000000000002E-2"/>
    <n v="0.7"/>
    <n v="1.7448104445600001"/>
  </r>
  <r>
    <n v="202000000000"/>
    <d v="2022-03-30T00:00:00"/>
    <n v="2022"/>
    <n v="3"/>
    <s v="03"/>
    <x v="15"/>
    <n v="1485503"/>
    <n v="100"/>
    <n v="0.1"/>
    <s v="PAEX"/>
    <n v="145"/>
    <n v="19410"/>
    <s v=" PERPEZAC LE NOI"/>
    <n v="91100"/>
    <s v="VILLABE"/>
    <n v="456.06700000000001"/>
    <s v="ID28"/>
    <n v="1990"/>
    <s v="homme"/>
    <n v="0.16"/>
    <n v="0.3"/>
    <n v="6.7400000000000002E-2"/>
    <n v="0.7"/>
    <n v="4.3408457060000005"/>
  </r>
  <r>
    <n v="202000000000"/>
    <d v="2022-03-30T00:00:00"/>
    <n v="2022"/>
    <n v="3"/>
    <s v="03"/>
    <x v="15"/>
    <n v="1485668"/>
    <n v="90"/>
    <n v="0.09"/>
    <s v="POLE"/>
    <n v="150"/>
    <n v="91100"/>
    <s v=" VILLABE"/>
    <n v="53120"/>
    <s v="GORRON"/>
    <n v="316.77699999999999"/>
    <s v="ID2"/>
    <n v="1969"/>
    <s v="homme"/>
    <n v="0.16"/>
    <n v="0.3"/>
    <n v="6.7400000000000002E-2"/>
    <n v="0.7"/>
    <n v="2.7135751373999999"/>
  </r>
  <r>
    <n v="202000000000"/>
    <d v="2022-03-30T00:00:00"/>
    <n v="2022"/>
    <n v="3"/>
    <s v="03"/>
    <x v="15"/>
    <n v="1485205"/>
    <n v="200"/>
    <n v="0.2"/>
    <s v="PAEX"/>
    <n v="188"/>
    <n v="21300"/>
    <s v=" CHENOVE"/>
    <n v="91100"/>
    <s v="VILLABE"/>
    <n v="278.14499999999998"/>
    <s v="ID8"/>
    <n v="1995"/>
    <s v="femme"/>
    <n v="0.16"/>
    <n v="0.3"/>
    <n v="6.7400000000000002E-2"/>
    <n v="0.7"/>
    <n v="5.2947682199999999"/>
  </r>
  <r>
    <n v="202000000000"/>
    <d v="2022-03-30T00:00:00"/>
    <n v="2022"/>
    <n v="3"/>
    <s v="03"/>
    <x v="15"/>
    <n v="1484546"/>
    <n v="250"/>
    <n v="0.25"/>
    <s v="PAEX"/>
    <n v="250"/>
    <n v="64230"/>
    <s v=" SAUVAGNON"/>
    <n v="91100"/>
    <s v="VILLABE"/>
    <n v="767.14700000000005"/>
    <s v="ID31"/>
    <n v="1984"/>
    <s v="femme"/>
    <n v="0.16"/>
    <n v="0.3"/>
    <n v="6.7400000000000002E-2"/>
    <n v="0.7"/>
    <n v="18.254262865000001"/>
  </r>
  <r>
    <n v="202000000000"/>
    <d v="2022-03-30T00:00:00"/>
    <n v="2022"/>
    <n v="3"/>
    <s v="03"/>
    <x v="15"/>
    <n v="1485213"/>
    <n v="2000"/>
    <n v="2"/>
    <s v="PL"/>
    <n v="280"/>
    <n v="93120"/>
    <s v=" COURNEUVE/LA"/>
    <n v="91100"/>
    <s v="VILLABE"/>
    <n v="54.761000000000003"/>
    <s v="ID1"/>
    <n v="1972"/>
    <s v="homme"/>
    <n v="0.16"/>
    <n v="1"/>
    <n v="0"/>
    <n v="0"/>
    <n v="17.523520000000001"/>
  </r>
  <r>
    <n v="202000000000"/>
    <d v="2022-03-31T00:00:00"/>
    <n v="2022"/>
    <n v="3"/>
    <s v="03"/>
    <x v="15"/>
    <n v="1485079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000000000"/>
    <d v="2022-03-31T00:00:00"/>
    <n v="2022"/>
    <n v="3"/>
    <s v="03"/>
    <x v="15"/>
    <n v="1486656"/>
    <n v="103"/>
    <n v="0.10299999999999999"/>
    <s v="POLE"/>
    <n v="130"/>
    <n v="91100"/>
    <s v=" VILLABE"/>
    <n v="39570"/>
    <s v="LONS LE SAUNIER"/>
    <n v="380.45499999999998"/>
    <s v="ID2"/>
    <n v="1969"/>
    <s v="homme"/>
    <n v="0.16"/>
    <n v="0.3"/>
    <n v="6.7400000000000002E-2"/>
    <n v="0.7"/>
    <n v="3.7298058106999998"/>
  </r>
  <r>
    <n v="20220400055"/>
    <d v="2022-03-31T00:00:00"/>
    <n v="2022"/>
    <n v="3"/>
    <s v="03"/>
    <x v="15"/>
    <n v="1486657"/>
    <n v="51"/>
    <n v="5.0999999999999997E-2"/>
    <s v="POLE"/>
    <n v="145"/>
    <n v="91100"/>
    <s v=" VILLABE"/>
    <n v="69800"/>
    <s v="ST PRIEST"/>
    <n v="445.25200000000001"/>
    <s v="ID2"/>
    <n v="1969"/>
    <s v="homme"/>
    <n v="0.16"/>
    <n v="0.3"/>
    <n v="6.7400000000000002E-2"/>
    <n v="0.7"/>
    <n v="2.1613333533599999"/>
  </r>
  <r>
    <n v="20220400055"/>
    <d v="2022-03-31T00:00:00"/>
    <n v="2022"/>
    <n v="3"/>
    <s v="03"/>
    <x v="15"/>
    <n v="1486655"/>
    <n v="76"/>
    <n v="7.5999999999999998E-2"/>
    <s v="POLE"/>
    <n v="155"/>
    <n v="91100"/>
    <s v=" VILLABE"/>
    <n v="33520"/>
    <s v="BRUGES"/>
    <n v="575.35599999999999"/>
    <s v="ID2"/>
    <n v="1969"/>
    <s v="homme"/>
    <n v="0.16"/>
    <n v="0.3"/>
    <n v="6.7400000000000002E-2"/>
    <n v="0.7"/>
    <n v="4.1619411900800003"/>
  </r>
  <r>
    <n v="202000000000"/>
    <d v="2022-03-31T00:00:00"/>
    <n v="2022"/>
    <n v="3"/>
    <s v="03"/>
    <x v="15"/>
    <n v="1485751"/>
    <n v="150"/>
    <n v="0.15"/>
    <s v="PAEX"/>
    <n v="158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20400055"/>
    <d v="2022-03-31T00:00:00"/>
    <n v="2022"/>
    <n v="3"/>
    <s v="03"/>
    <x v="15"/>
    <n v="1486658"/>
    <n v="257"/>
    <n v="0.25700000000000001"/>
    <s v="POLE"/>
    <n v="215"/>
    <n v="91100"/>
    <s v=" VILLABE"/>
    <n v="59200"/>
    <s v="TOURCOING"/>
    <n v="265.54500000000002"/>
    <s v="ID2"/>
    <n v="1969"/>
    <s v="homme"/>
    <n v="0.16"/>
    <n v="0.3"/>
    <n v="6.7400000000000002E-2"/>
    <n v="0.7"/>
    <n v="6.4955652866999998"/>
  </r>
  <r>
    <n v="202000000000"/>
    <d v="2022-03-31T00:00:00"/>
    <n v="2022"/>
    <n v="3"/>
    <s v="03"/>
    <x v="15"/>
    <n v="1486022"/>
    <n v="200"/>
    <n v="0.2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0.308488936"/>
  </r>
  <r>
    <n v="20220400055"/>
    <d v="2022-03-31T00:00:00"/>
    <n v="2022"/>
    <n v="3"/>
    <s v="03"/>
    <x v="15"/>
    <n v="1485697"/>
    <n v="150"/>
    <n v="0.15"/>
    <s v="PAEX"/>
    <n v="253"/>
    <n v="67100"/>
    <s v=" STRASBOURG"/>
    <n v="91100"/>
    <s v="VILLABE"/>
    <n v="516.47400000000005"/>
    <s v="ID3"/>
    <n v="1987"/>
    <s v="homme"/>
    <n v="0.16"/>
    <n v="0.3"/>
    <n v="6.7400000000000002E-2"/>
    <n v="0.7"/>
    <n v="7.373699298"/>
  </r>
  <r>
    <n v="202000000000"/>
    <d v="2022-03-31T00:00:00"/>
    <n v="2022"/>
    <n v="3"/>
    <s v="03"/>
    <x v="15"/>
    <n v="1485653"/>
    <n v="400"/>
    <n v="0.4"/>
    <s v="PAEX"/>
    <n v="300"/>
    <n v="64230"/>
    <s v=" SAUVAGNON"/>
    <n v="91100"/>
    <s v="VILLABE"/>
    <n v="767.14700000000005"/>
    <s v="ID31"/>
    <n v="1984"/>
    <s v="femme"/>
    <n v="0.16"/>
    <n v="0.3"/>
    <n v="6.7400000000000002E-2"/>
    <n v="0.7"/>
    <n v="29.206820584000006"/>
  </r>
  <r>
    <n v="20220400055"/>
    <d v="2022-04-01T00:00:00"/>
    <n v="2022"/>
    <n v="4"/>
    <s v="04"/>
    <x v="16"/>
    <n v="1487207"/>
    <n v="216"/>
    <n v="0.216"/>
    <s v="GV"/>
    <n v="100"/>
    <n v="91100"/>
    <s v=" VILLABE"/>
    <n v="94440"/>
    <s v="MAROLLES EN BRI"/>
    <n v="34.085999999999999"/>
    <s v="ID2"/>
    <n v="1969"/>
    <s v="homme"/>
    <n v="0.24099999999999999"/>
    <n v="1"/>
    <n v="0"/>
    <n v="0"/>
    <n v="1.7743808159999999"/>
  </r>
  <r>
    <n v="20220400055"/>
    <d v="2022-04-01T00:00:00"/>
    <n v="2022"/>
    <n v="4"/>
    <s v="04"/>
    <x v="16"/>
    <n v="1487401"/>
    <n v="102"/>
    <n v="0.10199999999999999"/>
    <s v="POLE"/>
    <n v="126.6"/>
    <n v="91100"/>
    <s v=" VILLABE"/>
    <n v="44260"/>
    <s v="LAVAU SUR LOIRE"/>
    <n v="413.68799999999999"/>
    <s v="ID2"/>
    <n v="1969"/>
    <s v="homme"/>
    <n v="0.16"/>
    <n v="0.3"/>
    <n v="6.7400000000000002E-2"/>
    <n v="0.7"/>
    <n v="4.0162320316799995"/>
  </r>
  <r>
    <n v="20220400055"/>
    <d v="2022-04-01T00:00:00"/>
    <n v="2022"/>
    <n v="4"/>
    <s v="04"/>
    <x v="16"/>
    <n v="1487206"/>
    <n v="160"/>
    <n v="0.16"/>
    <s v="POLE"/>
    <n v="130"/>
    <n v="91100"/>
    <s v=" VILLABE"/>
    <n v="85200"/>
    <s v="FONTENAY LE COM"/>
    <n v="446.19099999999997"/>
    <s v="ID2"/>
    <n v="1969"/>
    <s v="homme"/>
    <n v="0.16"/>
    <n v="0.3"/>
    <n v="6.7400000000000002E-2"/>
    <n v="0.7"/>
    <n v="6.7949535008000002"/>
  </r>
  <r>
    <n v="20220400055"/>
    <d v="2022-04-01T00:00:00"/>
    <n v="2022"/>
    <n v="4"/>
    <s v="04"/>
    <x v="16"/>
    <n v="1487390"/>
    <n v="200"/>
    <n v="0.2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10.260670504"/>
  </r>
  <r>
    <n v="20220400055"/>
    <d v="2022-04-01T00:00:00"/>
    <n v="2022"/>
    <n v="4"/>
    <s v="04"/>
    <x v="16"/>
    <n v="1486440"/>
    <n v="300"/>
    <n v="0.3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20400055"/>
    <d v="2022-04-01T00:00:00"/>
    <n v="2022"/>
    <n v="4"/>
    <s v="04"/>
    <x v="16"/>
    <n v="1487399"/>
    <n v="41"/>
    <n v="4.1000000000000002E-2"/>
    <s v="POLE"/>
    <n v="168"/>
    <n v="91100"/>
    <s v=" VILLABE"/>
    <n v="4100"/>
    <s v="MANOSQUE"/>
    <n v="755.63400000000001"/>
    <s v="ID2"/>
    <n v="1969"/>
    <s v="homme"/>
    <n v="0.16"/>
    <n v="0.3"/>
    <n v="6.7400000000000002E-2"/>
    <n v="0.7"/>
    <n v="2.9487710089200001"/>
  </r>
  <r>
    <n v="20220400055"/>
    <d v="2022-04-01T00:00:00"/>
    <n v="2022"/>
    <n v="4"/>
    <s v="04"/>
    <x v="16"/>
    <n v="1486861"/>
    <n v="300"/>
    <n v="0.3"/>
    <s v="POLE"/>
    <n v="178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400055"/>
    <d v="2022-04-01T00:00:00"/>
    <n v="2022"/>
    <n v="4"/>
    <s v="04"/>
    <x v="16"/>
    <n v="1487203"/>
    <n v="380"/>
    <n v="0.38"/>
    <s v="POLE"/>
    <n v="178"/>
    <n v="91100"/>
    <s v=" VILLABE"/>
    <n v="59810"/>
    <s v="LESQUIN"/>
    <n v="248.797"/>
    <s v="ID2"/>
    <n v="1969"/>
    <s v="homme"/>
    <n v="0.16"/>
    <n v="0.3"/>
    <n v="6.7400000000000002E-2"/>
    <n v="0.7"/>
    <n v="8.9985894147999996"/>
  </r>
  <r>
    <n v="20220400055"/>
    <d v="2022-04-01T00:00:00"/>
    <n v="2022"/>
    <n v="4"/>
    <s v="04"/>
    <x v="16"/>
    <n v="1487208"/>
    <n v="39"/>
    <n v="3.9E-2"/>
    <s v="POLE"/>
    <n v="196"/>
    <n v="91100"/>
    <s v=" VILLABE"/>
    <n v="6520"/>
    <s v="GRASSE"/>
    <n v="884.3"/>
    <s v="ID2"/>
    <n v="1969"/>
    <s v="homme"/>
    <n v="0.16"/>
    <n v="0.3"/>
    <n v="6.7400000000000002E-2"/>
    <n v="0.7"/>
    <n v="3.2825392859999996"/>
  </r>
  <r>
    <n v="20220400055"/>
    <d v="2022-04-01T00:00:00"/>
    <n v="2022"/>
    <n v="4"/>
    <s v="04"/>
    <x v="16"/>
    <n v="1486343"/>
    <n v="450"/>
    <n v="0.45"/>
    <s v="PAEX"/>
    <n v="250"/>
    <n v="59810"/>
    <s v=" LESQUIN"/>
    <n v="91100"/>
    <s v="VILLABE"/>
    <n v="250.27799999999999"/>
    <s v="ID11"/>
    <n v="1998"/>
    <s v="homme"/>
    <n v="0.16"/>
    <n v="0.3"/>
    <n v="6.7400000000000002E-2"/>
    <n v="0.7"/>
    <n v="10.719657017999999"/>
  </r>
  <r>
    <n v="202000000000"/>
    <d v="2022-04-01T00:00:00"/>
    <n v="2022"/>
    <n v="4"/>
    <s v="04"/>
    <x v="16"/>
    <n v="1487204"/>
    <n v="300"/>
    <n v="0.3"/>
    <s v="POLE"/>
    <n v="280"/>
    <n v="91100"/>
    <s v=" VILLABE"/>
    <n v="19410"/>
    <s v="PERPEZAC LE NOI"/>
    <n v="458.50700000000001"/>
    <s v="ID2"/>
    <n v="1969"/>
    <s v="homme"/>
    <n v="0.16"/>
    <n v="0.3"/>
    <n v="6.7400000000000002E-2"/>
    <n v="0.7"/>
    <n v="13.092208877999999"/>
  </r>
  <r>
    <n v="20220400055"/>
    <d v="2022-04-01T00:00:00"/>
    <n v="2022"/>
    <n v="4"/>
    <s v="04"/>
    <x v="16"/>
    <n v="1486774"/>
    <n v="600"/>
    <n v="0.6"/>
    <s v="POLE"/>
    <n v="360"/>
    <n v="91100"/>
    <s v=" VILLABE"/>
    <n v="62117"/>
    <s v="BREBIERES"/>
    <n v="222.00700000000001"/>
    <s v="ID2"/>
    <n v="1969"/>
    <s v="homme"/>
    <n v="0.16"/>
    <n v="0.3"/>
    <n v="6.7400000000000002E-2"/>
    <n v="0.7"/>
    <n v="12.678375755999999"/>
  </r>
  <r>
    <n v="20220400055"/>
    <d v="2022-04-01T00:00:00"/>
    <n v="2022"/>
    <n v="4"/>
    <s v="04"/>
    <x v="16"/>
    <n v="1486219"/>
    <n v="2200"/>
    <n v="2.2000000000000002"/>
    <s v="PLR"/>
    <n v="525"/>
    <n v="62138"/>
    <s v=" HAISNES"/>
    <n v="91100"/>
    <s v="VILLABE"/>
    <n v="247.541"/>
    <s v="ID17"/>
    <n v="1991"/>
    <s v="homme"/>
    <n v="0.16"/>
    <n v="1"/>
    <n v="0"/>
    <n v="0"/>
    <n v="87.134432000000004"/>
  </r>
  <r>
    <n v="202000000000"/>
    <d v="2022-04-04T00:00:00"/>
    <n v="2022"/>
    <n v="4"/>
    <s v="04"/>
    <x v="16"/>
    <n v="1485080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20400055"/>
    <d v="2022-04-04T00:00:00"/>
    <n v="2022"/>
    <n v="4"/>
    <s v="04"/>
    <x v="16"/>
    <n v="1486647"/>
    <n v="150"/>
    <n v="0.15"/>
    <s v="GV"/>
    <n v="80"/>
    <n v="93120"/>
    <s v=" COURNEUVE/LA"/>
    <n v="94440"/>
    <s v="MAROLLES EN BRI"/>
    <n v="38.395000000000003"/>
    <s v="ID1"/>
    <n v="1972"/>
    <s v="homme"/>
    <n v="0.24099999999999999"/>
    <n v="1"/>
    <n v="0"/>
    <n v="0"/>
    <n v="1.3879792499999999"/>
  </r>
  <r>
    <n v="20220400055"/>
    <d v="2022-04-04T00:00:00"/>
    <n v="2022"/>
    <n v="4"/>
    <s v="04"/>
    <x v="16"/>
    <n v="1486639"/>
    <n v="450"/>
    <n v="0.45"/>
    <s v="PAEX"/>
    <n v="140"/>
    <n v="93120"/>
    <s v=" COURNEUVE/LA"/>
    <n v="93130"/>
    <s v="NOISY LE SEC"/>
    <n v="9.0009999999999994"/>
    <s v="ID1"/>
    <n v="1972"/>
    <s v="homme"/>
    <n v="0.16"/>
    <n v="0.3"/>
    <n v="6.7400000000000002E-2"/>
    <n v="0.7"/>
    <n v="0.38552183099999998"/>
  </r>
  <r>
    <n v="20220400055"/>
    <d v="2022-04-04T00:00:00"/>
    <n v="2022"/>
    <n v="4"/>
    <s v="04"/>
    <x v="16"/>
    <n v="1487403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20400055"/>
    <d v="2022-04-04T00:00:00"/>
    <n v="2022"/>
    <n v="4"/>
    <s v="04"/>
    <x v="16"/>
    <n v="1487065"/>
    <n v="174"/>
    <n v="0.17399999999999999"/>
    <s v="POLE"/>
    <n v="195"/>
    <n v="93120"/>
    <s v=" COURNEUVE/LA"/>
    <n v="19410"/>
    <s v="PERPEZAC LE NOI"/>
    <n v="480.48200000000003"/>
    <s v="ID1"/>
    <n v="1972"/>
    <s v="homme"/>
    <n v="0.16"/>
    <n v="0.3"/>
    <n v="6.7400000000000002E-2"/>
    <n v="0.7"/>
    <n v="7.9574161562400008"/>
  </r>
  <r>
    <n v="20220400055"/>
    <d v="2022-04-04T00:00:00"/>
    <n v="2022"/>
    <n v="4"/>
    <s v="04"/>
    <x v="16"/>
    <n v="1486630"/>
    <n v="450"/>
    <n v="0.45"/>
    <s v="PAEX"/>
    <n v="210"/>
    <n v="93120"/>
    <s v=" COURNEUVE/LA"/>
    <n v="59100"/>
    <s v="ROUBAIX"/>
    <n v="221.06"/>
    <s v="ID1"/>
    <n v="1972"/>
    <s v="homme"/>
    <n v="0.16"/>
    <n v="0.3"/>
    <n v="6.7400000000000002E-2"/>
    <n v="0.7"/>
    <n v="9.4682208600000006"/>
  </r>
  <r>
    <n v="20220400055"/>
    <d v="2022-04-04T00:00:00"/>
    <n v="2022"/>
    <n v="4"/>
    <s v="04"/>
    <x v="16"/>
    <n v="1486643"/>
    <n v="450"/>
    <n v="0.45"/>
    <s v="POLE"/>
    <n v="340"/>
    <n v="93120"/>
    <s v=" COURNEUVE/LA"/>
    <n v="13000"/>
    <s v="MARSEILLE"/>
    <n v="791.279"/>
    <s v="ID1"/>
    <n v="1972"/>
    <s v="homme"/>
    <n v="0.16"/>
    <n v="0.3"/>
    <n v="6.7400000000000002E-2"/>
    <n v="0.7"/>
    <n v="33.891270848999994"/>
  </r>
  <r>
    <n v="20220400055"/>
    <d v="2022-04-05T00:00:00"/>
    <n v="2022"/>
    <n v="4"/>
    <s v="04"/>
    <x v="16"/>
    <n v="1488466"/>
    <n v="519"/>
    <n v="0.51900000000000002"/>
    <s v="POLE"/>
    <n v="360"/>
    <n v="91100"/>
    <s v=" VILLABE"/>
    <n v="67100"/>
    <s v="STRASBOURG"/>
    <n v="515.798"/>
    <s v="ID2"/>
    <n v="1969"/>
    <s v="homme"/>
    <n v="0.16"/>
    <n v="0.3"/>
    <n v="6.7400000000000002E-2"/>
    <n v="0.7"/>
    <n v="25.479606239159999"/>
  </r>
  <r>
    <n v="20220400055"/>
    <d v="2022-04-06T00:00:00"/>
    <n v="2022"/>
    <n v="4"/>
    <s v="04"/>
    <x v="16"/>
    <n v="1488270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400055"/>
    <d v="2022-04-07T00:00:00"/>
    <n v="2022"/>
    <n v="4"/>
    <s v="04"/>
    <x v="16"/>
    <n v="1489621"/>
    <n v="204"/>
    <n v="0.20399999999999999"/>
    <s v="GV"/>
    <n v="100"/>
    <n v="91100"/>
    <s v=" VILLABE"/>
    <n v="93130"/>
    <s v="NOISY LE SEC"/>
    <n v="46.627000000000002"/>
    <s v="ID2"/>
    <n v="1969"/>
    <s v="homme"/>
    <n v="0.24099999999999999"/>
    <n v="1"/>
    <n v="0"/>
    <n v="0"/>
    <n v="2.2923698279999996"/>
  </r>
  <r>
    <n v="20220400055"/>
    <d v="2022-04-07T00:00:00"/>
    <n v="2022"/>
    <n v="4"/>
    <s v="04"/>
    <x v="16"/>
    <n v="1489620"/>
    <n v="55"/>
    <n v="5.5E-2"/>
    <s v="POLE"/>
    <n v="120"/>
    <n v="91100"/>
    <s v=" VILLABE"/>
    <n v="21300"/>
    <s v="CHENOVE"/>
    <n v="279.79899999999998"/>
    <s v="ID2"/>
    <n v="1969"/>
    <s v="homme"/>
    <n v="0.16"/>
    <n v="0.3"/>
    <n v="6.7400000000000002E-2"/>
    <n v="0.7"/>
    <n v="1.4647197850999998"/>
  </r>
  <r>
    <n v="20220400055"/>
    <d v="2022-04-07T00:00:00"/>
    <n v="2022"/>
    <n v="4"/>
    <s v="04"/>
    <x v="16"/>
    <n v="1489612"/>
    <n v="183"/>
    <n v="0.183"/>
    <s v="POLE"/>
    <n v="130"/>
    <n v="91100"/>
    <s v=" VILLABE"/>
    <n v="80400"/>
    <s v="HAM"/>
    <n v="168.048"/>
    <s v="ID2"/>
    <n v="1969"/>
    <s v="homme"/>
    <n v="0.16"/>
    <n v="0.3"/>
    <n v="6.7400000000000002E-2"/>
    <n v="0.7"/>
    <n v="2.9270499811199997"/>
  </r>
  <r>
    <n v="20220400055"/>
    <d v="2022-04-07T00:00:00"/>
    <n v="2022"/>
    <n v="4"/>
    <s v="04"/>
    <x v="16"/>
    <n v="1489619"/>
    <n v="106"/>
    <n v="0.106"/>
    <s v="POLE"/>
    <n v="130"/>
    <n v="91100"/>
    <s v=" VILLABE"/>
    <n v="39570"/>
    <s v="LONS LE SAUNIER"/>
    <n v="380.45499999999998"/>
    <s v="ID2"/>
    <n v="1969"/>
    <s v="homme"/>
    <n v="0.16"/>
    <n v="0.3"/>
    <n v="6.7400000000000002E-2"/>
    <n v="0.7"/>
    <n v="3.8384409314000001"/>
  </r>
  <r>
    <n v="20220400055"/>
    <d v="2022-04-07T00:00:00"/>
    <n v="2022"/>
    <n v="4"/>
    <s v="04"/>
    <x v="16"/>
    <n v="1489800"/>
    <n v="273"/>
    <n v="0.27300000000000002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14.00581523796"/>
  </r>
  <r>
    <n v="20220400055"/>
    <d v="2022-04-07T00:00:00"/>
    <n v="2022"/>
    <n v="4"/>
    <s v="04"/>
    <x v="16"/>
    <n v="1489614"/>
    <n v="52"/>
    <n v="5.1999999999999998E-2"/>
    <s v="POLE"/>
    <n v="145"/>
    <n v="91100"/>
    <s v=" VILLABE"/>
    <n v="69800"/>
    <s v="ST PRIEST"/>
    <n v="445.25200000000001"/>
    <s v="ID2"/>
    <n v="1969"/>
    <s v="homme"/>
    <n v="0.16"/>
    <n v="0.3"/>
    <n v="6.7400000000000002E-2"/>
    <n v="0.7"/>
    <n v="2.2037124387199998"/>
  </r>
  <r>
    <n v="20220400055"/>
    <d v="2022-04-07T00:00:00"/>
    <n v="2022"/>
    <n v="4"/>
    <s v="04"/>
    <x v="16"/>
    <n v="1485644"/>
    <n v="150"/>
    <n v="0.15"/>
    <s v="PAEX"/>
    <n v="160"/>
    <n v="73490"/>
    <s v=" RAVOIRE/LA"/>
    <n v="91100"/>
    <s v="VILLABE"/>
    <n v="537.70799999999997"/>
    <s v="ID30"/>
    <n v="1990"/>
    <s v="femme"/>
    <n v="0.16"/>
    <n v="0.3"/>
    <n v="6.7400000000000002E-2"/>
    <n v="0.7"/>
    <n v="7.676857115999999"/>
  </r>
  <r>
    <n v="20220400055"/>
    <d v="2022-04-07T00:00:00"/>
    <n v="2022"/>
    <n v="4"/>
    <s v="04"/>
    <x v="16"/>
    <n v="1489613"/>
    <n v="380"/>
    <n v="0.38"/>
    <s v="POLE"/>
    <n v="178"/>
    <n v="91100"/>
    <s v=" VILLABE"/>
    <n v="59810"/>
    <s v="LESQUIN"/>
    <n v="248.797"/>
    <s v="ID2"/>
    <n v="1969"/>
    <s v="homme"/>
    <n v="0.16"/>
    <n v="0.3"/>
    <n v="6.7400000000000002E-2"/>
    <n v="0.7"/>
    <n v="8.9985894147999996"/>
  </r>
  <r>
    <n v="20220400055"/>
    <d v="2022-04-07T00:00:00"/>
    <n v="2022"/>
    <n v="4"/>
    <s v="04"/>
    <x v="16"/>
    <n v="1488917"/>
    <n v="150"/>
    <n v="0.15"/>
    <s v="PAEX"/>
    <n v="180"/>
    <n v="59100"/>
    <s v=" ROUBAIX"/>
    <n v="91100"/>
    <s v="VILLABE"/>
    <n v="266.35300000000001"/>
    <s v="ID9"/>
    <n v="1987"/>
    <s v="homme"/>
    <n v="0.16"/>
    <n v="0.3"/>
    <n v="6.7400000000000002E-2"/>
    <n v="0.7"/>
    <n v="3.8027217809999998"/>
  </r>
  <r>
    <n v="20220400055"/>
    <d v="2022-04-07T00:00:00"/>
    <n v="2022"/>
    <n v="4"/>
    <s v="04"/>
    <x v="16"/>
    <n v="1489623"/>
    <n v="78"/>
    <n v="7.8E-2"/>
    <s v="POLE"/>
    <n v="196"/>
    <n v="91100"/>
    <s v=" VILLABE"/>
    <n v="6520"/>
    <s v="GRASSE"/>
    <n v="884.3"/>
    <s v="ID2"/>
    <n v="1969"/>
    <s v="homme"/>
    <n v="0.16"/>
    <n v="0.3"/>
    <n v="6.7400000000000002E-2"/>
    <n v="0.7"/>
    <n v="6.5650785719999991"/>
  </r>
  <r>
    <n v="20220400055"/>
    <d v="2022-04-07T00:00:00"/>
    <n v="2022"/>
    <n v="4"/>
    <s v="04"/>
    <x v="16"/>
    <n v="1489616"/>
    <n v="207"/>
    <n v="0.20699999999999999"/>
    <s v="POLE"/>
    <n v="225"/>
    <n v="91100"/>
    <s v=" VILLABE"/>
    <n v="26750"/>
    <s v="ROMANS SUR ISER"/>
    <n v="541.17999999999995"/>
    <s v="ID2"/>
    <n v="1969"/>
    <s v="homme"/>
    <n v="0.16"/>
    <n v="0.3"/>
    <n v="6.7400000000000002E-2"/>
    <n v="0.7"/>
    <n v="10.6624690668"/>
  </r>
  <r>
    <n v="20220400055"/>
    <d v="2022-04-07T00:00:00"/>
    <n v="2022"/>
    <n v="4"/>
    <s v="04"/>
    <x v="16"/>
    <n v="1489615"/>
    <n v="179"/>
    <n v="0.17899999999999999"/>
    <s v="POLE"/>
    <n v="240"/>
    <n v="91100"/>
    <s v=" VILLABE"/>
    <n v="76380"/>
    <s v="CANTELEU"/>
    <n v="173.74600000000001"/>
    <s v="ID2"/>
    <n v="1969"/>
    <s v="homme"/>
    <n v="0.16"/>
    <n v="0.3"/>
    <n v="6.7400000000000002E-2"/>
    <n v="0.7"/>
    <n v="2.9601488261200002"/>
  </r>
  <r>
    <n v="20220400055"/>
    <d v="2022-04-07T00:00:00"/>
    <n v="2022"/>
    <n v="4"/>
    <s v="04"/>
    <x v="16"/>
    <n v="1488915"/>
    <n v="150"/>
    <n v="0.15"/>
    <s v="PAEX"/>
    <n v="250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20400055"/>
    <d v="2022-04-07T00:00:00"/>
    <n v="2022"/>
    <n v="4"/>
    <s v="04"/>
    <x v="16"/>
    <n v="1488918"/>
    <n v="450"/>
    <n v="0.45"/>
    <s v="POLE"/>
    <n v="280"/>
    <n v="26750"/>
    <s v=" ROMANS SUR ISER"/>
    <n v="91100"/>
    <s v="VILLABE"/>
    <n v="541.52599999999995"/>
    <s v="ID5"/>
    <n v="1998"/>
    <s v="femme"/>
    <n v="0.16"/>
    <n v="0.3"/>
    <n v="6.7400000000000002E-2"/>
    <n v="0.7"/>
    <n v="23.194100106"/>
  </r>
  <r>
    <n v="20220400055"/>
    <d v="2022-04-08T00:00:00"/>
    <n v="2022"/>
    <n v="4"/>
    <s v="04"/>
    <x v="16"/>
    <n v="1490327"/>
    <n v="75"/>
    <n v="7.4999999999999997E-2"/>
    <s v="POLE"/>
    <n v="120"/>
    <n v="91100"/>
    <s v=" VILLABE"/>
    <n v="21300"/>
    <s v="CHENOVE"/>
    <n v="279.79899999999998"/>
    <s v="ID2"/>
    <n v="1969"/>
    <s v="homme"/>
    <n v="0.16"/>
    <n v="0.3"/>
    <n v="6.7400000000000002E-2"/>
    <n v="0.7"/>
    <n v="1.9973451614999997"/>
  </r>
  <r>
    <n v="20220400055"/>
    <d v="2022-04-08T00:00:00"/>
    <n v="2022"/>
    <n v="4"/>
    <s v="04"/>
    <x v="16"/>
    <n v="1489806"/>
    <n v="150"/>
    <n v="0.15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3.6840799109999995"/>
  </r>
  <r>
    <n v="20220400055"/>
    <d v="2022-04-08T00:00:00"/>
    <n v="2022"/>
    <n v="4"/>
    <s v="04"/>
    <x v="16"/>
    <n v="1489212"/>
    <n v="150"/>
    <n v="0.15"/>
    <s v="POLE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2.6671434779999998"/>
  </r>
  <r>
    <n v="20220400055"/>
    <d v="2022-04-08T00:00:00"/>
    <n v="2022"/>
    <n v="4"/>
    <s v="04"/>
    <x v="16"/>
    <n v="1489448"/>
    <n v="150"/>
    <n v="0.15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3.9761016690000002"/>
  </r>
  <r>
    <n v="20220400055"/>
    <d v="2022-04-08T00:00:00"/>
    <n v="2022"/>
    <n v="4"/>
    <s v="04"/>
    <x v="16"/>
    <n v="1490328"/>
    <n v="291"/>
    <n v="0.29099999999999998"/>
    <s v="POLE"/>
    <n v="200"/>
    <n v="91100"/>
    <s v=" VILLABE"/>
    <n v="80090"/>
    <s v="AMIENS"/>
    <n v="188.583"/>
    <s v="ID2"/>
    <n v="1969"/>
    <s v="homme"/>
    <n v="0.16"/>
    <n v="0.3"/>
    <n v="6.7400000000000002E-2"/>
    <n v="0.7"/>
    <n v="5.2232550125399992"/>
  </r>
  <r>
    <n v="20220400055"/>
    <d v="2022-04-08T00:00:00"/>
    <n v="2022"/>
    <n v="4"/>
    <s v="04"/>
    <x v="16"/>
    <n v="1489396"/>
    <n v="2200"/>
    <n v="2.2000000000000002"/>
    <s v="PLR"/>
    <n v="525"/>
    <n v="62138"/>
    <s v=" HAISNES"/>
    <n v="91100"/>
    <s v="VILLABE"/>
    <n v="247.541"/>
    <s v="ID17"/>
    <n v="1991"/>
    <s v="homme"/>
    <n v="0.16"/>
    <n v="1"/>
    <n v="0"/>
    <n v="0"/>
    <n v="87.134432000000004"/>
  </r>
  <r>
    <n v="20220400055"/>
    <d v="2022-04-11T00:00:00"/>
    <n v="2022"/>
    <n v="4"/>
    <s v="04"/>
    <x v="16"/>
    <n v="1490263"/>
    <n v="150"/>
    <n v="0.15"/>
    <s v="GV"/>
    <n v="120"/>
    <n v="67100"/>
    <s v=" STRASBOURG"/>
    <n v="91100"/>
    <s v="VILLABE"/>
    <n v="516.47400000000005"/>
    <s v="ID3"/>
    <n v="1987"/>
    <s v="homme"/>
    <n v="0.24099999999999999"/>
    <n v="1"/>
    <n v="0"/>
    <n v="0"/>
    <n v="18.670535099999999"/>
  </r>
  <r>
    <n v="20220400055"/>
    <d v="2022-04-11T00:00:00"/>
    <n v="2022"/>
    <n v="4"/>
    <s v="04"/>
    <x v="16"/>
    <n v="1490460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20400055"/>
    <d v="2022-04-12T00:00:00"/>
    <n v="2022"/>
    <n v="4"/>
    <s v="04"/>
    <x v="16"/>
    <n v="1492622"/>
    <n v="300"/>
    <n v="0.3"/>
    <s v="PAEX"/>
    <n v="80"/>
    <n v="91100"/>
    <s v=" VILLABE"/>
    <n v="93120"/>
    <s v="COURNEUVE/LA"/>
    <n v="53.975999999999999"/>
    <s v="ID2"/>
    <n v="1969"/>
    <s v="homme"/>
    <n v="0.16"/>
    <n v="0.3"/>
    <n v="6.7400000000000002E-2"/>
    <n v="0.7"/>
    <n v="1.541230704"/>
  </r>
  <r>
    <n v="20220400055"/>
    <d v="2022-04-12T00:00:00"/>
    <n v="2022"/>
    <n v="4"/>
    <s v="04"/>
    <x v="16"/>
    <n v="1492557"/>
    <n v="363"/>
    <n v="0.36299999999999999"/>
    <s v="PAEX"/>
    <n v="100"/>
    <n v="91100"/>
    <s v=" VILLABE"/>
    <n v="93000"/>
    <s v="BOBIGNY"/>
    <n v="51.088000000000001"/>
    <s v="ID2"/>
    <n v="1969"/>
    <s v="homme"/>
    <n v="0.16"/>
    <n v="0.3"/>
    <n v="6.7400000000000002E-2"/>
    <n v="0.7"/>
    <n v="1.7651077699199997"/>
  </r>
  <r>
    <n v="20220400055"/>
    <d v="2022-04-12T00:00:00"/>
    <n v="2022"/>
    <n v="4"/>
    <s v="04"/>
    <x v="16"/>
    <n v="1492578"/>
    <n v="25"/>
    <n v="2.5000000000000001E-2"/>
    <s v="POLE"/>
    <n v="140"/>
    <n v="91100"/>
    <s v=" VILLABE"/>
    <n v="67100"/>
    <s v="STRASBOURG"/>
    <n v="515.798"/>
    <s v="ID2"/>
    <n v="1969"/>
    <s v="homme"/>
    <n v="0.16"/>
    <n v="0.3"/>
    <n v="6.7400000000000002E-2"/>
    <n v="0.7"/>
    <n v="1.2273413410000003"/>
  </r>
  <r>
    <n v="20220400055"/>
    <d v="2022-04-12T00:00:00"/>
    <n v="2022"/>
    <n v="4"/>
    <s v="04"/>
    <x v="16"/>
    <n v="1491970"/>
    <n v="1000"/>
    <n v="1"/>
    <s v="POLE"/>
    <n v="360"/>
    <n v="91100"/>
    <s v=" VILLABE"/>
    <n v="62117"/>
    <s v="BREBIERES"/>
    <n v="222.00700000000001"/>
    <s v="ID2"/>
    <n v="1969"/>
    <s v="homme"/>
    <n v="0.16"/>
    <n v="0.3"/>
    <n v="6.7400000000000002E-2"/>
    <n v="0.7"/>
    <n v="21.13062626"/>
  </r>
  <r>
    <n v="20220400055"/>
    <d v="2022-04-13T00:00:00"/>
    <n v="2022"/>
    <n v="4"/>
    <s v="04"/>
    <x v="16"/>
    <n v="1492309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400055"/>
    <d v="2022-04-13T00:00:00"/>
    <n v="2022"/>
    <n v="4"/>
    <s v="04"/>
    <x v="16"/>
    <n v="1492310"/>
    <n v="1000"/>
    <n v="1"/>
    <s v="AFF"/>
    <n v="250"/>
    <n v="93120"/>
    <s v=" COURNEUVE/LA"/>
    <n v="91100"/>
    <s v="VILLABE"/>
    <n v="54.761000000000003"/>
    <s v="ID1"/>
    <n v="1972"/>
    <s v="homme"/>
    <n v="6.7400000000000002E-2"/>
    <n v="1"/>
    <n v="0"/>
    <n v="0"/>
    <n v="3.6908914000000004"/>
  </r>
  <r>
    <n v="20220400055"/>
    <d v="2022-04-14T00:00:00"/>
    <n v="2022"/>
    <n v="4"/>
    <s v="04"/>
    <x v="16"/>
    <n v="1493720"/>
    <n v="212"/>
    <n v="0.21199999999999999"/>
    <s v="POLE"/>
    <n v="100"/>
    <n v="91100"/>
    <s v=" VILLABE"/>
    <n v="59810"/>
    <s v="LESQUIN"/>
    <n v="248.797"/>
    <s v="ID2"/>
    <n v="1969"/>
    <s v="homme"/>
    <n v="0.16"/>
    <n v="0.3"/>
    <n v="6.7400000000000002E-2"/>
    <n v="0.7"/>
    <n v="5.02026567352"/>
  </r>
  <r>
    <n v="20220400055"/>
    <d v="2022-04-14T00:00:00"/>
    <n v="2022"/>
    <n v="4"/>
    <s v="04"/>
    <x v="16"/>
    <n v="1493717"/>
    <n v="212"/>
    <n v="0.21199999999999999"/>
    <s v="POLE"/>
    <n v="108"/>
    <n v="91100"/>
    <s v=" VILLABE"/>
    <n v="76380"/>
    <s v="CANTELEU"/>
    <n v="173.74600000000001"/>
    <s v="ID2"/>
    <n v="1969"/>
    <s v="homme"/>
    <n v="0.16"/>
    <n v="0.3"/>
    <n v="6.7400000000000002E-2"/>
    <n v="0.7"/>
    <n v="3.5058745873600001"/>
  </r>
  <r>
    <n v="20220400055"/>
    <d v="2022-04-14T00:00:00"/>
    <n v="2022"/>
    <n v="4"/>
    <s v="04"/>
    <x v="16"/>
    <n v="1493789"/>
    <n v="150"/>
    <n v="0.15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3.6840799109999995"/>
  </r>
  <r>
    <n v="20220400055"/>
    <d v="2022-04-14T00:00:00"/>
    <n v="2022"/>
    <n v="4"/>
    <s v="04"/>
    <x v="16"/>
    <n v="1492937"/>
    <n v="450"/>
    <n v="0.45"/>
    <s v="POLE"/>
    <n v="215"/>
    <n v="59100"/>
    <s v=" ROUBAIX"/>
    <n v="91100"/>
    <s v="VILLABE"/>
    <n v="266.35300000000001"/>
    <s v="ID9"/>
    <n v="1987"/>
    <s v="homme"/>
    <n v="0.16"/>
    <n v="0.3"/>
    <n v="6.7400000000000002E-2"/>
    <n v="0.7"/>
    <n v="11.408165343"/>
  </r>
  <r>
    <n v="20220400055"/>
    <d v="2022-04-14T00:00:00"/>
    <n v="2022"/>
    <n v="4"/>
    <s v="04"/>
    <x v="16"/>
    <n v="1492938"/>
    <n v="150"/>
    <n v="0.15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400055"/>
    <d v="2022-04-14T00:00:00"/>
    <n v="2022"/>
    <n v="4"/>
    <s v="04"/>
    <x v="16"/>
    <n v="1492935"/>
    <n v="150"/>
    <n v="0.15"/>
    <s v="PAEX"/>
    <n v="250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20400055"/>
    <d v="2022-04-15T00:00:00"/>
    <n v="2022"/>
    <n v="4"/>
    <s v="04"/>
    <x v="16"/>
    <n v="1494403"/>
    <n v="212"/>
    <n v="0.21199999999999999"/>
    <s v="PAEX"/>
    <n v="100"/>
    <n v="91100"/>
    <s v=" VILLABE"/>
    <n v="93130"/>
    <s v="NOISY LE SEC"/>
    <n v="46.627000000000002"/>
    <s v="ID2"/>
    <n v="1969"/>
    <s v="homme"/>
    <n v="0.16"/>
    <n v="0.3"/>
    <n v="6.7400000000000002E-2"/>
    <n v="0.7"/>
    <n v="0.94084706631999993"/>
  </r>
  <r>
    <n v="20220400055"/>
    <d v="2022-04-15T00:00:00"/>
    <n v="2022"/>
    <n v="4"/>
    <s v="04"/>
    <x v="16"/>
    <n v="1493437"/>
    <n v="150"/>
    <n v="0.15"/>
    <s v="POLE"/>
    <n v="140"/>
    <n v="76380"/>
    <s v=" CANTELEU"/>
    <n v="91100"/>
    <s v="VILLABE"/>
    <n v="173.22"/>
    <s v="ID33"/>
    <n v="1997"/>
    <s v="femme"/>
    <n v="0.16"/>
    <n v="0.3"/>
    <n v="6.7400000000000002E-2"/>
    <n v="0.7"/>
    <n v="2.47306194"/>
  </r>
  <r>
    <n v="20220400055"/>
    <d v="2022-04-15T00:00:00"/>
    <n v="2022"/>
    <n v="4"/>
    <s v="04"/>
    <x v="16"/>
    <n v="1494402"/>
    <n v="55"/>
    <n v="5.5E-2"/>
    <s v="POLE"/>
    <n v="140"/>
    <n v="91100"/>
    <s v=" VILLABE"/>
    <n v="87000"/>
    <s v="LIMOGES"/>
    <n v="390.036"/>
    <s v="ID2"/>
    <n v="1969"/>
    <s v="homme"/>
    <n v="0.16"/>
    <n v="0.3"/>
    <n v="6.7400000000000002E-2"/>
    <n v="0.7"/>
    <n v="2.0417994563999997"/>
  </r>
  <r>
    <n v="20220400055"/>
    <d v="2022-04-15T00:00:00"/>
    <n v="2022"/>
    <n v="4"/>
    <s v="04"/>
    <x v="16"/>
    <n v="1493539"/>
    <n v="400"/>
    <n v="0.4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400055"/>
    <d v="2022-04-15T00:00:00"/>
    <n v="2022"/>
    <n v="4"/>
    <s v="04"/>
    <x v="16"/>
    <n v="1490136"/>
    <n v="150"/>
    <n v="0.15"/>
    <s v="PAEX"/>
    <n v="160"/>
    <n v="73490"/>
    <s v=" RAVOIRE/LA"/>
    <n v="91100"/>
    <s v="VILLABE"/>
    <n v="537.70799999999997"/>
    <s v="ID30"/>
    <n v="1990"/>
    <s v="femme"/>
    <n v="0.16"/>
    <n v="0.3"/>
    <n v="6.7400000000000002E-2"/>
    <n v="0.7"/>
    <n v="7.676857115999999"/>
  </r>
  <r>
    <n v="20220400055"/>
    <d v="2022-04-15T00:00:00"/>
    <n v="2022"/>
    <n v="4"/>
    <s v="04"/>
    <x v="16"/>
    <n v="1494397"/>
    <n v="162"/>
    <n v="0.16200000000000001"/>
    <s v="POLE"/>
    <n v="173"/>
    <n v="91100"/>
    <s v=" VILLABE"/>
    <n v="31390"/>
    <s v="CARBONNE"/>
    <n v="715.00800000000004"/>
    <s v="ID2"/>
    <n v="1969"/>
    <s v="homme"/>
    <n v="0.16"/>
    <n v="0.3"/>
    <n v="6.7400000000000002E-2"/>
    <n v="0.7"/>
    <n v="11.02482275328"/>
  </r>
  <r>
    <n v="20220400055"/>
    <d v="2022-04-15T00:00:00"/>
    <n v="2022"/>
    <n v="4"/>
    <s v="04"/>
    <x v="16"/>
    <n v="1494486"/>
    <n v="200"/>
    <n v="0.2"/>
    <s v="POLE"/>
    <n v="178"/>
    <n v="91100"/>
    <s v=" VILLABE"/>
    <n v="59810"/>
    <s v="LESQUIN"/>
    <n v="248.797"/>
    <s v="ID2"/>
    <n v="1969"/>
    <s v="homme"/>
    <n v="0.16"/>
    <n v="0.3"/>
    <n v="6.7400000000000002E-2"/>
    <n v="0.7"/>
    <n v="4.7360996919999998"/>
  </r>
  <r>
    <n v="20220400055"/>
    <d v="2022-04-15T00:00:00"/>
    <n v="2022"/>
    <n v="4"/>
    <s v="04"/>
    <x v="16"/>
    <n v="1494401"/>
    <n v="55"/>
    <n v="5.5E-2"/>
    <s v="POLE"/>
    <n v="194"/>
    <n v="91100"/>
    <s v=" VILLABE"/>
    <n v="64230"/>
    <s v="SAUVAGNON"/>
    <n v="766.27099999999996"/>
    <s v="ID2"/>
    <n v="1969"/>
    <s v="homme"/>
    <n v="0.16"/>
    <n v="0.3"/>
    <n v="6.7400000000000002E-2"/>
    <n v="0.7"/>
    <n v="4.0113520578999999"/>
  </r>
  <r>
    <n v="20220400055"/>
    <d v="2022-04-15T00:00:00"/>
    <n v="2022"/>
    <n v="4"/>
    <s v="04"/>
    <x v="16"/>
    <n v="1494398"/>
    <n v="172"/>
    <n v="0.17199999999999999"/>
    <s v="POLE"/>
    <n v="234"/>
    <n v="91100"/>
    <s v=" VILLABE"/>
    <n v="62780"/>
    <s v="CUCQ"/>
    <n v="280.69799999999998"/>
    <s v="ID2"/>
    <n v="1969"/>
    <s v="homme"/>
    <n v="0.16"/>
    <n v="0.3"/>
    <n v="6.7400000000000002E-2"/>
    <n v="0.7"/>
    <n v="4.5952957300800001"/>
  </r>
  <r>
    <n v="20220400055"/>
    <d v="2022-04-15T00:00:00"/>
    <n v="2022"/>
    <n v="4"/>
    <s v="04"/>
    <x v="16"/>
    <n v="1494399"/>
    <n v="212"/>
    <n v="0.21199999999999999"/>
    <s v="POLE"/>
    <n v="261"/>
    <n v="91100"/>
    <s v=" VILLABE"/>
    <n v="39570"/>
    <s v="LONS LE SAUNIER"/>
    <n v="380.45499999999998"/>
    <s v="ID2"/>
    <n v="1969"/>
    <s v="homme"/>
    <n v="0.16"/>
    <n v="0.3"/>
    <n v="6.7400000000000002E-2"/>
    <n v="0.7"/>
    <n v="7.6768818628000002"/>
  </r>
  <r>
    <n v="20220400055"/>
    <d v="2022-04-15T00:00:00"/>
    <n v="2022"/>
    <n v="4"/>
    <s v="04"/>
    <x v="16"/>
    <n v="1494400"/>
    <n v="364"/>
    <n v="0.36399999999999999"/>
    <s v="POLE"/>
    <n v="280"/>
    <n v="91100"/>
    <s v=" VILLABE"/>
    <n v="19410"/>
    <s v="PERPEZAC LE NOI"/>
    <n v="458.50700000000001"/>
    <s v="ID2"/>
    <n v="1969"/>
    <s v="homme"/>
    <n v="0.16"/>
    <n v="0.3"/>
    <n v="6.7400000000000002E-2"/>
    <n v="0.7"/>
    <n v="15.885213438640001"/>
  </r>
  <r>
    <n v="20220400055"/>
    <d v="2022-04-15T00:00:00"/>
    <n v="2022"/>
    <n v="4"/>
    <s v="04"/>
    <x v="16"/>
    <n v="1494426"/>
    <n v="500"/>
    <n v="0.5"/>
    <s v="POLE"/>
    <n v="370"/>
    <n v="91100"/>
    <s v=" VILLABE"/>
    <n v="62138"/>
    <s v="HAISNES"/>
    <n v="246.48500000000001"/>
    <s v="ID2"/>
    <n v="1969"/>
    <s v="homme"/>
    <n v="0.16"/>
    <n v="0.3"/>
    <n v="6.7400000000000002E-2"/>
    <n v="0.7"/>
    <n v="11.730221150000002"/>
  </r>
  <r>
    <n v="20220400055"/>
    <d v="2022-04-15T00:00:00"/>
    <n v="2022"/>
    <n v="4"/>
    <s v="04"/>
    <x v="16"/>
    <n v="1492939"/>
    <n v="5000"/>
    <n v="5"/>
    <s v="PLR"/>
    <n v="550"/>
    <n v="62138"/>
    <s v=" HAISNES"/>
    <n v="91100"/>
    <s v="VILLABE"/>
    <n v="247.541"/>
    <s v="ID17"/>
    <n v="1991"/>
    <s v="homme"/>
    <n v="0.16"/>
    <n v="1"/>
    <n v="0"/>
    <n v="0"/>
    <n v="198.03280000000001"/>
  </r>
  <r>
    <n v="20220400055"/>
    <d v="2022-04-19T00:00:00"/>
    <n v="2022"/>
    <n v="4"/>
    <s v="04"/>
    <x v="16"/>
    <n v="1495037"/>
    <n v="219"/>
    <n v="0.219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11.23543420188"/>
  </r>
  <r>
    <n v="20220400055"/>
    <d v="2022-04-19T00:00:00"/>
    <n v="2022"/>
    <n v="4"/>
    <s v="04"/>
    <x v="16"/>
    <n v="1494377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20400055"/>
    <d v="2022-04-20T00:00:00"/>
    <n v="2022"/>
    <n v="4"/>
    <s v="04"/>
    <x v="16"/>
    <n v="1494638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20400055"/>
    <d v="2022-04-20T00:00:00"/>
    <n v="2022"/>
    <n v="4"/>
    <s v="04"/>
    <x v="16"/>
    <n v="1495532"/>
    <n v="365"/>
    <n v="0.36499999999999999"/>
    <s v="GV"/>
    <n v="125"/>
    <n v="91100"/>
    <s v=" VILLABE"/>
    <n v="94440"/>
    <s v="MAROLLES EN BRI"/>
    <n v="34.085999999999999"/>
    <s v="ID2"/>
    <n v="1969"/>
    <s v="homme"/>
    <n v="0.24099999999999999"/>
    <n v="1"/>
    <n v="0"/>
    <n v="0"/>
    <n v="2.9983749899999999"/>
  </r>
  <r>
    <n v="20220400055"/>
    <d v="2022-04-20T00:00:00"/>
    <n v="2022"/>
    <n v="4"/>
    <s v="04"/>
    <x v="16"/>
    <n v="1495552"/>
    <n v="200"/>
    <n v="0.2"/>
    <s v="POLE"/>
    <n v="130"/>
    <n v="91100"/>
    <s v=" VILLABE"/>
    <n v="85200"/>
    <s v="FONTENAY LE COM"/>
    <n v="446.19099999999997"/>
    <s v="ID2"/>
    <n v="1969"/>
    <s v="homme"/>
    <n v="0.16"/>
    <n v="0.3"/>
    <n v="6.7400000000000002E-2"/>
    <n v="0.7"/>
    <n v="8.4936918759999998"/>
  </r>
  <r>
    <n v="20220400055"/>
    <d v="2022-04-20T00:00:00"/>
    <n v="2022"/>
    <n v="4"/>
    <s v="04"/>
    <x v="16"/>
    <n v="1494760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400055"/>
    <d v="2022-04-20T00:00:00"/>
    <n v="2022"/>
    <n v="4"/>
    <s v="04"/>
    <x v="16"/>
    <n v="1495533"/>
    <n v="546"/>
    <n v="0.54600000000000004"/>
    <s v="GV"/>
    <n v="250"/>
    <n v="91100"/>
    <s v=" VILLABE"/>
    <n v="93130"/>
    <s v="NOISY LE SEC"/>
    <n v="46.627000000000002"/>
    <s v="ID2"/>
    <n v="1969"/>
    <s v="homme"/>
    <n v="0.24099999999999999"/>
    <n v="1"/>
    <n v="0"/>
    <n v="0"/>
    <n v="6.1354604220000004"/>
  </r>
  <r>
    <n v="20220400055"/>
    <d v="2022-04-20T00:00:00"/>
    <n v="2022"/>
    <n v="4"/>
    <s v="04"/>
    <x v="16"/>
    <n v="1494761"/>
    <n v="2000"/>
    <n v="2"/>
    <s v="AFF"/>
    <n v="280"/>
    <n v="93120"/>
    <s v=" COURNEUVE/LA"/>
    <n v="91100"/>
    <s v="VILLABE"/>
    <n v="54.761000000000003"/>
    <s v="ID1"/>
    <n v="1972"/>
    <s v="homme"/>
    <n v="6.7400000000000002E-2"/>
    <n v="1"/>
    <n v="0"/>
    <n v="0"/>
    <n v="7.3817828000000008"/>
  </r>
  <r>
    <n v="20220400055"/>
    <d v="2022-04-20T00:00:00"/>
    <n v="2022"/>
    <n v="4"/>
    <s v="04"/>
    <x v="16"/>
    <n v="1495546"/>
    <n v="800"/>
    <n v="0.8"/>
    <s v="POLE"/>
    <n v="380"/>
    <n v="91100"/>
    <s v=" VILLABE"/>
    <n v="13000"/>
    <s v="MARSEILLE"/>
    <n v="740.44500000000005"/>
    <s v="ID2"/>
    <n v="1969"/>
    <s v="homme"/>
    <n v="0.16"/>
    <n v="0.3"/>
    <n v="6.7400000000000002E-2"/>
    <n v="0.7"/>
    <n v="56.380444080000011"/>
  </r>
  <r>
    <n v="20220400055"/>
    <d v="2022-04-21T00:00:00"/>
    <n v="2022"/>
    <n v="4"/>
    <s v="04"/>
    <x v="16"/>
    <n v="1495496"/>
    <n v="150"/>
    <n v="0.15"/>
    <s v="POLE"/>
    <n v="135"/>
    <n v="59200"/>
    <s v=" TOURCOING"/>
    <n v="91100"/>
    <s v="VILLABE"/>
    <n v="266.87799999999999"/>
    <s v="ID34"/>
    <n v="1970"/>
    <s v="femme"/>
    <n v="0.16"/>
    <n v="0.3"/>
    <n v="6.7400000000000002E-2"/>
    <n v="0.7"/>
    <n v="3.8102172059999999"/>
  </r>
  <r>
    <n v="20220400055"/>
    <d v="2022-04-21T00:00:00"/>
    <n v="2022"/>
    <n v="4"/>
    <s v="04"/>
    <x v="16"/>
    <n v="1495335"/>
    <n v="300"/>
    <n v="0.3"/>
    <s v="POLE"/>
    <n v="156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400055"/>
    <d v="2022-04-21T00:00:00"/>
    <n v="2022"/>
    <n v="4"/>
    <s v="04"/>
    <x v="16"/>
    <n v="1495332"/>
    <n v="150"/>
    <n v="0.15"/>
    <s v="PAEX"/>
    <n v="190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20400055"/>
    <d v="2022-04-22T00:00:00"/>
    <n v="2022"/>
    <n v="4"/>
    <s v="04"/>
    <x v="16"/>
    <n v="1496232"/>
    <n v="150"/>
    <n v="0.15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3.6840799109999995"/>
  </r>
  <r>
    <n v="20220400055"/>
    <d v="2022-04-22T00:00:00"/>
    <n v="2022"/>
    <n v="4"/>
    <s v="04"/>
    <x v="16"/>
    <n v="1496520"/>
    <n v="450"/>
    <n v="0.45"/>
    <s v="PAEX"/>
    <n v="160"/>
    <n v="91100"/>
    <s v=" VILLABE"/>
    <n v="93130"/>
    <s v="NOISY LE SEC"/>
    <n v="46.627000000000002"/>
    <s v="ID2"/>
    <n v="1969"/>
    <s v="homme"/>
    <n v="0.16"/>
    <n v="0.3"/>
    <n v="6.7400000000000002E-2"/>
    <n v="0.7"/>
    <n v="1.9970810370000001"/>
  </r>
  <r>
    <n v="2022050075"/>
    <d v="2022-04-22T00:00:00"/>
    <n v="2022"/>
    <n v="4"/>
    <s v="04"/>
    <x v="16"/>
    <n v="1495913"/>
    <n v="300"/>
    <n v="0.3"/>
    <s v="PAEX"/>
    <n v="180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20400055"/>
    <d v="2022-04-22T00:00:00"/>
    <n v="2022"/>
    <n v="4"/>
    <s v="04"/>
    <x v="16"/>
    <n v="1496518"/>
    <n v="200"/>
    <n v="0.2"/>
    <s v="POLE"/>
    <n v="195"/>
    <n v="91100"/>
    <s v=" VILLABE"/>
    <n v="19410"/>
    <s v="PERPEZAC LE NOI"/>
    <n v="458.50700000000001"/>
    <s v="ID2"/>
    <n v="1969"/>
    <s v="homme"/>
    <n v="0.16"/>
    <n v="0.3"/>
    <n v="6.7400000000000002E-2"/>
    <n v="0.7"/>
    <n v="8.7281392520000001"/>
  </r>
  <r>
    <n v="20220400055"/>
    <d v="2022-04-22T00:00:00"/>
    <n v="2022"/>
    <n v="4"/>
    <s v="04"/>
    <x v="16"/>
    <n v="1496540"/>
    <n v="350"/>
    <n v="0.35"/>
    <s v="POLE"/>
    <n v="220"/>
    <n v="91100"/>
    <s v=" VILLABE"/>
    <n v="59100"/>
    <s v="ROUBAIX"/>
    <n v="266.166"/>
    <s v="ID2"/>
    <n v="1969"/>
    <s v="homme"/>
    <n v="0.16"/>
    <n v="0.3"/>
    <n v="6.7400000000000002E-2"/>
    <n v="0.7"/>
    <n v="8.8667879579999997"/>
  </r>
  <r>
    <n v="20220400055"/>
    <d v="2022-04-22T00:00:00"/>
    <n v="2022"/>
    <n v="4"/>
    <s v="04"/>
    <x v="16"/>
    <n v="1496537"/>
    <n v="300"/>
    <n v="0.3"/>
    <s v="POLE"/>
    <n v="225"/>
    <n v="91100"/>
    <s v=" VILLABE"/>
    <n v="67100"/>
    <s v="STRASBOURG"/>
    <n v="515.798"/>
    <s v="ID2"/>
    <n v="1969"/>
    <s v="homme"/>
    <n v="0.16"/>
    <n v="0.3"/>
    <n v="6.7400000000000002E-2"/>
    <n v="0.7"/>
    <n v="14.728096091999999"/>
  </r>
  <r>
    <n v="20220400055"/>
    <d v="2022-04-22T00:00:00"/>
    <n v="2022"/>
    <n v="4"/>
    <s v="04"/>
    <x v="16"/>
    <n v="1496536"/>
    <n v="450"/>
    <n v="0.45"/>
    <s v="POLE"/>
    <n v="230"/>
    <n v="91100"/>
    <s v=" VILLABE"/>
    <n v="59800"/>
    <s v="LILLE"/>
    <n v="254.17500000000001"/>
    <s v="ID2"/>
    <n v="1969"/>
    <s v="homme"/>
    <n v="0.16"/>
    <n v="0.3"/>
    <n v="6.7400000000000002E-2"/>
    <n v="0.7"/>
    <n v="10.886569425000001"/>
  </r>
  <r>
    <n v="20220400055"/>
    <d v="2022-04-22T00:00:00"/>
    <n v="2022"/>
    <n v="4"/>
    <s v="04"/>
    <x v="16"/>
    <n v="1496539"/>
    <n v="700"/>
    <n v="0.7"/>
    <s v="POLE"/>
    <n v="380"/>
    <n v="91100"/>
    <s v=" VILLABE"/>
    <n v="13000"/>
    <s v="MARSEILLE"/>
    <n v="740.44500000000005"/>
    <s v="ID2"/>
    <n v="1969"/>
    <s v="homme"/>
    <n v="0.16"/>
    <n v="0.3"/>
    <n v="6.7400000000000002E-2"/>
    <n v="0.7"/>
    <n v="49.332888570000001"/>
  </r>
  <r>
    <n v="20220400055"/>
    <d v="2022-04-22T00:00:00"/>
    <n v="2022"/>
    <n v="4"/>
    <s v="04"/>
    <x v="16"/>
    <n v="1495336"/>
    <n v="5000"/>
    <n v="5"/>
    <s v="PLR"/>
    <n v="550"/>
    <n v="62138"/>
    <s v=" HAISNES"/>
    <n v="91100"/>
    <s v="VILLABE"/>
    <n v="247.541"/>
    <s v="ID17"/>
    <n v="1991"/>
    <s v="homme"/>
    <n v="0.16"/>
    <n v="1"/>
    <n v="0"/>
    <n v="0"/>
    <n v="198.03280000000001"/>
  </r>
  <r>
    <n v="20220400055"/>
    <d v="2022-04-25T00:00:00"/>
    <n v="2022"/>
    <n v="4"/>
    <s v="04"/>
    <x v="16"/>
    <n v="1497337"/>
    <n v="162"/>
    <n v="0.16200000000000001"/>
    <s v="GV"/>
    <n v="60"/>
    <n v="91100"/>
    <s v=" VILLABE"/>
    <n v="91300"/>
    <s v="MASSY"/>
    <n v="23.132999999999999"/>
    <s v="ID2"/>
    <n v="1969"/>
    <s v="homme"/>
    <n v="0.24099999999999999"/>
    <n v="1"/>
    <n v="0"/>
    <n v="0"/>
    <n v="0.90315858599999999"/>
  </r>
  <r>
    <n v="20220400055"/>
    <d v="2022-04-25T00:00:00"/>
    <n v="2022"/>
    <n v="4"/>
    <s v="04"/>
    <x v="16"/>
    <n v="1497339"/>
    <n v="51"/>
    <n v="5.0999999999999997E-2"/>
    <s v="PAEX"/>
    <n v="100"/>
    <n v="91100"/>
    <s v=" VILLABE"/>
    <n v="62620"/>
    <s v="RUITZ"/>
    <n v="245.798"/>
    <s v="ID2"/>
    <n v="1969"/>
    <s v="homme"/>
    <n v="0.16"/>
    <n v="0.3"/>
    <n v="6.7400000000000002E-2"/>
    <n v="0.7"/>
    <n v="1.19314773564"/>
  </r>
  <r>
    <n v="20220400055"/>
    <d v="2022-04-25T00:00:00"/>
    <n v="2022"/>
    <n v="4"/>
    <s v="04"/>
    <x v="16"/>
    <n v="1497345"/>
    <n v="51"/>
    <n v="5.0999999999999997E-2"/>
    <s v="PAEX"/>
    <n v="105"/>
    <n v="91100"/>
    <s v=" VILLABE"/>
    <n v="49280"/>
    <s v="CHOLET"/>
    <n v="365.12900000000002"/>
    <s v="ID2"/>
    <n v="1969"/>
    <s v="homme"/>
    <n v="0.16"/>
    <n v="0.3"/>
    <n v="6.7400000000000002E-2"/>
    <n v="0.7"/>
    <n v="1.7724018892200002"/>
  </r>
  <r>
    <n v="20220400055"/>
    <d v="2022-04-25T00:00:00"/>
    <n v="2022"/>
    <n v="4"/>
    <s v="04"/>
    <x v="16"/>
    <n v="1497335"/>
    <n v="184"/>
    <n v="0.184"/>
    <s v="PAEX"/>
    <n v="130"/>
    <n v="91100"/>
    <s v=" VILLABE"/>
    <n v="80400"/>
    <s v="HAM"/>
    <n v="168.048"/>
    <s v="ID2"/>
    <n v="1969"/>
    <s v="homme"/>
    <n v="0.16"/>
    <n v="0.3"/>
    <n v="6.7400000000000002E-2"/>
    <n v="0.7"/>
    <n v="2.9430447897600001"/>
  </r>
  <r>
    <n v="20220400055"/>
    <d v="2022-04-25T00:00:00"/>
    <n v="2022"/>
    <n v="4"/>
    <s v="04"/>
    <x v="16"/>
    <n v="1497338"/>
    <n v="96"/>
    <n v="9.6000000000000002E-2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4.9251218419199994"/>
  </r>
  <r>
    <n v="20220400055"/>
    <d v="2022-04-25T00:00:00"/>
    <n v="2022"/>
    <n v="4"/>
    <s v="04"/>
    <x v="16"/>
    <n v="1496644"/>
    <n v="150"/>
    <n v="0.15"/>
    <s v="POLE"/>
    <n v="166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20400055"/>
    <d v="2022-04-25T00:00:00"/>
    <n v="2022"/>
    <n v="4"/>
    <s v="04"/>
    <x v="16"/>
    <n v="1497343"/>
    <n v="96"/>
    <n v="9.6000000000000002E-2"/>
    <s v="POLE"/>
    <n v="180"/>
    <n v="91100"/>
    <s v=" VILLABE"/>
    <n v="44150"/>
    <s v="ANCENIS"/>
    <n v="343.62400000000002"/>
    <s v="ID2"/>
    <n v="1969"/>
    <s v="homme"/>
    <n v="0.16"/>
    <n v="0.3"/>
    <n v="6.7400000000000002E-2"/>
    <n v="0.7"/>
    <n v="3.1397887027200007"/>
  </r>
  <r>
    <n v="20220400055"/>
    <d v="2022-04-25T00:00:00"/>
    <n v="2022"/>
    <n v="4"/>
    <s v="04"/>
    <x v="16"/>
    <n v="1497344"/>
    <n v="51"/>
    <n v="5.0999999999999997E-2"/>
    <s v="POLE"/>
    <n v="200"/>
    <n v="91100"/>
    <s v=" VILLABE"/>
    <n v="83170"/>
    <s v="BRIGNOLES"/>
    <n v="778.82"/>
    <s v="ID2"/>
    <n v="1969"/>
    <s v="homme"/>
    <n v="0.16"/>
    <n v="0.3"/>
    <n v="6.7400000000000002E-2"/>
    <n v="0.7"/>
    <n v="3.7805324676000005"/>
  </r>
  <r>
    <n v="20220400055"/>
    <d v="2022-04-25T00:00:00"/>
    <n v="2022"/>
    <n v="4"/>
    <s v="04"/>
    <x v="16"/>
    <n v="1497340"/>
    <n v="182"/>
    <n v="0.182"/>
    <s v="POLE"/>
    <n v="210"/>
    <n v="91100"/>
    <s v=" VILLABE"/>
    <n v="66000"/>
    <s v="PERPIGNAN"/>
    <n v="837.41300000000001"/>
    <s v="ID2"/>
    <n v="1969"/>
    <s v="homme"/>
    <n v="0.16"/>
    <n v="0.3"/>
    <n v="6.7400000000000002E-2"/>
    <n v="0.7"/>
    <n v="14.506304419880001"/>
  </r>
  <r>
    <n v="20220400055"/>
    <d v="2022-04-25T00:00:00"/>
    <n v="2022"/>
    <n v="4"/>
    <s v="04"/>
    <x v="16"/>
    <n v="1497341"/>
    <n v="213"/>
    <n v="0.21299999999999999"/>
    <s v="POLE"/>
    <n v="265"/>
    <n v="91100"/>
    <s v=" VILLABE"/>
    <n v="33520"/>
    <s v="BRUGES"/>
    <n v="575.35599999999999"/>
    <s v="ID2"/>
    <n v="1969"/>
    <s v="homme"/>
    <n v="0.16"/>
    <n v="0.3"/>
    <n v="6.7400000000000002E-2"/>
    <n v="0.7"/>
    <n v="11.664387809039999"/>
  </r>
  <r>
    <n v="20220400055"/>
    <d v="2022-04-26T00:00:00"/>
    <n v="2022"/>
    <n v="4"/>
    <s v="04"/>
    <x v="16"/>
    <n v="1497147"/>
    <n v="150"/>
    <n v="0.15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3.6840799109999995"/>
  </r>
  <r>
    <n v="20220400055"/>
    <d v="2022-04-26T00:00:00"/>
    <n v="2022"/>
    <n v="4"/>
    <s v="04"/>
    <x v="16"/>
    <n v="1494106"/>
    <n v="150"/>
    <n v="0.15"/>
    <s v="PAEX"/>
    <n v="160"/>
    <n v="73490"/>
    <s v=" RAVOIRE/LA"/>
    <n v="91100"/>
    <s v="VILLABE"/>
    <n v="537.70799999999997"/>
    <s v="ID30"/>
    <n v="1990"/>
    <s v="femme"/>
    <n v="0.16"/>
    <n v="0.3"/>
    <n v="6.7400000000000002E-2"/>
    <n v="0.7"/>
    <n v="7.676857115999999"/>
  </r>
  <r>
    <n v="20220400055"/>
    <d v="2022-04-26T00:00:00"/>
    <n v="2022"/>
    <n v="4"/>
    <s v="04"/>
    <x v="16"/>
    <n v="1497175"/>
    <n v="150"/>
    <n v="0.15"/>
    <s v="PAEX"/>
    <n v="175"/>
    <n v="40300"/>
    <s v=" PEYREHORADE"/>
    <n v="91100"/>
    <s v="VILLABE"/>
    <n v="752.09199999999998"/>
    <s v="ID7"/>
    <n v="1973"/>
    <s v="femme"/>
    <n v="0.16"/>
    <n v="0.3"/>
    <n v="6.7400000000000002E-2"/>
    <n v="0.7"/>
    <n v="10.737617484000001"/>
  </r>
  <r>
    <n v="20220400055"/>
    <d v="2022-04-27T00:00:00"/>
    <n v="2022"/>
    <n v="4"/>
    <s v="04"/>
    <x v="16"/>
    <n v="1498521"/>
    <n v="117"/>
    <n v="0.11700000000000001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0.96112294199999992"/>
  </r>
  <r>
    <n v="20220400055"/>
    <d v="2022-04-27T00:00:00"/>
    <n v="2022"/>
    <n v="4"/>
    <s v="04"/>
    <x v="16"/>
    <n v="1498519"/>
    <n v="163"/>
    <n v="0.16300000000000001"/>
    <s v="POLE"/>
    <n v="100"/>
    <n v="91100"/>
    <s v=" VILLABE"/>
    <n v="59200"/>
    <s v="TOURCOING"/>
    <n v="265.54500000000002"/>
    <s v="ID2"/>
    <n v="1969"/>
    <s v="homme"/>
    <n v="0.16"/>
    <n v="0.3"/>
    <n v="6.7400000000000002E-2"/>
    <n v="0.7"/>
    <n v="4.1197554153000002"/>
  </r>
  <r>
    <n v="20220400055"/>
    <d v="2022-04-27T00:00:00"/>
    <n v="2022"/>
    <n v="4"/>
    <s v="04"/>
    <x v="16"/>
    <n v="1498423"/>
    <n v="120"/>
    <n v="0.12"/>
    <s v="POLE"/>
    <n v="105"/>
    <n v="91100"/>
    <s v=" VILLABE"/>
    <n v="60000"/>
    <s v="BEAUVAIS"/>
    <n v="133.48500000000001"/>
    <s v="ID2"/>
    <n v="1969"/>
    <s v="homme"/>
    <n v="0.16"/>
    <n v="0.3"/>
    <n v="6.7400000000000002E-2"/>
    <n v="0.7"/>
    <n v="1.524612276"/>
  </r>
  <r>
    <n v="20220400055"/>
    <d v="2022-04-27T00:00:00"/>
    <n v="2022"/>
    <n v="4"/>
    <s v="04"/>
    <x v="16"/>
    <n v="1498522"/>
    <n v="94"/>
    <n v="9.4E-2"/>
    <s v="POLE"/>
    <n v="137"/>
    <n v="91100"/>
    <s v=" VILLABE"/>
    <n v="1300"/>
    <s v="BELLEY"/>
    <n v="475.202"/>
    <s v="ID2"/>
    <n v="1969"/>
    <s v="homme"/>
    <n v="0.16"/>
    <n v="0.3"/>
    <n v="6.7400000000000002E-2"/>
    <n v="0.7"/>
    <n v="4.2515942778399998"/>
  </r>
  <r>
    <n v="20220400055"/>
    <d v="2022-04-27T00:00:00"/>
    <n v="2022"/>
    <n v="4"/>
    <s v="04"/>
    <x v="16"/>
    <n v="1498520"/>
    <n v="137"/>
    <n v="0.13700000000000001"/>
    <s v="POLE"/>
    <n v="155"/>
    <n v="91100"/>
    <s v=" VILLABE"/>
    <n v="33520"/>
    <s v="BRUGES"/>
    <n v="575.35599999999999"/>
    <s v="ID2"/>
    <n v="1969"/>
    <s v="homme"/>
    <n v="0.16"/>
    <n v="0.3"/>
    <n v="6.7400000000000002E-2"/>
    <n v="0.7"/>
    <n v="7.5024466189600005"/>
  </r>
  <r>
    <n v="20220400055"/>
    <d v="2022-04-27T00:00:00"/>
    <n v="2022"/>
    <n v="4"/>
    <s v="04"/>
    <x v="16"/>
    <n v="1497611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000000000"/>
    <d v="2022-04-27T00:00:00"/>
    <n v="2022"/>
    <n v="4"/>
    <s v="04"/>
    <x v="16"/>
    <n v="1498347"/>
    <n v="150"/>
    <n v="0.15"/>
    <s v="POLE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3.8027217809999998"/>
  </r>
  <r>
    <n v="20220400055"/>
    <d v="2022-04-27T00:00:00"/>
    <n v="2022"/>
    <n v="4"/>
    <s v="04"/>
    <x v="16"/>
    <n v="1498518"/>
    <n v="50"/>
    <n v="0.05"/>
    <s v="POLE"/>
    <n v="159"/>
    <n v="91100"/>
    <s v=" VILLABE"/>
    <n v="40230"/>
    <s v="ST GEOURS DE MA"/>
    <n v="728.06100000000004"/>
    <s v="ID2"/>
    <n v="1969"/>
    <s v="homme"/>
    <n v="0.16"/>
    <n v="0.3"/>
    <n v="6.7400000000000002E-2"/>
    <n v="0.7"/>
    <n v="3.4648422990000007"/>
  </r>
  <r>
    <n v="202000000000"/>
    <d v="2022-04-27T00:00:00"/>
    <n v="2022"/>
    <n v="4"/>
    <s v="04"/>
    <x v="16"/>
    <n v="1497680"/>
    <n v="150"/>
    <n v="0.15"/>
    <s v="POLE"/>
    <n v="220"/>
    <n v="31390"/>
    <s v=" CARBONNE"/>
    <n v="91100"/>
    <s v="VILLABE"/>
    <n v="711.98699999999997"/>
    <s v="ID35"/>
    <n v="1999"/>
    <s v="femme"/>
    <n v="0.16"/>
    <n v="0.3"/>
    <n v="6.7400000000000002E-2"/>
    <n v="0.7"/>
    <n v="10.165038399"/>
  </r>
  <r>
    <n v="202000000000"/>
    <d v="2022-04-27T00:00:00"/>
    <n v="2022"/>
    <n v="4"/>
    <s v="04"/>
    <x v="16"/>
    <n v="1498567"/>
    <n v="318"/>
    <n v="0.318"/>
    <s v="POLE"/>
    <n v="240"/>
    <n v="91100"/>
    <s v=" VILLABE"/>
    <n v="76380"/>
    <s v="CANTELEU"/>
    <n v="173.74600000000001"/>
    <s v="ID2"/>
    <n v="1969"/>
    <s v="homme"/>
    <n v="0.16"/>
    <n v="0.3"/>
    <n v="6.7400000000000002E-2"/>
    <n v="0.7"/>
    <n v="5.2588118810399997"/>
  </r>
  <r>
    <n v="20220400055"/>
    <d v="2022-04-28T00:00:00"/>
    <n v="2022"/>
    <n v="4"/>
    <s v="04"/>
    <x v="16"/>
    <n v="1499136"/>
    <n v="104"/>
    <n v="0.104"/>
    <s v="PAEX"/>
    <n v="80"/>
    <n v="91100"/>
    <s v=" VILLABE"/>
    <n v="93380"/>
    <s v="PIERREFITTE SUR"/>
    <n v="55.384"/>
    <s v="ID2"/>
    <n v="1969"/>
    <s v="homme"/>
    <n v="0.16"/>
    <n v="0.3"/>
    <n v="6.7400000000000002E-2"/>
    <n v="0.7"/>
    <n v="0.54823070848"/>
  </r>
  <r>
    <n v="20220400055"/>
    <d v="2022-04-28T00:00:00"/>
    <n v="2022"/>
    <n v="4"/>
    <s v="04"/>
    <x v="16"/>
    <n v="1499137"/>
    <n v="174"/>
    <n v="0.17399999999999999"/>
    <s v="POLE"/>
    <n v="100"/>
    <n v="91100"/>
    <s v=" VILLABE"/>
    <n v="59200"/>
    <s v="TOURCOING"/>
    <n v="265.54500000000002"/>
    <s v="ID2"/>
    <n v="1969"/>
    <s v="homme"/>
    <n v="0.16"/>
    <n v="0.3"/>
    <n v="6.7400000000000002E-2"/>
    <n v="0.7"/>
    <n v="4.3977757194000002"/>
  </r>
  <r>
    <n v="20220400055"/>
    <d v="2022-04-28T00:00:00"/>
    <n v="2022"/>
    <n v="4"/>
    <s v="04"/>
    <x v="16"/>
    <n v="1499138"/>
    <n v="100"/>
    <n v="0.1"/>
    <s v="POLE"/>
    <n v="159"/>
    <n v="91100"/>
    <s v=" VILLABE"/>
    <n v="13000"/>
    <s v="MARSEILLE"/>
    <n v="740.44500000000005"/>
    <s v="ID2"/>
    <n v="1969"/>
    <s v="homme"/>
    <n v="0.16"/>
    <n v="0.3"/>
    <n v="6.7400000000000002E-2"/>
    <n v="0.7"/>
    <n v="7.0475555100000014"/>
  </r>
  <r>
    <n v="2022050075"/>
    <d v="2022-04-28T00:00:00"/>
    <n v="2022"/>
    <n v="4"/>
    <s v="04"/>
    <x v="16"/>
    <n v="1498993"/>
    <n v="150"/>
    <n v="0.15"/>
    <s v="POLE"/>
    <n v="200"/>
    <n v="8090"/>
    <s v="CHARLEVILLE MEZ"/>
    <n v="91100"/>
    <s v="VILLABE"/>
    <n v="258.04300000000001"/>
    <s v="ID15"/>
    <n v="1992"/>
    <s v="femme"/>
    <n v="0.16"/>
    <n v="0.3"/>
    <n v="6.7400000000000002E-2"/>
    <n v="0.7"/>
    <n v="3.6840799109999995"/>
  </r>
  <r>
    <n v="20220400055"/>
    <d v="2022-04-28T00:00:00"/>
    <n v="2022"/>
    <n v="4"/>
    <s v="04"/>
    <x v="16"/>
    <n v="1497612"/>
    <n v="1000"/>
    <n v="1"/>
    <s v="AFF"/>
    <n v="220"/>
    <n v="93120"/>
    <s v=" COURNEUVE/LA"/>
    <n v="91100"/>
    <s v="VILLABE"/>
    <n v="54.761000000000003"/>
    <s v="ID1"/>
    <n v="1972"/>
    <s v="homme"/>
    <n v="6.7400000000000002E-2"/>
    <n v="1"/>
    <n v="0"/>
    <n v="0"/>
    <n v="3.6908914000000004"/>
  </r>
  <r>
    <n v="2022050075"/>
    <d v="2022-04-28T00:00:00"/>
    <n v="2022"/>
    <n v="4"/>
    <s v="04"/>
    <x v="16"/>
    <n v="1498236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50075"/>
    <d v="2022-04-28T00:00:00"/>
    <n v="2022"/>
    <n v="4"/>
    <s v="04"/>
    <x v="16"/>
    <n v="1498232"/>
    <n v="800"/>
    <n v="0.8"/>
    <s v="PAEX"/>
    <n v="294"/>
    <n v="59810"/>
    <s v=" LESQUIN"/>
    <n v="91100"/>
    <s v="VILLABE"/>
    <n v="250.27799999999999"/>
    <s v="ID11"/>
    <n v="1998"/>
    <s v="homme"/>
    <n v="0.16"/>
    <n v="0.3"/>
    <n v="6.7400000000000002E-2"/>
    <n v="0.7"/>
    <n v="19.057168032"/>
  </r>
  <r>
    <n v="2022050075"/>
    <d v="2022-04-29T00:00:00"/>
    <n v="2022"/>
    <n v="4"/>
    <s v="04"/>
    <x v="16"/>
    <n v="1499637"/>
    <n v="139"/>
    <n v="0.13900000000000001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1.141846914"/>
  </r>
  <r>
    <n v="20220400055"/>
    <d v="2022-04-29T00:00:00"/>
    <n v="2022"/>
    <n v="4"/>
    <s v="04"/>
    <x v="16"/>
    <n v="1499640"/>
    <n v="218"/>
    <n v="0.218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11.184130849359999"/>
  </r>
  <r>
    <n v="2022050075"/>
    <d v="2022-04-29T00:00:00"/>
    <n v="2022"/>
    <n v="4"/>
    <s v="04"/>
    <x v="16"/>
    <n v="1499052"/>
    <n v="150"/>
    <n v="0.15"/>
    <s v="PAEX"/>
    <n v="135"/>
    <n v="59200"/>
    <s v=" TOURCOING"/>
    <n v="91100"/>
    <s v="VILLABE"/>
    <n v="266.87799999999999"/>
    <s v="ID34"/>
    <n v="1970"/>
    <s v="femme"/>
    <n v="0.16"/>
    <n v="0.3"/>
    <n v="6.7400000000000002E-2"/>
    <n v="0.7"/>
    <n v="3.8102172059999999"/>
  </r>
  <r>
    <n v="20220400055"/>
    <d v="2022-04-29T00:00:00"/>
    <n v="2022"/>
    <n v="4"/>
    <s v="04"/>
    <x v="16"/>
    <n v="1498019"/>
    <n v="150"/>
    <n v="0.15"/>
    <s v="POLE"/>
    <n v="140"/>
    <n v="76380"/>
    <s v=" CANTELEU"/>
    <n v="91100"/>
    <s v="VILLABE"/>
    <n v="173.22"/>
    <s v="ID33"/>
    <n v="1997"/>
    <s v="femme"/>
    <n v="0.16"/>
    <n v="0.3"/>
    <n v="6.7400000000000002E-2"/>
    <n v="0.7"/>
    <n v="2.47306194"/>
  </r>
  <r>
    <n v="20220400055"/>
    <d v="2022-04-29T00:00:00"/>
    <n v="2022"/>
    <n v="4"/>
    <s v="04"/>
    <x v="16"/>
    <n v="1499043"/>
    <n v="150"/>
    <n v="0.15"/>
    <s v="POLE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2.6671434779999998"/>
  </r>
  <r>
    <n v="20220400055"/>
    <d v="2022-04-29T00:00:00"/>
    <n v="2022"/>
    <n v="4"/>
    <s v="04"/>
    <x v="16"/>
    <n v="1499639"/>
    <n v="140"/>
    <n v="0.14000000000000001"/>
    <s v="POLE"/>
    <n v="145"/>
    <n v="91100"/>
    <s v=" VILLABE"/>
    <n v="69800"/>
    <s v="ST PRIEST"/>
    <n v="445.25200000000001"/>
    <s v="ID2"/>
    <n v="1969"/>
    <s v="homme"/>
    <n v="0.16"/>
    <n v="0.3"/>
    <n v="6.7400000000000002E-2"/>
    <n v="0.7"/>
    <n v="5.9330719504000005"/>
  </r>
  <r>
    <n v="20220400055"/>
    <d v="2022-04-29T00:00:00"/>
    <n v="2022"/>
    <n v="4"/>
    <s v="04"/>
    <x v="16"/>
    <n v="1499641"/>
    <n v="56"/>
    <n v="5.6000000000000001E-2"/>
    <s v="POLE"/>
    <n v="154"/>
    <n v="91100"/>
    <s v=" VILLABE"/>
    <n v="25200"/>
    <s v="GD CHARMONT"/>
    <n v="449.34"/>
    <s v="ID2"/>
    <n v="1969"/>
    <s v="homme"/>
    <n v="0.16"/>
    <n v="0.3"/>
    <n v="6.7400000000000002E-2"/>
    <n v="0.7"/>
    <n v="2.3950181472000001"/>
  </r>
  <r>
    <n v="20220400055"/>
    <d v="2022-04-29T00:00:00"/>
    <n v="2022"/>
    <n v="4"/>
    <s v="04"/>
    <x v="16"/>
    <n v="1499642"/>
    <n v="385"/>
    <n v="0.38500000000000001"/>
    <s v="POLE"/>
    <n v="178"/>
    <n v="91100"/>
    <s v=" VILLABE"/>
    <n v="59810"/>
    <s v="LESQUIN"/>
    <n v="248.797"/>
    <s v="ID2"/>
    <n v="1969"/>
    <s v="homme"/>
    <n v="0.16"/>
    <n v="0.3"/>
    <n v="6.7400000000000002E-2"/>
    <n v="0.7"/>
    <n v="9.116991907100001"/>
  </r>
  <r>
    <n v="2022050075"/>
    <d v="2022-05-02T00:00:00"/>
    <n v="2022"/>
    <n v="5"/>
    <s v="05"/>
    <x v="17"/>
    <n v="1499341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2050075"/>
    <d v="2022-05-02T00:00:00"/>
    <n v="2022"/>
    <n v="5"/>
    <s v="05"/>
    <x v="17"/>
    <n v="1500363"/>
    <n v="105"/>
    <n v="0.105"/>
    <s v="POLE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2.5042614681000002"/>
  </r>
  <r>
    <n v="2022050075"/>
    <d v="2022-05-02T00:00:00"/>
    <n v="2022"/>
    <n v="5"/>
    <s v="05"/>
    <x v="17"/>
    <n v="1500365"/>
    <n v="182"/>
    <n v="0.182"/>
    <s v="POLE"/>
    <n v="108"/>
    <n v="91100"/>
    <s v=" VILLABE"/>
    <n v="89440"/>
    <s v="JOUX LA VILLE"/>
    <n v="167.37"/>
    <s v="ID2"/>
    <n v="1969"/>
    <s v="homme"/>
    <n v="0.16"/>
    <n v="0.3"/>
    <n v="6.7400000000000002E-2"/>
    <n v="0.7"/>
    <n v="2.8993103412000001"/>
  </r>
  <r>
    <n v="2022050075"/>
    <d v="2022-05-02T00:00:00"/>
    <n v="2022"/>
    <n v="5"/>
    <s v="05"/>
    <x v="17"/>
    <n v="1500364"/>
    <n v="218"/>
    <n v="0.218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11.184130849359999"/>
  </r>
  <r>
    <n v="2022050075"/>
    <d v="2022-05-02T00:00:00"/>
    <n v="2022"/>
    <n v="5"/>
    <s v="05"/>
    <x v="17"/>
    <n v="1500366"/>
    <n v="291"/>
    <n v="0.29099999999999998"/>
    <s v="POLE"/>
    <n v="200"/>
    <n v="91100"/>
    <s v=" VILLABE"/>
    <n v="80090"/>
    <s v="AMIENS"/>
    <n v="188.583"/>
    <s v="ID2"/>
    <n v="1969"/>
    <s v="homme"/>
    <n v="0.16"/>
    <n v="0.3"/>
    <n v="6.7400000000000002E-2"/>
    <n v="0.7"/>
    <n v="5.2232550125399992"/>
  </r>
  <r>
    <n v="2022050075"/>
    <d v="2022-05-02T00:00:00"/>
    <n v="2022"/>
    <n v="5"/>
    <s v="05"/>
    <x v="17"/>
    <n v="1500362"/>
    <n v="318"/>
    <n v="0.318"/>
    <s v="POLE"/>
    <n v="234"/>
    <n v="91100"/>
    <s v=" VILLABE"/>
    <n v="59810"/>
    <s v="LESQUIN"/>
    <n v="248.797"/>
    <s v="ID2"/>
    <n v="1969"/>
    <s v="homme"/>
    <n v="0.16"/>
    <n v="0.3"/>
    <n v="6.7400000000000002E-2"/>
    <n v="0.7"/>
    <n v="7.5303985102799995"/>
  </r>
  <r>
    <n v="2022050075"/>
    <d v="2022-05-02T00:00:00"/>
    <n v="2022"/>
    <n v="5"/>
    <s v="05"/>
    <x v="17"/>
    <n v="1499633"/>
    <n v="1000"/>
    <n v="1"/>
    <s v="POLE"/>
    <n v="450"/>
    <n v="39570"/>
    <s v=" LONS LE SAUNIER"/>
    <n v="91100"/>
    <s v="VILLABE"/>
    <n v="380.58600000000001"/>
    <s v="ID13"/>
    <n v="1986"/>
    <s v="homme"/>
    <n v="0.16"/>
    <n v="0.3"/>
    <n v="6.7400000000000002E-2"/>
    <n v="0.7"/>
    <n v="36.22417548"/>
  </r>
  <r>
    <n v="2022050075"/>
    <d v="2022-05-02T00:00:00"/>
    <n v="2022"/>
    <n v="5"/>
    <s v="05"/>
    <x v="17"/>
    <n v="1498237"/>
    <n v="5000"/>
    <n v="5"/>
    <s v="PLR"/>
    <n v="550"/>
    <n v="62138"/>
    <s v=" HAISNES"/>
    <n v="91100"/>
    <s v="VILLABE"/>
    <n v="247.541"/>
    <s v="ID17"/>
    <n v="1991"/>
    <s v="homme"/>
    <n v="0.16"/>
    <n v="1"/>
    <n v="0"/>
    <n v="0"/>
    <n v="198.03280000000001"/>
  </r>
  <r>
    <n v="2022050075"/>
    <d v="2022-05-03T00:00:00"/>
    <n v="2022"/>
    <n v="5"/>
    <s v="05"/>
    <x v="17"/>
    <n v="1500367"/>
    <n v="100"/>
    <n v="0.1"/>
    <s v="POLE"/>
    <n v="100"/>
    <n v="91100"/>
    <s v=" VILLABE"/>
    <n v="59800"/>
    <s v="LILLE"/>
    <n v="254.17500000000001"/>
    <s v="ID2"/>
    <n v="1969"/>
    <s v="homme"/>
    <n v="0.16"/>
    <n v="0.3"/>
    <n v="6.7400000000000002E-2"/>
    <n v="0.7"/>
    <n v="2.4192376500000004"/>
  </r>
  <r>
    <n v="2022050075"/>
    <d v="2022-05-04T00:00:00"/>
    <n v="2022"/>
    <n v="5"/>
    <s v="05"/>
    <x v="17"/>
    <n v="1500498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50075"/>
    <d v="2022-05-04T00:00:00"/>
    <n v="2022"/>
    <n v="5"/>
    <s v="05"/>
    <x v="17"/>
    <n v="1497138"/>
    <n v="150"/>
    <n v="0.15"/>
    <s v="PAEX"/>
    <n v="160"/>
    <n v="73490"/>
    <s v=" RAVOIRE/LA"/>
    <n v="91100"/>
    <s v="VILLABE"/>
    <n v="537.70799999999997"/>
    <s v="ID30"/>
    <n v="1990"/>
    <s v="femme"/>
    <n v="0.16"/>
    <n v="0.3"/>
    <n v="6.7400000000000002E-2"/>
    <n v="0.7"/>
    <n v="7.676857115999999"/>
  </r>
  <r>
    <n v="2022050075"/>
    <d v="2022-05-04T00:00:00"/>
    <n v="2022"/>
    <n v="5"/>
    <s v="05"/>
    <x v="17"/>
    <n v="1501212"/>
    <n v="150"/>
    <n v="0.15"/>
    <s v="PAEX"/>
    <n v="175"/>
    <n v="40300"/>
    <s v=" PEYREHORADE"/>
    <n v="91100"/>
    <s v="VILLABE"/>
    <n v="752.09199999999998"/>
    <s v="ID7"/>
    <n v="1973"/>
    <s v="femme"/>
    <n v="0.16"/>
    <n v="0.3"/>
    <n v="6.7400000000000002E-2"/>
    <n v="0.7"/>
    <n v="10.737617484000001"/>
  </r>
  <r>
    <n v="2022050075"/>
    <d v="2022-05-05T00:00:00"/>
    <n v="2022"/>
    <n v="5"/>
    <s v="05"/>
    <x v="17"/>
    <n v="1501053"/>
    <n v="150"/>
    <n v="0.15"/>
    <s v="POLE"/>
    <n v="156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50075"/>
    <d v="2022-05-05T00:00:00"/>
    <n v="2022"/>
    <n v="5"/>
    <s v="05"/>
    <x v="17"/>
    <n v="1500499"/>
    <n v="1000"/>
    <n v="1"/>
    <s v="GV"/>
    <n v="170"/>
    <n v="93120"/>
    <s v=" COURNEUVE/LA"/>
    <n v="91100"/>
    <s v="VILLABE"/>
    <n v="54.761000000000003"/>
    <s v="ID1"/>
    <n v="1972"/>
    <s v="homme"/>
    <n v="0.24099999999999999"/>
    <n v="1"/>
    <n v="0"/>
    <n v="0"/>
    <n v="13.197401000000001"/>
  </r>
  <r>
    <n v="2022050075"/>
    <d v="2022-05-05T00:00:00"/>
    <n v="2022"/>
    <n v="5"/>
    <s v="05"/>
    <x v="17"/>
    <n v="1501049"/>
    <n v="150"/>
    <n v="0.15"/>
    <s v="PAEX"/>
    <n v="200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2050075"/>
    <d v="2022-05-05T00:00:00"/>
    <n v="2022"/>
    <n v="5"/>
    <s v="05"/>
    <x v="17"/>
    <n v="1501716"/>
    <n v="225"/>
    <n v="0.22500000000000001"/>
    <s v="POLE"/>
    <n v="200"/>
    <n v="91100"/>
    <s v=" VILLABE"/>
    <n v="59800"/>
    <s v="LILLE"/>
    <n v="254.17500000000001"/>
    <s v="ID2"/>
    <n v="1969"/>
    <s v="homme"/>
    <n v="0.16"/>
    <n v="0.3"/>
    <n v="6.7400000000000002E-2"/>
    <n v="0.7"/>
    <n v="5.4432847125000006"/>
  </r>
  <r>
    <n v="2022050075"/>
    <d v="2022-05-05T00:00:00"/>
    <n v="2022"/>
    <n v="5"/>
    <s v="05"/>
    <x v="17"/>
    <n v="1500976"/>
    <n v="300"/>
    <n v="0.3"/>
    <s v="PAEX"/>
    <n v="202.5"/>
    <n v="59810"/>
    <s v=" LESQUIN"/>
    <n v="93130"/>
    <s v="NOISY LE SEC"/>
    <n v="205.54599999999999"/>
    <s v="ID11"/>
    <n v="1998"/>
    <s v="homme"/>
    <n v="0.16"/>
    <n v="0.3"/>
    <n v="6.7400000000000002E-2"/>
    <n v="0.7"/>
    <n v="5.869160484"/>
  </r>
  <r>
    <n v="2022050075"/>
    <d v="2022-05-05T00:00:00"/>
    <n v="2022"/>
    <n v="5"/>
    <s v="05"/>
    <x v="17"/>
    <n v="1501718"/>
    <n v="132"/>
    <n v="0.13200000000000001"/>
    <s v="POLE"/>
    <n v="261"/>
    <n v="91100"/>
    <s v=" VILLABE"/>
    <n v="39570"/>
    <s v="LONS LE SAUNIER"/>
    <n v="380.45499999999998"/>
    <s v="ID2"/>
    <n v="1969"/>
    <s v="homme"/>
    <n v="0.16"/>
    <n v="0.3"/>
    <n v="6.7400000000000002E-2"/>
    <n v="0.7"/>
    <n v="4.7799453108000005"/>
  </r>
  <r>
    <n v="2022050075"/>
    <d v="2022-05-05T00:00:00"/>
    <n v="2022"/>
    <n v="5"/>
    <s v="05"/>
    <x v="17"/>
    <n v="1501715"/>
    <n v="450"/>
    <n v="0.45"/>
    <s v="POLE"/>
    <n v="270"/>
    <n v="91100"/>
    <s v=" VILLABE"/>
    <n v="59810"/>
    <s v="LESQUIN"/>
    <n v="248.797"/>
    <s v="ID2"/>
    <n v="1969"/>
    <s v="homme"/>
    <n v="0.16"/>
    <n v="0.3"/>
    <n v="6.7400000000000002E-2"/>
    <n v="0.7"/>
    <n v="10.656224307"/>
  </r>
  <r>
    <n v="2022050075"/>
    <d v="2022-05-05T00:00:00"/>
    <n v="2022"/>
    <n v="5"/>
    <s v="05"/>
    <x v="17"/>
    <n v="1501714"/>
    <n v="450"/>
    <n v="0.45"/>
    <s v="POLE"/>
    <n v="280"/>
    <n v="91100"/>
    <s v=" VILLABE"/>
    <n v="19410"/>
    <s v="PERPEZAC LE NOI"/>
    <n v="458.50700000000001"/>
    <s v="ID2"/>
    <n v="1969"/>
    <s v="homme"/>
    <n v="0.16"/>
    <n v="0.3"/>
    <n v="6.7400000000000002E-2"/>
    <n v="0.7"/>
    <n v="19.638313316999998"/>
  </r>
  <r>
    <n v="2022050075"/>
    <d v="2022-05-06T00:00:00"/>
    <n v="2022"/>
    <n v="5"/>
    <s v="05"/>
    <x v="17"/>
    <n v="1501173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2050075"/>
    <d v="2022-05-06T00:00:00"/>
    <n v="2022"/>
    <n v="5"/>
    <s v="05"/>
    <x v="17"/>
    <n v="1502507"/>
    <n v="250"/>
    <n v="0.25"/>
    <s v="PAEX"/>
    <n v="80"/>
    <n v="91100"/>
    <s v=" VILLABE"/>
    <n v="93120"/>
    <s v="COURNEUVE/LA"/>
    <n v="53.975999999999999"/>
    <s v="ID2"/>
    <n v="1969"/>
    <s v="homme"/>
    <n v="0.16"/>
    <n v="0.3"/>
    <n v="6.7400000000000002E-2"/>
    <n v="0.7"/>
    <n v="1.2843589199999998"/>
  </r>
  <r>
    <n v="2022050075"/>
    <d v="2022-05-06T00:00:00"/>
    <n v="2022"/>
    <n v="5"/>
    <s v="05"/>
    <x v="17"/>
    <n v="1502436"/>
    <n v="293"/>
    <n v="0.29299999999999998"/>
    <s v="PAEX"/>
    <n v="100"/>
    <n v="91100"/>
    <s v=" VILLABE"/>
    <n v="93000"/>
    <s v="BOBIGNY"/>
    <n v="51.088000000000001"/>
    <s v="ID2"/>
    <n v="1969"/>
    <s v="homme"/>
    <n v="0.16"/>
    <n v="0.3"/>
    <n v="6.7400000000000002E-2"/>
    <n v="0.7"/>
    <n v="1.42472886112"/>
  </r>
  <r>
    <n v="2022050075"/>
    <d v="2022-05-06T00:00:00"/>
    <n v="2022"/>
    <n v="5"/>
    <s v="05"/>
    <x v="17"/>
    <n v="1502432"/>
    <n v="150"/>
    <n v="0.15"/>
    <s v="POLE"/>
    <n v="110"/>
    <n v="91100"/>
    <s v=" VILLABE"/>
    <n v="27940"/>
    <s v="AUBEVOYE"/>
    <n v="126.49299999999999"/>
    <s v="ID2"/>
    <n v="1969"/>
    <s v="homme"/>
    <n v="0.16"/>
    <n v="0.3"/>
    <n v="6.7400000000000002E-2"/>
    <n v="0.7"/>
    <n v="1.8059405609999999"/>
  </r>
  <r>
    <n v="2022050075"/>
    <d v="2022-05-06T00:00:00"/>
    <n v="2022"/>
    <n v="5"/>
    <s v="05"/>
    <x v="17"/>
    <n v="1502433"/>
    <n v="106"/>
    <n v="0.106"/>
    <s v="POLE"/>
    <n v="125"/>
    <n v="91100"/>
    <s v=" VILLABE"/>
    <n v="44150"/>
    <s v="ANCENIS"/>
    <n v="343.62400000000002"/>
    <s v="ID2"/>
    <n v="1969"/>
    <s v="homme"/>
    <n v="0.16"/>
    <n v="0.3"/>
    <n v="6.7400000000000002E-2"/>
    <n v="0.7"/>
    <n v="3.4668500259200004"/>
  </r>
  <r>
    <n v="2022050075"/>
    <d v="2022-05-06T00:00:00"/>
    <n v="2022"/>
    <n v="5"/>
    <s v="05"/>
    <x v="17"/>
    <n v="1501901"/>
    <n v="150"/>
    <n v="0.15"/>
    <s v="POLE"/>
    <n v="131"/>
    <n v="8090"/>
    <s v="CHARLEVILLE MEZ"/>
    <n v="91100"/>
    <s v="VILLABE"/>
    <n v="258.04300000000001"/>
    <s v="ID15"/>
    <n v="1992"/>
    <s v="femme"/>
    <n v="0.16"/>
    <n v="0.3"/>
    <n v="6.7400000000000002E-2"/>
    <n v="0.7"/>
    <n v="3.6840799109999995"/>
  </r>
  <r>
    <n v="2022050075"/>
    <d v="2022-05-06T00:00:00"/>
    <n v="2022"/>
    <n v="5"/>
    <s v="05"/>
    <x v="17"/>
    <n v="1501542"/>
    <n v="150"/>
    <n v="0.15"/>
    <s v="POLE"/>
    <n v="140"/>
    <n v="76380"/>
    <s v=" CANTELEU"/>
    <n v="91100"/>
    <s v="VILLABE"/>
    <n v="173.22"/>
    <s v="ID33"/>
    <n v="1997"/>
    <s v="femme"/>
    <n v="0.16"/>
    <n v="0.3"/>
    <n v="6.7400000000000002E-2"/>
    <n v="0.7"/>
    <n v="2.47306194"/>
  </r>
  <r>
    <n v="2022050075"/>
    <d v="2022-05-06T00:00:00"/>
    <n v="2022"/>
    <n v="5"/>
    <s v="05"/>
    <x v="17"/>
    <n v="1502438"/>
    <n v="60"/>
    <n v="0.06"/>
    <s v="POLE"/>
    <n v="165"/>
    <n v="91100"/>
    <s v=" VILLABE"/>
    <n v="26750"/>
    <s v="ROMANS SUR ISER"/>
    <n v="541.17999999999995"/>
    <s v="ID2"/>
    <n v="1969"/>
    <s v="homme"/>
    <n v="0.16"/>
    <n v="0.3"/>
    <n v="6.7400000000000002E-2"/>
    <n v="0.7"/>
    <n v="3.0905707439999999"/>
  </r>
  <r>
    <n v="2022050075"/>
    <d v="2022-05-06T00:00:00"/>
    <n v="2022"/>
    <n v="5"/>
    <s v="05"/>
    <x v="17"/>
    <n v="1501605"/>
    <n v="400"/>
    <n v="0.4"/>
    <s v="PAEX"/>
    <n v="180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50075"/>
    <d v="2022-05-06T00:00:00"/>
    <n v="2022"/>
    <n v="5"/>
    <s v="05"/>
    <x v="17"/>
    <n v="1502129"/>
    <n v="300"/>
    <n v="0.3"/>
    <s v="PAEX"/>
    <n v="180"/>
    <n v="93130"/>
    <s v=" NOISY LE SEC"/>
    <n v="91100"/>
    <s v="VILLABE"/>
    <n v="46.533999999999999"/>
    <s v="ID36"/>
    <n v="1973"/>
    <s v="femme"/>
    <n v="0.16"/>
    <n v="0.3"/>
    <n v="6.7400000000000002E-2"/>
    <n v="0.7"/>
    <n v="1.328731836"/>
  </r>
  <r>
    <n v="2022050075"/>
    <d v="2022-05-06T00:00:00"/>
    <n v="2022"/>
    <n v="5"/>
    <s v="05"/>
    <x v="17"/>
    <n v="1502437"/>
    <n v="225"/>
    <n v="0.22500000000000001"/>
    <s v="POLE"/>
    <n v="200"/>
    <n v="91100"/>
    <s v=" VILLABE"/>
    <n v="59800"/>
    <s v="LILLE"/>
    <n v="254.17500000000001"/>
    <s v="ID2"/>
    <n v="1969"/>
    <s v="homme"/>
    <n v="0.16"/>
    <n v="0.3"/>
    <n v="6.7400000000000002E-2"/>
    <n v="0.7"/>
    <n v="5.4432847125000006"/>
  </r>
  <r>
    <n v="2022050075"/>
    <d v="2022-05-06T00:00:00"/>
    <n v="2022"/>
    <n v="5"/>
    <s v="05"/>
    <x v="17"/>
    <n v="1502435"/>
    <n v="212"/>
    <n v="0.21199999999999999"/>
    <s v="POLE"/>
    <n v="270"/>
    <n v="91100"/>
    <s v=" VILLABE"/>
    <n v="31390"/>
    <s v="CARBONNE"/>
    <n v="715.00800000000004"/>
    <s v="ID2"/>
    <n v="1969"/>
    <s v="homme"/>
    <n v="0.16"/>
    <n v="0.3"/>
    <n v="6.7400000000000002E-2"/>
    <n v="0.7"/>
    <n v="14.427545825279999"/>
  </r>
  <r>
    <n v="2022050075"/>
    <d v="2022-05-06T00:00:00"/>
    <n v="2022"/>
    <n v="5"/>
    <s v="05"/>
    <x v="17"/>
    <n v="1502434"/>
    <n v="399"/>
    <n v="0.39900000000000002"/>
    <s v="POLE"/>
    <n v="310"/>
    <n v="91100"/>
    <s v=" VILLABE"/>
    <n v="73490"/>
    <s v="RAVOIRE/LA"/>
    <n v="539.01400000000001"/>
    <s v="ID2"/>
    <n v="1969"/>
    <s v="homme"/>
    <n v="0.16"/>
    <n v="0.3"/>
    <n v="6.7400000000000002E-2"/>
    <n v="0.7"/>
    <n v="20.470037655479999"/>
  </r>
  <r>
    <n v="2022050075"/>
    <d v="2022-05-09T00:00:00"/>
    <n v="2022"/>
    <n v="5"/>
    <s v="05"/>
    <x v="17"/>
    <n v="1503009"/>
    <n v="186"/>
    <n v="0.186"/>
    <s v="POLE"/>
    <n v="100"/>
    <n v="91100"/>
    <s v=" VILLABE"/>
    <n v="59100"/>
    <s v="ROUBAIX"/>
    <n v="266.166"/>
    <s v="ID2"/>
    <n v="1969"/>
    <s v="homme"/>
    <n v="0.16"/>
    <n v="0.3"/>
    <n v="6.7400000000000002E-2"/>
    <n v="0.7"/>
    <n v="4.7120644576799995"/>
  </r>
  <r>
    <n v="2022050075"/>
    <d v="2022-05-09T00:00:00"/>
    <n v="2022"/>
    <n v="5"/>
    <s v="05"/>
    <x v="17"/>
    <n v="1502961"/>
    <n v="56"/>
    <n v="5.6000000000000001E-2"/>
    <s v="POLE"/>
    <n v="180"/>
    <n v="91100"/>
    <s v=" VILLABE"/>
    <n v="66000"/>
    <s v="PERPIGNAN"/>
    <n v="837.41300000000001"/>
    <s v="ID2"/>
    <n v="1969"/>
    <s v="homme"/>
    <n v="0.16"/>
    <n v="0.3"/>
    <n v="6.7400000000000002E-2"/>
    <n v="0.7"/>
    <n v="4.4634782830400006"/>
  </r>
  <r>
    <n v="2022050075"/>
    <d v="2022-05-09T00:00:00"/>
    <n v="2022"/>
    <n v="5"/>
    <s v="05"/>
    <x v="17"/>
    <n v="1501134"/>
    <n v="500"/>
    <n v="0.5"/>
    <s v="POLE"/>
    <n v="195"/>
    <n v="59810"/>
    <s v=" LESQUIN"/>
    <n v="26750"/>
    <s v="ROMANS SUR ISER"/>
    <n v="797.774"/>
    <s v="ID11"/>
    <n v="1998"/>
    <s v="homme"/>
    <n v="0.16"/>
    <n v="0.3"/>
    <n v="6.7400000000000002E-2"/>
    <n v="0.7"/>
    <n v="37.966064660000001"/>
  </r>
  <r>
    <n v="2022050075"/>
    <d v="2022-05-09T00:00:00"/>
    <n v="2022"/>
    <n v="5"/>
    <s v="05"/>
    <x v="17"/>
    <n v="1502963"/>
    <n v="225"/>
    <n v="0.22500000000000001"/>
    <s v="POLE"/>
    <n v="200"/>
    <n v="91100"/>
    <s v=" VILLABE"/>
    <n v="8090"/>
    <s v="CHARLEVILLE MEZ"/>
    <n v="256.911"/>
    <s v="ID2"/>
    <n v="1969"/>
    <s v="homme"/>
    <n v="0.16"/>
    <n v="0.3"/>
    <n v="6.7400000000000002E-2"/>
    <n v="0.7"/>
    <n v="5.5018775204999999"/>
  </r>
  <r>
    <n v="2022050075"/>
    <d v="2022-05-09T00:00:00"/>
    <n v="2022"/>
    <n v="5"/>
    <s v="05"/>
    <x v="17"/>
    <n v="1502964"/>
    <n v="128"/>
    <n v="0.128"/>
    <s v="POLE"/>
    <n v="234"/>
    <n v="91100"/>
    <s v=" VILLABE"/>
    <n v="62780"/>
    <s v="CUCQ"/>
    <n v="280.69799999999998"/>
    <s v="ID2"/>
    <n v="1969"/>
    <s v="homme"/>
    <n v="0.16"/>
    <n v="0.3"/>
    <n v="6.7400000000000002E-2"/>
    <n v="0.7"/>
    <n v="3.4197549619199998"/>
  </r>
  <r>
    <n v="2022050075"/>
    <d v="2022-05-09T00:00:00"/>
    <n v="2022"/>
    <n v="5"/>
    <s v="05"/>
    <x v="17"/>
    <n v="1502377"/>
    <n v="450"/>
    <n v="0.45"/>
    <s v="PAEX"/>
    <n v="260"/>
    <n v="67100"/>
    <s v=" STRASBOURG"/>
    <n v="91100"/>
    <s v="VILLABE"/>
    <n v="516.47400000000005"/>
    <s v="ID3"/>
    <n v="1987"/>
    <s v="homme"/>
    <n v="0.16"/>
    <n v="0.3"/>
    <n v="6.7400000000000002E-2"/>
    <n v="0.7"/>
    <n v="22.121097894000002"/>
  </r>
  <r>
    <n v="2022050075"/>
    <d v="2022-05-09T00:00:00"/>
    <n v="2022"/>
    <n v="5"/>
    <s v="05"/>
    <x v="17"/>
    <n v="1503010"/>
    <n v="1349"/>
    <n v="1.349"/>
    <s v="PAEX"/>
    <n v="260"/>
    <n v="91100"/>
    <s v=" VILLABE"/>
    <n v="93130"/>
    <s v="NOISY LE SEC"/>
    <n v="46.627000000000002"/>
    <s v="ID2"/>
    <n v="1969"/>
    <s v="homme"/>
    <n v="0.16"/>
    <n v="0.3"/>
    <n v="6.7400000000000002E-2"/>
    <n v="0.7"/>
    <n v="5.9868051531400006"/>
  </r>
  <r>
    <n v="2022050075"/>
    <d v="2022-05-09T00:00:00"/>
    <n v="2022"/>
    <n v="5"/>
    <s v="05"/>
    <x v="17"/>
    <n v="1502960"/>
    <n v="318"/>
    <n v="0.318"/>
    <s v="POLE"/>
    <n v="270"/>
    <n v="91100"/>
    <s v=" VILLABE"/>
    <n v="76380"/>
    <s v="CANTELEU"/>
    <n v="173.74600000000001"/>
    <s v="ID2"/>
    <n v="1969"/>
    <s v="homme"/>
    <n v="0.16"/>
    <n v="0.3"/>
    <n v="6.7400000000000002E-2"/>
    <n v="0.7"/>
    <n v="5.2588118810399997"/>
  </r>
  <r>
    <n v="2022050075"/>
    <d v="2022-05-09T00:00:00"/>
    <n v="2022"/>
    <n v="5"/>
    <s v="05"/>
    <x v="17"/>
    <n v="1502962"/>
    <n v="450"/>
    <n v="0.45"/>
    <s v="POLE"/>
    <n v="280"/>
    <n v="91100"/>
    <s v=" VILLABE"/>
    <n v="19410"/>
    <s v="PERPEZAC LE NOI"/>
    <n v="458.50700000000001"/>
    <s v="ID2"/>
    <n v="1969"/>
    <s v="homme"/>
    <n v="0.16"/>
    <n v="0.3"/>
    <n v="6.7400000000000002E-2"/>
    <n v="0.7"/>
    <n v="19.638313316999998"/>
  </r>
  <r>
    <n v="2022050075"/>
    <d v="2022-05-10T00:00:00"/>
    <n v="2022"/>
    <n v="5"/>
    <s v="05"/>
    <x v="17"/>
    <n v="1502669"/>
    <n v="300"/>
    <n v="0.3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50075"/>
    <d v="2022-05-10T00:00:00"/>
    <n v="2022"/>
    <n v="5"/>
    <s v="05"/>
    <x v="17"/>
    <n v="1503573"/>
    <n v="106"/>
    <n v="0.106"/>
    <s v="POLE"/>
    <n v="126.6"/>
    <n v="91100"/>
    <s v=" VILLABE"/>
    <n v="44260"/>
    <s v="LAVAU SUR LOIRE"/>
    <n v="413.68799999999999"/>
    <s v="ID2"/>
    <n v="1969"/>
    <s v="homme"/>
    <n v="0.16"/>
    <n v="0.3"/>
    <n v="6.7400000000000002E-2"/>
    <n v="0.7"/>
    <n v="4.1737313270399996"/>
  </r>
  <r>
    <n v="2022050075"/>
    <d v="2022-05-10T00:00:00"/>
    <n v="2022"/>
    <n v="5"/>
    <s v="05"/>
    <x v="17"/>
    <n v="1503574"/>
    <n v="106"/>
    <n v="0.106"/>
    <s v="POLE"/>
    <n v="130"/>
    <n v="91100"/>
    <s v=" VILLABE"/>
    <n v="39570"/>
    <s v="LONS LE SAUNIER"/>
    <n v="380.45499999999998"/>
    <s v="ID2"/>
    <n v="1969"/>
    <s v="homme"/>
    <n v="0.16"/>
    <n v="0.3"/>
    <n v="6.7400000000000002E-2"/>
    <n v="0.7"/>
    <n v="3.8384409314000001"/>
  </r>
  <r>
    <n v="2022050075"/>
    <d v="2022-05-10T00:00:00"/>
    <n v="2022"/>
    <n v="5"/>
    <s v="05"/>
    <x v="17"/>
    <n v="1502131"/>
    <n v="750"/>
    <n v="0.75"/>
    <s v="PAEX"/>
    <n v="150"/>
    <n v="93000"/>
    <s v=" BOBIGNY"/>
    <n v="91100"/>
    <s v="VILLABE"/>
    <n v="52.249000000000002"/>
    <s v="ID21"/>
    <n v="1971"/>
    <s v="homme"/>
    <n v="0.16"/>
    <n v="0.3"/>
    <n v="6.7400000000000002E-2"/>
    <n v="0.7"/>
    <n v="3.7297948650000006"/>
  </r>
  <r>
    <n v="2022050075"/>
    <d v="2022-05-10T00:00:00"/>
    <n v="2022"/>
    <n v="5"/>
    <s v="05"/>
    <x v="17"/>
    <n v="1503572"/>
    <n v="106"/>
    <n v="0.106"/>
    <s v="POLE"/>
    <n v="155"/>
    <n v="91100"/>
    <s v=" VILLABE"/>
    <n v="33520"/>
    <s v="BRUGES"/>
    <n v="575.35599999999999"/>
    <s v="ID2"/>
    <n v="1969"/>
    <s v="homme"/>
    <n v="0.16"/>
    <n v="0.3"/>
    <n v="6.7400000000000002E-2"/>
    <n v="0.7"/>
    <n v="5.8048127124799995"/>
  </r>
  <r>
    <n v="2022050075"/>
    <d v="2022-05-10T00:00:00"/>
    <n v="2022"/>
    <n v="5"/>
    <s v="05"/>
    <x v="17"/>
    <n v="1503575"/>
    <n v="225"/>
    <n v="0.22500000000000001"/>
    <s v="POLE"/>
    <n v="210"/>
    <n v="91100"/>
    <s v=" VILLABE"/>
    <n v="53120"/>
    <s v="GORRON"/>
    <n v="316.77699999999999"/>
    <s v="ID2"/>
    <n v="1969"/>
    <s v="homme"/>
    <n v="0.16"/>
    <n v="0.3"/>
    <n v="6.7400000000000002E-2"/>
    <n v="0.7"/>
    <n v="6.7839378435000004"/>
  </r>
  <r>
    <n v="2022050075"/>
    <d v="2022-05-11T00:00:00"/>
    <n v="2022"/>
    <n v="5"/>
    <s v="05"/>
    <x v="17"/>
    <n v="1503921"/>
    <n v="56"/>
    <n v="5.6000000000000001E-2"/>
    <s v="POLE"/>
    <n v="155"/>
    <n v="91100"/>
    <s v=" VILLABE"/>
    <n v="33800"/>
    <s v="BORDEAUX"/>
    <n v="581.822"/>
    <s v="ID2"/>
    <n v="1969"/>
    <s v="homme"/>
    <n v="0.16"/>
    <n v="0.3"/>
    <n v="6.7400000000000002E-2"/>
    <n v="0.7"/>
    <n v="3.1011578057599998"/>
  </r>
  <r>
    <n v="2022050075"/>
    <d v="2022-05-11T00:00:00"/>
    <n v="2022"/>
    <n v="5"/>
    <s v="05"/>
    <x v="17"/>
    <n v="1503429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50075"/>
    <d v="2022-05-11T00:00:00"/>
    <n v="2022"/>
    <n v="5"/>
    <s v="05"/>
    <x v="17"/>
    <n v="1503584"/>
    <n v="300"/>
    <n v="0.3"/>
    <s v="POLE"/>
    <n v="2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2050075"/>
    <d v="2022-05-11T00:00:00"/>
    <n v="2022"/>
    <n v="5"/>
    <s v="05"/>
    <x v="17"/>
    <n v="1503430"/>
    <n v="1000"/>
    <n v="1"/>
    <s v="AFF"/>
    <n v="250"/>
    <n v="93120"/>
    <s v=" COURNEUVE/LA"/>
    <n v="91100"/>
    <s v="VILLABE"/>
    <n v="54.761000000000003"/>
    <s v="ID1"/>
    <n v="1972"/>
    <s v="homme"/>
    <n v="6.7400000000000002E-2"/>
    <n v="1"/>
    <n v="0"/>
    <n v="0"/>
    <n v="3.6908914000000004"/>
  </r>
  <r>
    <n v="2022050075"/>
    <d v="2022-05-11T00:00:00"/>
    <n v="2022"/>
    <n v="5"/>
    <s v="05"/>
    <x v="17"/>
    <n v="1503922"/>
    <n v="450"/>
    <n v="0.45"/>
    <s v="POLE"/>
    <n v="360"/>
    <n v="91100"/>
    <s v=" VILLABE"/>
    <n v="67100"/>
    <s v="STRASBOURG"/>
    <n v="515.798"/>
    <s v="ID2"/>
    <n v="1969"/>
    <s v="homme"/>
    <n v="0.16"/>
    <n v="0.3"/>
    <n v="6.7400000000000002E-2"/>
    <n v="0.7"/>
    <n v="22.092144138000002"/>
  </r>
  <r>
    <n v="2022050075"/>
    <d v="2022-05-12T00:00:00"/>
    <n v="2022"/>
    <n v="5"/>
    <s v="05"/>
    <x v="17"/>
    <n v="1504126"/>
    <n v="300"/>
    <n v="0.3"/>
    <s v="GV"/>
    <n v="75"/>
    <n v="13000"/>
    <s v=" MARSEILLE"/>
    <n v="91100"/>
    <s v="VILLABE"/>
    <n v="740.09799999999996"/>
    <s v="ID26"/>
    <n v="1976"/>
    <s v="homme"/>
    <n v="0.24099999999999999"/>
    <n v="1"/>
    <n v="0"/>
    <n v="0"/>
    <n v="53.509085399999989"/>
  </r>
  <r>
    <n v="2022050075"/>
    <d v="2022-05-12T00:00:00"/>
    <n v="2022"/>
    <n v="5"/>
    <s v="05"/>
    <x v="17"/>
    <n v="1504856"/>
    <n v="150"/>
    <n v="0.15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5.5546524509999999"/>
  </r>
  <r>
    <n v="2022050075"/>
    <d v="2022-05-12T00:00:00"/>
    <n v="2022"/>
    <n v="5"/>
    <s v="05"/>
    <x v="17"/>
    <n v="1505093"/>
    <n v="56"/>
    <n v="5.6000000000000001E-2"/>
    <s v="POLE"/>
    <n v="130"/>
    <n v="91100"/>
    <s v=" VILLABE"/>
    <n v="39570"/>
    <s v="LONS LE SAUNIER"/>
    <n v="380.45499999999998"/>
    <s v="ID2"/>
    <n v="1969"/>
    <s v="homme"/>
    <n v="0.16"/>
    <n v="0.3"/>
    <n v="6.7400000000000002E-2"/>
    <n v="0.7"/>
    <n v="2.0278555864000003"/>
  </r>
  <r>
    <n v="2022050075"/>
    <d v="2022-05-12T00:00:00"/>
    <n v="2022"/>
    <n v="5"/>
    <s v="05"/>
    <x v="17"/>
    <n v="1505092"/>
    <n v="56"/>
    <n v="5.6000000000000001E-2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2.8729877411200002"/>
  </r>
  <r>
    <n v="2022050075"/>
    <d v="2022-05-12T00:00:00"/>
    <n v="2022"/>
    <n v="5"/>
    <s v="05"/>
    <x v="17"/>
    <n v="1504127"/>
    <n v="150"/>
    <n v="0.15"/>
    <s v="PAEX"/>
    <n v="158"/>
    <n v="59100"/>
    <s v=" ROUBAIX"/>
    <n v="91100"/>
    <s v="VILLABE"/>
    <n v="266.35300000000001"/>
    <s v="ID9"/>
    <n v="1987"/>
    <s v="homme"/>
    <n v="0.16"/>
    <n v="0.3"/>
    <n v="6.7400000000000002E-2"/>
    <n v="0.7"/>
    <n v="3.8027217809999998"/>
  </r>
  <r>
    <n v="2022050075"/>
    <d v="2022-05-12T00:00:00"/>
    <n v="2022"/>
    <n v="5"/>
    <s v="05"/>
    <x v="17"/>
    <n v="1505091"/>
    <n v="56"/>
    <n v="5.6000000000000001E-2"/>
    <s v="POLE"/>
    <n v="160"/>
    <n v="91100"/>
    <s v=" VILLABE"/>
    <n v="62780"/>
    <s v="CUCQ"/>
    <n v="280.69799999999998"/>
    <s v="ID2"/>
    <n v="1969"/>
    <s v="homme"/>
    <n v="0.16"/>
    <n v="0.3"/>
    <n v="6.7400000000000002E-2"/>
    <n v="0.7"/>
    <n v="1.49614279584"/>
  </r>
  <r>
    <n v="2022050075"/>
    <d v="2022-05-12T00:00:00"/>
    <n v="2022"/>
    <n v="5"/>
    <s v="05"/>
    <x v="17"/>
    <n v="1505090"/>
    <n v="56"/>
    <n v="5.6000000000000001E-2"/>
    <s v="POLE"/>
    <n v="173"/>
    <n v="91100"/>
    <s v=" VILLABE"/>
    <n v="31390"/>
    <s v="CARBONNE"/>
    <n v="715.00800000000004"/>
    <s v="ID2"/>
    <n v="1969"/>
    <s v="homme"/>
    <n v="0.16"/>
    <n v="0.3"/>
    <n v="6.7400000000000002E-2"/>
    <n v="0.7"/>
    <n v="3.8110498406400004"/>
  </r>
  <r>
    <n v="2022050075"/>
    <d v="2022-05-12T00:00:00"/>
    <n v="2022"/>
    <n v="5"/>
    <s v="05"/>
    <x v="17"/>
    <n v="1501157"/>
    <n v="300"/>
    <n v="0.3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15.353714231999998"/>
  </r>
  <r>
    <n v="2022050075"/>
    <d v="2022-05-12T00:00:00"/>
    <n v="2022"/>
    <n v="5"/>
    <s v="05"/>
    <x v="17"/>
    <n v="1504124"/>
    <n v="150"/>
    <n v="0.15"/>
    <s v="PAEX"/>
    <n v="235"/>
    <n v="59810"/>
    <s v=" LESQUIN"/>
    <n v="91100"/>
    <s v="VILLABE"/>
    <n v="250.27799999999999"/>
    <s v="ID11"/>
    <n v="1998"/>
    <s v="homme"/>
    <n v="0.16"/>
    <n v="0.3"/>
    <n v="6.7400000000000002E-2"/>
    <n v="0.7"/>
    <n v="3.5732190059999995"/>
  </r>
  <r>
    <n v="2022050075"/>
    <d v="2022-05-12T00:00:00"/>
    <n v="2022"/>
    <n v="5"/>
    <s v="05"/>
    <x v="17"/>
    <n v="1504131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50075"/>
    <d v="2022-05-13T00:00:00"/>
    <n v="2022"/>
    <n v="5"/>
    <s v="05"/>
    <x v="17"/>
    <n v="1504862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2050075"/>
    <d v="2022-05-13T00:00:00"/>
    <n v="2022"/>
    <n v="5"/>
    <s v="05"/>
    <x v="17"/>
    <n v="1505677"/>
    <n v="56"/>
    <n v="5.6000000000000001E-2"/>
    <s v="POLE"/>
    <n v="109"/>
    <n v="91100"/>
    <s v=" VILLABE"/>
    <n v="62780"/>
    <s v="CUCQ"/>
    <n v="280.69799999999998"/>
    <s v="ID2"/>
    <n v="1969"/>
    <s v="homme"/>
    <n v="0.16"/>
    <n v="0.3"/>
    <n v="6.7400000000000002E-2"/>
    <n v="0.7"/>
    <n v="1.49614279584"/>
  </r>
  <r>
    <n v="2022050075"/>
    <d v="2022-05-13T00:00:00"/>
    <n v="2022"/>
    <n v="5"/>
    <s v="05"/>
    <x v="17"/>
    <n v="1505674"/>
    <n v="450"/>
    <n v="0.45"/>
    <s v="GV"/>
    <n v="125"/>
    <n v="91100"/>
    <s v=" VILLABE"/>
    <n v="94440"/>
    <s v="MAROLLES EN BRI"/>
    <n v="34.085999999999999"/>
    <s v="ID2"/>
    <n v="1969"/>
    <s v="homme"/>
    <n v="0.24099999999999999"/>
    <n v="1"/>
    <n v="0"/>
    <n v="0"/>
    <n v="3.6966266999999999"/>
  </r>
  <r>
    <n v="2022050075"/>
    <d v="2022-05-13T00:00:00"/>
    <n v="2022"/>
    <n v="5"/>
    <s v="05"/>
    <x v="17"/>
    <n v="1505680"/>
    <n v="56"/>
    <n v="5.6000000000000001E-2"/>
    <s v="POLE"/>
    <n v="130"/>
    <n v="91100"/>
    <s v=" VILLABE"/>
    <n v="39570"/>
    <s v="LONS LE SAUNIER"/>
    <n v="380.45499999999998"/>
    <s v="ID2"/>
    <n v="1969"/>
    <s v="homme"/>
    <n v="0.16"/>
    <n v="0.3"/>
    <n v="6.7400000000000002E-2"/>
    <n v="0.7"/>
    <n v="2.0278555864000003"/>
  </r>
  <r>
    <n v="2022050075"/>
    <d v="2022-05-13T00:00:00"/>
    <n v="2022"/>
    <n v="5"/>
    <s v="05"/>
    <x v="17"/>
    <n v="1505134"/>
    <n v="150"/>
    <n v="0.15"/>
    <s v="POLE"/>
    <n v="140"/>
    <n v="54710"/>
    <s v=" LUDRES"/>
    <n v="91100"/>
    <s v="VILLABE"/>
    <n v="376.16699999999997"/>
    <s v="ID38"/>
    <n v="1995"/>
    <s v="homme"/>
    <n v="0.16"/>
    <n v="0.3"/>
    <n v="6.7400000000000002E-2"/>
    <n v="0.7"/>
    <n v="5.3705362589999996"/>
  </r>
  <r>
    <n v="2022050075"/>
    <d v="2022-05-13T00:00:00"/>
    <n v="2022"/>
    <n v="5"/>
    <s v="05"/>
    <x v="17"/>
    <n v="1505676"/>
    <n v="56"/>
    <n v="5.6000000000000001E-2"/>
    <s v="POLE"/>
    <n v="173"/>
    <n v="91100"/>
    <s v=" VILLABE"/>
    <n v="31390"/>
    <s v="CARBONNE"/>
    <n v="715.00800000000004"/>
    <s v="ID2"/>
    <n v="1969"/>
    <s v="homme"/>
    <n v="0.16"/>
    <n v="0.3"/>
    <n v="6.7400000000000002E-2"/>
    <n v="0.7"/>
    <n v="3.8110498406400004"/>
  </r>
  <r>
    <n v="2022050075"/>
    <d v="2022-05-13T00:00:00"/>
    <n v="2022"/>
    <n v="5"/>
    <s v="05"/>
    <x v="17"/>
    <n v="1504773"/>
    <n v="300"/>
    <n v="0.3"/>
    <s v="PAEX"/>
    <n v="200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2050075"/>
    <d v="2022-05-13T00:00:00"/>
    <n v="2022"/>
    <n v="5"/>
    <s v="05"/>
    <x v="17"/>
    <n v="1504877"/>
    <n v="150"/>
    <n v="0.15"/>
    <s v="POLE"/>
    <n v="200"/>
    <n v="8090"/>
    <s v="CHARLEVILLE MEZ"/>
    <n v="91100"/>
    <s v="VILLABE"/>
    <n v="258.04300000000001"/>
    <s v="ID15"/>
    <n v="1992"/>
    <s v="femme"/>
    <n v="0.16"/>
    <n v="0.3"/>
    <n v="6.7400000000000002E-2"/>
    <n v="0.7"/>
    <n v="3.6840799109999995"/>
  </r>
  <r>
    <n v="2022050075"/>
    <d v="2022-05-13T00:00:00"/>
    <n v="2022"/>
    <n v="5"/>
    <s v="05"/>
    <x v="17"/>
    <n v="1505678"/>
    <n v="56"/>
    <n v="5.6000000000000001E-2"/>
    <s v="POLE"/>
    <n v="200"/>
    <n v="91100"/>
    <s v=" VILLABE"/>
    <n v="83170"/>
    <s v="BRIGNOLES"/>
    <n v="778.82"/>
    <s v="ID2"/>
    <n v="1969"/>
    <s v="homme"/>
    <n v="0.16"/>
    <n v="0.3"/>
    <n v="6.7400000000000002E-2"/>
    <n v="0.7"/>
    <n v="4.1511729056000011"/>
  </r>
  <r>
    <n v="2022050075"/>
    <d v="2022-05-13T00:00:00"/>
    <n v="2022"/>
    <n v="5"/>
    <s v="05"/>
    <x v="17"/>
    <n v="1505710"/>
    <n v="293"/>
    <n v="0.29299999999999998"/>
    <s v="POLE"/>
    <n v="200"/>
    <n v="91100"/>
    <s v=" VILLABE"/>
    <n v="80090"/>
    <s v="AMIENS"/>
    <n v="188.583"/>
    <s v="ID2"/>
    <n v="1969"/>
    <s v="homme"/>
    <n v="0.16"/>
    <n v="0.3"/>
    <n v="6.7400000000000002E-2"/>
    <n v="0.7"/>
    <n v="5.2591536724200001"/>
  </r>
  <r>
    <n v="2022050075"/>
    <d v="2022-05-13T00:00:00"/>
    <n v="2022"/>
    <n v="5"/>
    <s v="05"/>
    <x v="17"/>
    <n v="1505679"/>
    <n v="100"/>
    <n v="0.1"/>
    <s v="POLE"/>
    <n v="215"/>
    <n v="91100"/>
    <s v=" VILLABE"/>
    <n v="59100"/>
    <s v="ROUBAIX"/>
    <n v="266.166"/>
    <s v="ID2"/>
    <n v="1969"/>
    <s v="homme"/>
    <n v="0.16"/>
    <n v="0.3"/>
    <n v="6.7400000000000002E-2"/>
    <n v="0.7"/>
    <n v="2.5333679880000002"/>
  </r>
  <r>
    <n v="2022050075"/>
    <d v="2022-05-13T00:00:00"/>
    <n v="2022"/>
    <n v="5"/>
    <s v="05"/>
    <x v="17"/>
    <n v="1505150"/>
    <n v="300"/>
    <n v="0.3"/>
    <s v="POLE"/>
    <n v="260"/>
    <n v="31390"/>
    <s v=" CARBONNE"/>
    <n v="91100"/>
    <s v="VILLABE"/>
    <n v="711.98699999999997"/>
    <s v="ID35"/>
    <n v="1999"/>
    <s v="femme"/>
    <n v="0.16"/>
    <n v="0.3"/>
    <n v="6.7400000000000002E-2"/>
    <n v="0.7"/>
    <n v="20.330076798"/>
  </r>
  <r>
    <n v="2022050075"/>
    <d v="2022-05-13T00:00:00"/>
    <n v="2022"/>
    <n v="5"/>
    <s v="05"/>
    <x v="17"/>
    <n v="1505711"/>
    <n v="293"/>
    <n v="0.29299999999999998"/>
    <s v="POLE"/>
    <n v="260"/>
    <n v="91100"/>
    <s v=" VILLABE"/>
    <n v="73490"/>
    <s v="RAVOIRE/LA"/>
    <n v="539.01400000000001"/>
    <s v="ID2"/>
    <n v="1969"/>
    <s v="homme"/>
    <n v="0.16"/>
    <n v="0.3"/>
    <n v="6.7400000000000002E-2"/>
    <n v="0.7"/>
    <n v="15.031882288359999"/>
  </r>
  <r>
    <n v="2022050075"/>
    <d v="2022-05-13T00:00:00"/>
    <n v="2022"/>
    <n v="5"/>
    <s v="05"/>
    <x v="17"/>
    <n v="1505675"/>
    <n v="224"/>
    <n v="0.224"/>
    <s v="POLE"/>
    <n v="325"/>
    <n v="91100"/>
    <s v=" VILLABE"/>
    <n v="26750"/>
    <s v="ROMANS SUR ISER"/>
    <n v="541.17999999999995"/>
    <s v="ID2"/>
    <n v="1969"/>
    <s v="homme"/>
    <n v="0.16"/>
    <n v="0.3"/>
    <n v="6.7400000000000002E-2"/>
    <n v="0.7"/>
    <n v="11.538130777599999"/>
  </r>
  <r>
    <n v="2022050075"/>
    <d v="2022-05-16T00:00:00"/>
    <n v="2022"/>
    <n v="5"/>
    <s v="05"/>
    <x v="17"/>
    <n v="1505876"/>
    <n v="150"/>
    <n v="0.15"/>
    <s v="GV"/>
    <n v="8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2050075"/>
    <d v="2022-05-16T00:00:00"/>
    <n v="2022"/>
    <n v="5"/>
    <s v="05"/>
    <x v="17"/>
    <n v="1506436"/>
    <n v="106"/>
    <n v="0.106"/>
    <s v="POLE"/>
    <n v="120"/>
    <n v="91100"/>
    <s v=" VILLABE"/>
    <n v="21300"/>
    <s v="CHENOVE"/>
    <n v="279.79899999999998"/>
    <s v="ID2"/>
    <n v="1969"/>
    <s v="homme"/>
    <n v="0.16"/>
    <n v="0.3"/>
    <n v="6.7400000000000002E-2"/>
    <n v="0.7"/>
    <n v="2.8229144949199996"/>
  </r>
  <r>
    <n v="2022050075"/>
    <d v="2022-05-16T00:00:00"/>
    <n v="2022"/>
    <n v="5"/>
    <s v="05"/>
    <x v="17"/>
    <n v="1506438"/>
    <n v="106"/>
    <n v="0.106"/>
    <s v="POLE"/>
    <n v="130"/>
    <n v="91100"/>
    <s v=" VILLABE"/>
    <n v="85200"/>
    <s v="FONTENAY LE COM"/>
    <n v="446.19099999999997"/>
    <s v="ID2"/>
    <n v="1969"/>
    <s v="homme"/>
    <n v="0.16"/>
    <n v="0.3"/>
    <n v="6.7400000000000002E-2"/>
    <n v="0.7"/>
    <n v="4.5016566942799994"/>
  </r>
  <r>
    <n v="2022050075"/>
    <d v="2022-05-16T00:00:00"/>
    <n v="2022"/>
    <n v="5"/>
    <s v="05"/>
    <x v="17"/>
    <n v="1506439"/>
    <n v="140"/>
    <n v="0.14000000000000001"/>
    <s v="POLE"/>
    <n v="145"/>
    <n v="91100"/>
    <s v=" VILLABE"/>
    <n v="69800"/>
    <s v="ST PRIEST"/>
    <n v="445.25200000000001"/>
    <s v="ID2"/>
    <n v="1969"/>
    <s v="homme"/>
    <n v="0.16"/>
    <n v="0.3"/>
    <n v="6.7400000000000002E-2"/>
    <n v="0.7"/>
    <n v="5.9330719504000005"/>
  </r>
  <r>
    <n v="2022050075"/>
    <d v="2022-05-16T00:00:00"/>
    <n v="2022"/>
    <n v="5"/>
    <s v="05"/>
    <x v="17"/>
    <n v="1504942"/>
    <n v="150"/>
    <n v="0.15"/>
    <s v="PAEX"/>
    <n v="158"/>
    <n v="59800"/>
    <s v=" LILLE"/>
    <n v="91100"/>
    <s v="VILLABE"/>
    <n v="254.203"/>
    <s v="ID39"/>
    <n v="1970"/>
    <s v="homme"/>
    <n v="0.16"/>
    <n v="0.3"/>
    <n v="6.7400000000000002E-2"/>
    <n v="0.7"/>
    <n v="3.6292562310000003"/>
  </r>
  <r>
    <n v="2022050075"/>
    <d v="2022-05-16T00:00:00"/>
    <n v="2022"/>
    <n v="5"/>
    <s v="05"/>
    <x v="17"/>
    <n v="1506435"/>
    <n v="318"/>
    <n v="0.318"/>
    <s v="POLE"/>
    <n v="220"/>
    <n v="91100"/>
    <s v=" VILLABE"/>
    <n v="59100"/>
    <s v="ROUBAIX"/>
    <n v="266.166"/>
    <s v="ID2"/>
    <n v="1969"/>
    <s v="homme"/>
    <n v="0.16"/>
    <n v="0.3"/>
    <n v="6.7400000000000002E-2"/>
    <n v="0.7"/>
    <n v="8.0561102018399993"/>
  </r>
  <r>
    <n v="2022050075"/>
    <d v="2022-05-16T00:00:00"/>
    <n v="2022"/>
    <n v="5"/>
    <s v="05"/>
    <x v="17"/>
    <n v="1506437"/>
    <n v="318"/>
    <n v="0.318"/>
    <s v="POLE"/>
    <n v="234"/>
    <n v="91100"/>
    <s v=" VILLABE"/>
    <n v="59810"/>
    <s v="LESQUIN"/>
    <n v="248.797"/>
    <s v="ID2"/>
    <n v="1969"/>
    <s v="homme"/>
    <n v="0.16"/>
    <n v="0.3"/>
    <n v="6.7400000000000002E-2"/>
    <n v="0.7"/>
    <n v="7.5303985102799995"/>
  </r>
  <r>
    <n v="2022050075"/>
    <d v="2022-05-16T00:00:00"/>
    <n v="2022"/>
    <n v="5"/>
    <s v="05"/>
    <x v="17"/>
    <n v="1505692"/>
    <n v="300"/>
    <n v="0.3"/>
    <s v="POLE"/>
    <n v="240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2050075"/>
    <d v="2022-05-16T00:00:00"/>
    <n v="2022"/>
    <n v="5"/>
    <s v="05"/>
    <x v="17"/>
    <n v="1505690"/>
    <n v="450"/>
    <n v="0.45"/>
    <s v="PAEX"/>
    <n v="320"/>
    <n v="67100"/>
    <s v=" STRASBOURG"/>
    <n v="91100"/>
    <s v="VILLABE"/>
    <n v="516.47400000000005"/>
    <s v="ID3"/>
    <n v="1987"/>
    <s v="homme"/>
    <n v="0.16"/>
    <n v="0.3"/>
    <n v="6.7400000000000002E-2"/>
    <n v="0.7"/>
    <n v="22.121097894000002"/>
  </r>
  <r>
    <n v="2022050075"/>
    <d v="2022-05-17T00:00:00"/>
    <n v="2022"/>
    <n v="5"/>
    <s v="05"/>
    <x v="17"/>
    <n v="1507013"/>
    <n v="140"/>
    <n v="0.14000000000000001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1.1500616399999999"/>
  </r>
  <r>
    <n v="2022050075"/>
    <d v="2022-05-17T00:00:00"/>
    <n v="2022"/>
    <n v="5"/>
    <s v="05"/>
    <x v="17"/>
    <n v="1505378"/>
    <n v="750"/>
    <n v="0.75"/>
    <s v="PAEX"/>
    <n v="150"/>
    <n v="93000"/>
    <s v=" BOBIGNY"/>
    <n v="91100"/>
    <s v="VILLABE"/>
    <n v="52.249000000000002"/>
    <s v="ID21"/>
    <n v="1971"/>
    <s v="homme"/>
    <n v="0.16"/>
    <n v="0.3"/>
    <n v="6.7400000000000002E-2"/>
    <n v="0.7"/>
    <n v="3.7297948650000006"/>
  </r>
  <r>
    <n v="2022050075"/>
    <d v="2022-05-17T00:00:00"/>
    <n v="2022"/>
    <n v="5"/>
    <s v="05"/>
    <x v="17"/>
    <n v="1507016"/>
    <n v="227"/>
    <n v="0.22700000000000001"/>
    <s v="POLE"/>
    <n v="180"/>
    <n v="91100"/>
    <s v=" VILLABE"/>
    <n v="66000"/>
    <s v="PERPIGNAN"/>
    <n v="837.41300000000001"/>
    <s v="ID2"/>
    <n v="1969"/>
    <s v="homme"/>
    <n v="0.16"/>
    <n v="0.3"/>
    <n v="6.7400000000000002E-2"/>
    <n v="0.7"/>
    <n v="18.093028040180002"/>
  </r>
  <r>
    <n v="2022050075"/>
    <d v="2022-05-17T00:00:00"/>
    <n v="2022"/>
    <n v="5"/>
    <s v="05"/>
    <x v="17"/>
    <n v="1507014"/>
    <n v="318"/>
    <n v="0.318"/>
    <s v="POLE"/>
    <n v="250"/>
    <n v="91100"/>
    <s v=" VILLABE"/>
    <n v="76380"/>
    <s v="CANTELEU"/>
    <n v="173.74600000000001"/>
    <s v="ID2"/>
    <n v="1969"/>
    <s v="homme"/>
    <n v="0.16"/>
    <n v="0.3"/>
    <n v="6.7400000000000002E-2"/>
    <n v="0.7"/>
    <n v="5.2588118810399997"/>
  </r>
  <r>
    <n v="2022050075"/>
    <d v="2022-05-17T00:00:00"/>
    <n v="2022"/>
    <n v="5"/>
    <s v="05"/>
    <x v="17"/>
    <n v="1507012"/>
    <n v="500"/>
    <n v="0.5"/>
    <s v="POLE"/>
    <n v="365"/>
    <n v="91100"/>
    <s v=" VILLABE"/>
    <n v="42153"/>
    <s v="RIORGES"/>
    <n v="360.11599999999999"/>
    <s v="ID2"/>
    <n v="1969"/>
    <s v="homme"/>
    <n v="0.16"/>
    <n v="0.3"/>
    <n v="6.7400000000000002E-2"/>
    <n v="0.7"/>
    <n v="17.137920440000002"/>
  </r>
  <r>
    <n v="2022050075"/>
    <d v="2022-05-18T00:00:00"/>
    <n v="2022"/>
    <n v="5"/>
    <s v="05"/>
    <x v="17"/>
    <n v="1505195"/>
    <n v="150"/>
    <n v="0.15"/>
    <s v="PAEX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2.6671434779999998"/>
  </r>
  <r>
    <n v="2022050075"/>
    <d v="2022-05-18T00:00:00"/>
    <n v="2022"/>
    <n v="5"/>
    <s v="05"/>
    <x v="17"/>
    <n v="1506770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50075"/>
    <d v="2022-05-18T00:00:00"/>
    <n v="2022"/>
    <n v="5"/>
    <s v="05"/>
    <x v="17"/>
    <n v="1507015"/>
    <n v="450"/>
    <n v="0.45"/>
    <s v="PAEX"/>
    <n v="160"/>
    <n v="91100"/>
    <s v=" VILLABE"/>
    <n v="93130"/>
    <s v="NOISY LE SEC"/>
    <n v="46.627000000000002"/>
    <s v="ID2"/>
    <n v="1969"/>
    <s v="homme"/>
    <n v="0.16"/>
    <n v="0.3"/>
    <n v="6.7400000000000002E-2"/>
    <n v="0.7"/>
    <n v="1.9970810370000001"/>
  </r>
  <r>
    <n v="2022050075"/>
    <d v="2022-05-19T00:00:00"/>
    <n v="2022"/>
    <n v="5"/>
    <s v="05"/>
    <x v="17"/>
    <n v="1507960"/>
    <n v="104"/>
    <n v="0.104"/>
    <s v="PAEX"/>
    <n v="80"/>
    <n v="91100"/>
    <s v=" VILLABE"/>
    <n v="93380"/>
    <s v="PIERREFITTE SUR"/>
    <n v="55.384"/>
    <s v="ID2"/>
    <n v="1969"/>
    <s v="homme"/>
    <n v="0.16"/>
    <n v="0.3"/>
    <n v="6.7400000000000002E-2"/>
    <n v="0.7"/>
    <n v="0.54823070848"/>
  </r>
  <r>
    <n v="2022050075"/>
    <d v="2022-05-19T00:00:00"/>
    <n v="2022"/>
    <n v="5"/>
    <s v="05"/>
    <x v="17"/>
    <n v="1507962"/>
    <n v="139"/>
    <n v="0.13900000000000001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1.141846914"/>
  </r>
  <r>
    <n v="2022050075"/>
    <d v="2022-05-19T00:00:00"/>
    <n v="2022"/>
    <n v="5"/>
    <s v="05"/>
    <x v="17"/>
    <n v="1507958"/>
    <n v="56"/>
    <n v="5.6000000000000001E-2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2.8729877411200002"/>
  </r>
  <r>
    <n v="2022050075"/>
    <d v="2022-05-19T00:00:00"/>
    <n v="2022"/>
    <n v="5"/>
    <s v="05"/>
    <x v="17"/>
    <n v="1507961"/>
    <n v="139"/>
    <n v="0.13900000000000001"/>
    <s v="POLE"/>
    <n v="145"/>
    <n v="91100"/>
    <s v=" VILLABE"/>
    <n v="69800"/>
    <s v="ST PRIEST"/>
    <n v="445.25200000000001"/>
    <s v="ID2"/>
    <n v="1969"/>
    <s v="homme"/>
    <n v="0.16"/>
    <n v="0.3"/>
    <n v="6.7400000000000002E-2"/>
    <n v="0.7"/>
    <n v="5.8906928650400001"/>
  </r>
  <r>
    <n v="2022050075"/>
    <d v="2022-05-19T00:00:00"/>
    <n v="2022"/>
    <n v="5"/>
    <s v="05"/>
    <x v="17"/>
    <n v="1507515"/>
    <n v="150"/>
    <n v="0.15"/>
    <s v="PAEX"/>
    <n v="158"/>
    <n v="59243"/>
    <s v=" QUAROUBLE"/>
    <n v="91100"/>
    <s v="VILLABE"/>
    <n v="251.91900000000001"/>
    <s v="ID14"/>
    <n v="1978"/>
    <s v="femme"/>
    <n v="0.16"/>
    <n v="0.3"/>
    <n v="6.7400000000000002E-2"/>
    <n v="0.7"/>
    <n v="3.5966475630000003"/>
  </r>
  <r>
    <n v="2022050075"/>
    <d v="2022-05-19T00:00:00"/>
    <n v="2022"/>
    <n v="5"/>
    <s v="05"/>
    <x v="17"/>
    <n v="1505973"/>
    <n v="300"/>
    <n v="0.3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15.353714231999998"/>
  </r>
  <r>
    <n v="2022050075"/>
    <d v="2022-05-19T00:00:00"/>
    <n v="2022"/>
    <n v="5"/>
    <s v="05"/>
    <x v="17"/>
    <n v="1507494"/>
    <n v="150"/>
    <n v="0.15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50075"/>
    <d v="2022-05-19T00:00:00"/>
    <n v="2022"/>
    <n v="5"/>
    <s v="05"/>
    <x v="17"/>
    <n v="1507490"/>
    <n v="450"/>
    <n v="0.45"/>
    <s v="PAEX"/>
    <n v="245"/>
    <n v="59810"/>
    <s v=" LESQUIN"/>
    <n v="91100"/>
    <s v="VILLABE"/>
    <n v="250.27799999999999"/>
    <s v="ID11"/>
    <n v="1998"/>
    <s v="homme"/>
    <n v="0.16"/>
    <n v="0.3"/>
    <n v="6.7400000000000002E-2"/>
    <n v="0.7"/>
    <n v="10.719657017999999"/>
  </r>
  <r>
    <n v="2022050075"/>
    <d v="2022-05-19T00:00:00"/>
    <n v="2022"/>
    <n v="5"/>
    <s v="05"/>
    <x v="17"/>
    <n v="1508112"/>
    <n v="450"/>
    <n v="0.45"/>
    <s v="POLE"/>
    <n v="270"/>
    <n v="91100"/>
    <s v=" VILLABE"/>
    <n v="8090"/>
    <s v="CHARLEVILLE MEZ"/>
    <n v="256.911"/>
    <s v="ID2"/>
    <n v="1969"/>
    <s v="homme"/>
    <n v="0.16"/>
    <n v="0.3"/>
    <n v="6.7400000000000002E-2"/>
    <n v="0.7"/>
    <n v="11.003755041"/>
  </r>
  <r>
    <n v="2022050075"/>
    <d v="2022-05-19T00:00:00"/>
    <n v="2022"/>
    <n v="5"/>
    <s v="05"/>
    <x v="17"/>
    <n v="1508109"/>
    <n v="450"/>
    <n v="0.45"/>
    <s v="POLE"/>
    <n v="280"/>
    <n v="91100"/>
    <s v=" VILLABE"/>
    <n v="19410"/>
    <s v="PERPEZAC LE NOI"/>
    <n v="458.50700000000001"/>
    <s v="ID2"/>
    <n v="1969"/>
    <s v="homme"/>
    <n v="0.16"/>
    <n v="0.3"/>
    <n v="6.7400000000000002E-2"/>
    <n v="0.7"/>
    <n v="19.638313316999998"/>
  </r>
  <r>
    <n v="2022050075"/>
    <d v="2022-05-20T00:00:00"/>
    <n v="2022"/>
    <n v="5"/>
    <s v="05"/>
    <x v="17"/>
    <n v="1508949"/>
    <n v="104"/>
    <n v="0.104"/>
    <s v="POLE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2.4804113588800001"/>
  </r>
  <r>
    <n v="2022050075"/>
    <d v="2022-05-20T00:00:00"/>
    <n v="2022"/>
    <n v="5"/>
    <s v="05"/>
    <x v="17"/>
    <n v="1508951"/>
    <n v="174"/>
    <n v="0.17399999999999999"/>
    <s v="POLE"/>
    <n v="100"/>
    <n v="91100"/>
    <s v=" VILLABE"/>
    <n v="59200"/>
    <s v="TOURCOING"/>
    <n v="265.54500000000002"/>
    <s v="ID2"/>
    <n v="1969"/>
    <s v="homme"/>
    <n v="0.16"/>
    <n v="0.3"/>
    <n v="6.7400000000000002E-2"/>
    <n v="0.7"/>
    <n v="4.3977757194000002"/>
  </r>
  <r>
    <n v="2022050075"/>
    <d v="2022-05-20T00:00:00"/>
    <n v="2022"/>
    <n v="5"/>
    <s v="05"/>
    <x v="17"/>
    <n v="1508080"/>
    <n v="150"/>
    <n v="0.15"/>
    <s v="POLE"/>
    <n v="195"/>
    <n v="33520"/>
    <s v=" BRUGES"/>
    <n v="91100"/>
    <s v="VILLABE"/>
    <n v="577.11099999999999"/>
    <s v="ID40"/>
    <n v="1976"/>
    <s v="homme"/>
    <n v="0.16"/>
    <n v="0.3"/>
    <n v="6.7400000000000002E-2"/>
    <n v="0.7"/>
    <n v="8.2394137470000004"/>
  </r>
  <r>
    <n v="2022050075"/>
    <d v="2022-05-20T00:00:00"/>
    <n v="2022"/>
    <n v="5"/>
    <s v="05"/>
    <x v="17"/>
    <n v="1507401"/>
    <n v="300"/>
    <n v="0.3"/>
    <s v="POLE"/>
    <n v="200"/>
    <n v="76380"/>
    <s v=" CANTELEU"/>
    <n v="91100"/>
    <s v="VILLABE"/>
    <n v="173.22"/>
    <s v="ID33"/>
    <n v="1997"/>
    <s v="femme"/>
    <n v="0.16"/>
    <n v="0.3"/>
    <n v="6.7400000000000002E-2"/>
    <n v="0.7"/>
    <n v="4.94612388"/>
  </r>
  <r>
    <n v="2022050075"/>
    <d v="2022-05-20T00:00:00"/>
    <n v="2022"/>
    <n v="5"/>
    <s v="05"/>
    <x v="17"/>
    <n v="1508059"/>
    <n v="400"/>
    <n v="0.4"/>
    <s v="PAEX"/>
    <n v="200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50075"/>
    <d v="2022-05-20T00:00:00"/>
    <n v="2022"/>
    <n v="5"/>
    <s v="05"/>
    <x v="17"/>
    <n v="1508950"/>
    <n v="522"/>
    <n v="0.52200000000000002"/>
    <s v="PAEX"/>
    <n v="202.5"/>
    <n v="91100"/>
    <s v=" VILLABE"/>
    <n v="93130"/>
    <s v="NOISY LE SEC"/>
    <n v="46.627000000000002"/>
    <s v="ID2"/>
    <n v="1969"/>
    <s v="homme"/>
    <n v="0.16"/>
    <n v="0.3"/>
    <n v="6.7400000000000002E-2"/>
    <n v="0.7"/>
    <n v="2.3166140029200002"/>
  </r>
  <r>
    <n v="2022050075"/>
    <d v="2022-05-20T00:00:00"/>
    <n v="2022"/>
    <n v="5"/>
    <s v="05"/>
    <x v="17"/>
    <n v="1507492"/>
    <n v="300"/>
    <n v="0.3"/>
    <s v="POLE"/>
    <n v="235"/>
    <n v="13000"/>
    <s v=" MARSEILLE"/>
    <n v="91100"/>
    <s v="VILLABE"/>
    <n v="740.09799999999996"/>
    <s v="ID26"/>
    <n v="1976"/>
    <s v="homme"/>
    <n v="0.16"/>
    <n v="0.3"/>
    <n v="6.7400000000000002E-2"/>
    <n v="0.7"/>
    <n v="21.132758291999998"/>
  </r>
  <r>
    <n v="2022050075"/>
    <d v="2022-05-20T00:00:00"/>
    <n v="2022"/>
    <n v="5"/>
    <s v="05"/>
    <x v="17"/>
    <n v="1508952"/>
    <n v="345"/>
    <n v="0.34499999999999997"/>
    <s v="POLE"/>
    <n v="585"/>
    <n v="91100"/>
    <s v=" VILLABE"/>
    <n v="13000"/>
    <s v="MARSEILLE"/>
    <n v="740.44500000000005"/>
    <s v="ID2"/>
    <n v="1969"/>
    <s v="homme"/>
    <n v="0.16"/>
    <n v="0.3"/>
    <n v="6.7400000000000002E-2"/>
    <n v="0.7"/>
    <n v="24.314066509500002"/>
  </r>
  <r>
    <n v="2022050075"/>
    <d v="2022-05-23T00:00:00"/>
    <n v="2022"/>
    <n v="5"/>
    <s v="05"/>
    <x v="17"/>
    <n v="1508678"/>
    <n v="300"/>
    <n v="0.3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50075"/>
    <d v="2022-05-23T00:00:00"/>
    <n v="2022"/>
    <n v="5"/>
    <s v="05"/>
    <x v="17"/>
    <n v="1509015"/>
    <n v="150"/>
    <n v="0.15"/>
    <s v="POLE"/>
    <n v="300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2050075"/>
    <d v="2022-05-23T00:00:00"/>
    <n v="2022"/>
    <n v="5"/>
    <s v="05"/>
    <x v="17"/>
    <n v="1509013"/>
    <n v="450"/>
    <n v="0.45"/>
    <s v="PAEX"/>
    <n v="390"/>
    <n v="67100"/>
    <s v=" STRASBOURG"/>
    <n v="91100"/>
    <s v="VILLABE"/>
    <n v="516.47400000000005"/>
    <s v="ID3"/>
    <n v="1987"/>
    <s v="homme"/>
    <n v="0.16"/>
    <n v="0.3"/>
    <n v="6.7400000000000002E-2"/>
    <n v="0.7"/>
    <n v="22.121097894000002"/>
  </r>
  <r>
    <n v="20220500132"/>
    <d v="2022-05-24T00:00:00"/>
    <n v="2022"/>
    <n v="5"/>
    <s v="05"/>
    <x v="17"/>
    <n v="1510239"/>
    <n v="212"/>
    <n v="0.21199999999999999"/>
    <s v="POLE"/>
    <n v="210"/>
    <n v="91100"/>
    <s v=" VILLABE"/>
    <n v="66000"/>
    <s v="PERPIGNAN"/>
    <n v="837.41300000000001"/>
    <s v="ID2"/>
    <n v="1969"/>
    <s v="homme"/>
    <n v="0.16"/>
    <n v="0.3"/>
    <n v="6.7400000000000002E-2"/>
    <n v="0.7"/>
    <n v="16.897453500080001"/>
  </r>
  <r>
    <n v="2022050075"/>
    <d v="2022-05-24T00:00:00"/>
    <n v="2022"/>
    <n v="5"/>
    <s v="05"/>
    <x v="17"/>
    <n v="1509503"/>
    <n v="150"/>
    <n v="0.15"/>
    <s v="POLE"/>
    <n v="220"/>
    <n v="31390"/>
    <s v=" CARBONNE"/>
    <n v="91100"/>
    <s v="VILLABE"/>
    <n v="711.98699999999997"/>
    <s v="ID35"/>
    <n v="1999"/>
    <s v="femme"/>
    <n v="0.16"/>
    <n v="0.3"/>
    <n v="6.7400000000000002E-2"/>
    <n v="0.7"/>
    <n v="10.165038399"/>
  </r>
  <r>
    <n v="2022050075"/>
    <d v="2022-05-24T00:00:00"/>
    <n v="2022"/>
    <n v="5"/>
    <s v="05"/>
    <x v="17"/>
    <n v="1510254"/>
    <n v="100"/>
    <n v="0.1"/>
    <s v="POLE"/>
    <n v="220"/>
    <n v="19410"/>
    <s v=" PERPEZAC LE NOI"/>
    <n v="91100"/>
    <s v="VILLABE"/>
    <n v="456.06700000000001"/>
    <s v="ID28"/>
    <n v="1990"/>
    <s v="homme"/>
    <n v="0.16"/>
    <n v="0.3"/>
    <n v="6.7400000000000002E-2"/>
    <n v="0.7"/>
    <n v="4.3408457060000005"/>
  </r>
  <r>
    <n v="2022050075"/>
    <d v="2022-05-24T00:00:00"/>
    <n v="2022"/>
    <n v="5"/>
    <s v="05"/>
    <x v="17"/>
    <n v="1510238"/>
    <n v="212"/>
    <n v="0.21199999999999999"/>
    <s v="POLE"/>
    <n v="225"/>
    <n v="91100"/>
    <s v=" VILLABE"/>
    <n v="67100"/>
    <s v="STRASBOURG"/>
    <n v="515.798"/>
    <s v="ID2"/>
    <n v="1969"/>
    <s v="homme"/>
    <n v="0.16"/>
    <n v="0.3"/>
    <n v="6.7400000000000002E-2"/>
    <n v="0.7"/>
    <n v="10.40785457168"/>
  </r>
  <r>
    <n v="2022050075"/>
    <d v="2022-05-24T00:00:00"/>
    <n v="2022"/>
    <n v="5"/>
    <s v="05"/>
    <x v="17"/>
    <n v="1510236"/>
    <n v="212"/>
    <n v="0.21199999999999999"/>
    <s v="POLE"/>
    <n v="250"/>
    <n v="91100"/>
    <s v=" VILLABE"/>
    <n v="42153"/>
    <s v="RIORGES"/>
    <n v="360.11599999999999"/>
    <s v="ID2"/>
    <n v="1969"/>
    <s v="homme"/>
    <n v="0.16"/>
    <n v="0.3"/>
    <n v="6.7400000000000002E-2"/>
    <n v="0.7"/>
    <n v="7.2664782665599992"/>
  </r>
  <r>
    <n v="2022050075"/>
    <d v="2022-05-25T00:00:00"/>
    <n v="2022"/>
    <n v="5"/>
    <s v="05"/>
    <x v="17"/>
    <n v="1511084"/>
    <n v="189"/>
    <n v="0.189"/>
    <s v="POLE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4.5076706425799999"/>
  </r>
  <r>
    <n v="2022050075"/>
    <d v="2022-05-25T00:00:00"/>
    <n v="2022"/>
    <n v="5"/>
    <s v="05"/>
    <x v="17"/>
    <n v="1510206"/>
    <n v="150"/>
    <n v="0.15"/>
    <s v="POLE"/>
    <n v="156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50075"/>
    <d v="2022-05-25T00:00:00"/>
    <n v="2022"/>
    <n v="5"/>
    <s v="05"/>
    <x v="17"/>
    <n v="1510004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50075"/>
    <d v="2022-05-25T00:00:00"/>
    <n v="2022"/>
    <n v="5"/>
    <s v="05"/>
    <x v="17"/>
    <n v="1511085"/>
    <n v="99"/>
    <n v="9.9000000000000005E-2"/>
    <s v="POLE"/>
    <n v="159"/>
    <n v="91100"/>
    <s v=" VILLABE"/>
    <n v="13000"/>
    <s v="MARSEILLE"/>
    <n v="740.44500000000005"/>
    <s v="ID2"/>
    <n v="1969"/>
    <s v="homme"/>
    <n v="0.16"/>
    <n v="0.3"/>
    <n v="6.7400000000000002E-2"/>
    <n v="0.7"/>
    <n v="6.9770799549000007"/>
  </r>
  <r>
    <n v="2022050075"/>
    <d v="2022-05-25T00:00:00"/>
    <n v="2022"/>
    <n v="5"/>
    <s v="05"/>
    <x v="17"/>
    <n v="1510093"/>
    <n v="300"/>
    <n v="0.3"/>
    <s v="PAEX"/>
    <n v="260"/>
    <n v="59100"/>
    <s v=" ROUBAIX"/>
    <n v="91100"/>
    <s v="VILLABE"/>
    <n v="266.35300000000001"/>
    <s v="ID9"/>
    <n v="1987"/>
    <s v="homme"/>
    <n v="0.16"/>
    <n v="0.3"/>
    <n v="6.7400000000000002E-2"/>
    <n v="0.7"/>
    <n v="7.6054435619999996"/>
  </r>
  <r>
    <n v="2022050075"/>
    <d v="2022-05-27T00:00:00"/>
    <n v="2022"/>
    <n v="5"/>
    <s v="05"/>
    <x v="17"/>
    <n v="1511363"/>
    <n v="106"/>
    <n v="0.106"/>
    <s v="POLE"/>
    <n v="108"/>
    <n v="91100"/>
    <s v=" VILLABE"/>
    <n v="76380"/>
    <s v="CANTELEU"/>
    <n v="173.74600000000001"/>
    <s v="ID2"/>
    <n v="1969"/>
    <s v="homme"/>
    <n v="0.16"/>
    <n v="0.3"/>
    <n v="6.7400000000000002E-2"/>
    <n v="0.7"/>
    <n v="1.7529372936800001"/>
  </r>
  <r>
    <n v="2022050075"/>
    <d v="2022-05-27T00:00:00"/>
    <n v="2022"/>
    <n v="5"/>
    <s v="05"/>
    <x v="17"/>
    <n v="1511362"/>
    <n v="106"/>
    <n v="0.106"/>
    <s v="POLE"/>
    <n v="133"/>
    <n v="91100"/>
    <s v=" VILLABE"/>
    <n v="73490"/>
    <s v="RAVOIRE/LA"/>
    <n v="539.01400000000001"/>
    <s v="ID2"/>
    <n v="1969"/>
    <s v="homme"/>
    <n v="0.16"/>
    <n v="0.3"/>
    <n v="6.7400000000000002E-2"/>
    <n v="0.7"/>
    <n v="5.4381553671200002"/>
  </r>
  <r>
    <n v="2022050075"/>
    <d v="2022-05-27T00:00:00"/>
    <n v="2022"/>
    <n v="5"/>
    <s v="05"/>
    <x v="17"/>
    <n v="1511358"/>
    <n v="378"/>
    <n v="0.378"/>
    <s v="POLE"/>
    <n v="200"/>
    <n v="91100"/>
    <s v=" VILLABE"/>
    <n v="80090"/>
    <s v="AMIENS"/>
    <n v="188.583"/>
    <s v="ID2"/>
    <n v="1969"/>
    <s v="homme"/>
    <n v="0.16"/>
    <n v="0.3"/>
    <n v="6.7400000000000002E-2"/>
    <n v="0.7"/>
    <n v="6.7848467173199998"/>
  </r>
  <r>
    <n v="202000000000"/>
    <d v="2022-05-27T00:00:00"/>
    <n v="2022"/>
    <n v="5"/>
    <s v="05"/>
    <x v="17"/>
    <n v="1510764"/>
    <n v="150"/>
    <n v="0.15"/>
    <s v="POLE"/>
    <n v="200"/>
    <n v="76380"/>
    <s v=" CANTELEU"/>
    <n v="91100"/>
    <s v="VILLABE"/>
    <n v="173.22"/>
    <s v="ID33"/>
    <n v="1997"/>
    <s v="femme"/>
    <n v="0.16"/>
    <n v="0.3"/>
    <n v="6.7400000000000002E-2"/>
    <n v="0.7"/>
    <n v="2.47306194"/>
  </r>
  <r>
    <n v="2022050075"/>
    <d v="2022-05-27T00:00:00"/>
    <n v="2022"/>
    <n v="5"/>
    <s v="05"/>
    <x v="17"/>
    <n v="1511360"/>
    <n v="212"/>
    <n v="0.21199999999999999"/>
    <s v="POLE"/>
    <n v="210"/>
    <n v="91100"/>
    <s v=" VILLABE"/>
    <n v="66000"/>
    <s v="PERPIGNAN"/>
    <n v="837.41300000000001"/>
    <s v="ID2"/>
    <n v="1969"/>
    <s v="homme"/>
    <n v="0.16"/>
    <n v="0.3"/>
    <n v="6.7400000000000002E-2"/>
    <n v="0.7"/>
    <n v="16.897453500080001"/>
  </r>
  <r>
    <n v="2022050075"/>
    <d v="2022-05-27T00:00:00"/>
    <n v="2022"/>
    <n v="5"/>
    <s v="05"/>
    <x v="17"/>
    <n v="1510780"/>
    <n v="1000"/>
    <n v="1"/>
    <s v="POLE"/>
    <n v="300"/>
    <n v="8090"/>
    <s v="CHARLEVILLE MEZ"/>
    <n v="91100"/>
    <s v="VILLABE"/>
    <n v="258.04300000000001"/>
    <s v="ID15"/>
    <n v="1992"/>
    <s v="femme"/>
    <n v="0.16"/>
    <n v="0.3"/>
    <n v="6.7400000000000002E-2"/>
    <n v="0.7"/>
    <n v="24.560532739999999"/>
  </r>
  <r>
    <n v="2022050075"/>
    <d v="2022-05-27T00:00:00"/>
    <n v="2022"/>
    <n v="5"/>
    <s v="05"/>
    <x v="17"/>
    <n v="1511361"/>
    <n v="3498"/>
    <n v="3.4980000000000002"/>
    <s v="PAEX"/>
    <n v="320"/>
    <n v="91100"/>
    <s v=" VILLABE"/>
    <n v="93130"/>
    <s v="NOISY LE SEC"/>
    <n v="46.627000000000002"/>
    <s v="ID2"/>
    <n v="1969"/>
    <s v="homme"/>
    <n v="0.16"/>
    <n v="0.3"/>
    <n v="6.7400000000000002E-2"/>
    <n v="0.7"/>
    <n v="15.523976594280002"/>
  </r>
  <r>
    <n v="2022050075"/>
    <d v="2022-05-27T00:00:00"/>
    <n v="2022"/>
    <n v="5"/>
    <s v="05"/>
    <x v="17"/>
    <n v="1511359"/>
    <n v="556"/>
    <n v="0.55600000000000005"/>
    <s v="POLE"/>
    <n v="390"/>
    <n v="91100"/>
    <s v=" VILLABE"/>
    <n v="39570"/>
    <s v="LONS LE SAUNIER"/>
    <n v="380.45499999999998"/>
    <s v="ID2"/>
    <n v="1969"/>
    <s v="homme"/>
    <n v="0.16"/>
    <n v="0.3"/>
    <n v="6.7400000000000002E-2"/>
    <n v="0.7"/>
    <n v="20.133709036400003"/>
  </r>
  <r>
    <n v="20220600077"/>
    <d v="2022-05-30T00:00:00"/>
    <n v="2022"/>
    <n v="5"/>
    <s v="05"/>
    <x v="17"/>
    <n v="1510594"/>
    <n v="150"/>
    <n v="0.15"/>
    <s v="PAEX"/>
    <n v="158"/>
    <n v="59800"/>
    <s v=" LILLE"/>
    <n v="91100"/>
    <s v="VILLABE"/>
    <n v="254.203"/>
    <s v="ID39"/>
    <n v="1970"/>
    <s v="homme"/>
    <n v="0.16"/>
    <n v="0.3"/>
    <n v="6.7400000000000002E-2"/>
    <n v="0.7"/>
    <n v="3.6292562310000003"/>
  </r>
  <r>
    <n v="20220600077"/>
    <d v="2022-05-30T00:00:00"/>
    <n v="2022"/>
    <n v="5"/>
    <s v="05"/>
    <x v="17"/>
    <n v="1511105"/>
    <n v="400"/>
    <n v="0.4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600077"/>
    <d v="2022-05-30T00:00:00"/>
    <n v="2022"/>
    <n v="5"/>
    <s v="05"/>
    <x v="17"/>
    <n v="1510635"/>
    <n v="300"/>
    <n v="0.3"/>
    <s v="POLE"/>
    <n v="235"/>
    <n v="13000"/>
    <s v=" MARSEILLE"/>
    <n v="91100"/>
    <s v="VILLABE"/>
    <n v="740.09799999999996"/>
    <s v="ID26"/>
    <n v="1976"/>
    <s v="homme"/>
    <n v="0.16"/>
    <n v="0.3"/>
    <n v="6.7400000000000002E-2"/>
    <n v="0.7"/>
    <n v="21.132758291999998"/>
  </r>
  <r>
    <n v="2022050075"/>
    <d v="2022-05-30T00:00:00"/>
    <n v="2022"/>
    <n v="5"/>
    <s v="05"/>
    <x v="17"/>
    <n v="1511182"/>
    <n v="300"/>
    <n v="0.3"/>
    <s v="POLE"/>
    <n v="240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20600077"/>
    <d v="2022-05-30T00:00:00"/>
    <n v="2022"/>
    <n v="5"/>
    <s v="05"/>
    <x v="17"/>
    <n v="1511464"/>
    <n v="1000"/>
    <n v="1"/>
    <s v="PAEX"/>
    <n v="450"/>
    <n v="67100"/>
    <s v=" STRASBOURG"/>
    <n v="91100"/>
    <s v="VILLABE"/>
    <n v="516.47400000000005"/>
    <s v="ID3"/>
    <n v="1987"/>
    <s v="homme"/>
    <n v="0.16"/>
    <n v="0.3"/>
    <n v="6.7400000000000002E-2"/>
    <n v="0.7"/>
    <n v="49.157995320000005"/>
  </r>
  <r>
    <n v="20220600077"/>
    <d v="2022-05-31T00:00:00"/>
    <n v="2022"/>
    <n v="5"/>
    <s v="05"/>
    <x v="17"/>
    <n v="1511736"/>
    <n v="300"/>
    <n v="0.3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600077"/>
    <d v="2022-05-31T00:00:00"/>
    <n v="2022"/>
    <n v="5"/>
    <s v="05"/>
    <x v="17"/>
    <n v="1512452"/>
    <n v="203"/>
    <n v="0.20300000000000001"/>
    <s v="POLE"/>
    <n v="108"/>
    <n v="91100"/>
    <s v=" VILLABE"/>
    <n v="89440"/>
    <s v="JOUX LA VILLE"/>
    <n v="167.37"/>
    <s v="ID2"/>
    <n v="1969"/>
    <s v="homme"/>
    <n v="0.16"/>
    <n v="0.3"/>
    <n v="6.7400000000000002E-2"/>
    <n v="0.7"/>
    <n v="3.2338461498000002"/>
  </r>
  <r>
    <n v="20220600077"/>
    <d v="2022-05-31T00:00:00"/>
    <n v="2022"/>
    <n v="5"/>
    <s v="05"/>
    <x v="17"/>
    <n v="1512184"/>
    <n v="450"/>
    <n v="0.45"/>
    <s v="GV"/>
    <n v="125"/>
    <n v="91100"/>
    <s v=" VILLABE"/>
    <n v="94440"/>
    <s v="MAROLLES EN BRI"/>
    <n v="34.085999999999999"/>
    <s v="ID2"/>
    <n v="1969"/>
    <s v="homme"/>
    <n v="0.24099999999999999"/>
    <n v="1"/>
    <n v="0"/>
    <n v="0"/>
    <n v="3.6966266999999999"/>
  </r>
  <r>
    <n v="20220500132"/>
    <d v="2022-05-31T00:00:00"/>
    <n v="2022"/>
    <n v="5"/>
    <s v="05"/>
    <x v="17"/>
    <n v="1512186"/>
    <n v="400"/>
    <n v="0.4"/>
    <s v="POLE"/>
    <n v="178"/>
    <n v="91100"/>
    <s v=" VILLABE"/>
    <n v="59810"/>
    <s v="LESQUIN"/>
    <n v="248.797"/>
    <s v="ID2"/>
    <n v="1969"/>
    <s v="homme"/>
    <n v="0.16"/>
    <n v="0.3"/>
    <n v="6.7400000000000002E-2"/>
    <n v="0.7"/>
    <n v="9.4721993839999996"/>
  </r>
  <r>
    <n v="2022050075"/>
    <d v="2022-05-31T00:00:00"/>
    <n v="2022"/>
    <n v="5"/>
    <s v="05"/>
    <x v="17"/>
    <n v="1509896"/>
    <n v="300"/>
    <n v="0.3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15.353714231999998"/>
  </r>
  <r>
    <n v="20220500132"/>
    <d v="2022-05-31T00:00:00"/>
    <n v="2022"/>
    <n v="5"/>
    <s v="05"/>
    <x v="17"/>
    <n v="1511891"/>
    <n v="300"/>
    <n v="0.3"/>
    <s v="POLE"/>
    <n v="250"/>
    <n v="42153"/>
    <s v=" RIORGES"/>
    <n v="91100"/>
    <s v="VILLABE"/>
    <n v="359.47"/>
    <s v="ID41"/>
    <n v="1983"/>
    <s v="homme"/>
    <n v="0.16"/>
    <n v="0.3"/>
    <n v="6.7400000000000002E-2"/>
    <n v="0.7"/>
    <n v="10.264306380000001"/>
  </r>
  <r>
    <n v="20220600077"/>
    <d v="2022-05-31T00:00:00"/>
    <n v="2022"/>
    <n v="5"/>
    <s v="05"/>
    <x v="17"/>
    <n v="1512185"/>
    <n v="318"/>
    <n v="0.318"/>
    <s v="POLE"/>
    <n v="250"/>
    <n v="91100"/>
    <s v=" VILLABE"/>
    <n v="76380"/>
    <s v="CANTELEU"/>
    <n v="173.74600000000001"/>
    <s v="ID2"/>
    <n v="1969"/>
    <s v="homme"/>
    <n v="0.16"/>
    <n v="0.3"/>
    <n v="6.7400000000000002E-2"/>
    <n v="0.7"/>
    <n v="5.2588118810399997"/>
  </r>
  <r>
    <n v="20220600077"/>
    <d v="2022-06-01T00:00:00"/>
    <n v="2022"/>
    <n v="6"/>
    <s v="06"/>
    <x v="18"/>
    <n v="1513055"/>
    <n v="106"/>
    <n v="0.106"/>
    <s v="POLE"/>
    <n v="100"/>
    <n v="91100"/>
    <s v=" VILLABE"/>
    <n v="62620"/>
    <s v="RUITZ"/>
    <n v="245.798"/>
    <s v="ID2"/>
    <n v="1969"/>
    <s v="homme"/>
    <n v="0.16"/>
    <n v="0.3"/>
    <n v="6.7400000000000002E-2"/>
    <n v="0.7"/>
    <n v="2.4798756858399997"/>
  </r>
  <r>
    <n v="20220600077"/>
    <d v="2022-06-01T00:00:00"/>
    <n v="2022"/>
    <n v="6"/>
    <s v="06"/>
    <x v="18"/>
    <n v="1513059"/>
    <n v="168"/>
    <n v="0.16800000000000001"/>
    <s v="POLE"/>
    <n v="100"/>
    <n v="91100"/>
    <s v=" VILLABE"/>
    <n v="59810"/>
    <s v="LESQUIN"/>
    <n v="248.797"/>
    <s v="ID2"/>
    <n v="1969"/>
    <s v="homme"/>
    <n v="0.16"/>
    <n v="0.3"/>
    <n v="6.7400000000000002E-2"/>
    <n v="0.7"/>
    <n v="3.9783237412800005"/>
  </r>
  <r>
    <n v="20220600077"/>
    <d v="2022-06-01T00:00:00"/>
    <n v="2022"/>
    <n v="6"/>
    <s v="06"/>
    <x v="18"/>
    <n v="1513063"/>
    <n v="106"/>
    <n v="0.106"/>
    <s v="POLE"/>
    <n v="100"/>
    <n v="91100"/>
    <s v=" VILLABE"/>
    <n v="37220"/>
    <s v="ILE BOUCHARD/L''"/>
    <n v="278.33600000000001"/>
    <s v="ID2"/>
    <n v="1969"/>
    <s v="homme"/>
    <n v="0.16"/>
    <n v="0.3"/>
    <n v="6.7400000000000002E-2"/>
    <n v="0.7"/>
    <n v="2.80815417088"/>
  </r>
  <r>
    <n v="20220600077"/>
    <d v="2022-06-01T00:00:00"/>
    <n v="2022"/>
    <n v="6"/>
    <s v="06"/>
    <x v="18"/>
    <n v="1513057"/>
    <n v="106"/>
    <n v="0.106"/>
    <s v="POLE"/>
    <n v="120"/>
    <n v="91100"/>
    <s v=" VILLABE"/>
    <n v="21300"/>
    <s v="CHENOVE"/>
    <n v="279.79899999999998"/>
    <s v="ID2"/>
    <n v="1969"/>
    <s v="homme"/>
    <n v="0.16"/>
    <n v="0.3"/>
    <n v="6.7400000000000002E-2"/>
    <n v="0.7"/>
    <n v="2.8229144949199996"/>
  </r>
  <r>
    <n v="20220600077"/>
    <d v="2022-06-01T00:00:00"/>
    <n v="2022"/>
    <n v="6"/>
    <s v="06"/>
    <x v="18"/>
    <n v="1512335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600077"/>
    <d v="2022-06-01T00:00:00"/>
    <n v="2022"/>
    <n v="6"/>
    <s v="06"/>
    <x v="18"/>
    <n v="1513083"/>
    <n v="150"/>
    <n v="0.15"/>
    <s v="PAEX"/>
    <n v="158"/>
    <n v="59243"/>
    <s v=" QUAROUBLE"/>
    <n v="91100"/>
    <s v="VILLABE"/>
    <n v="251.91900000000001"/>
    <s v="ID14"/>
    <n v="1978"/>
    <s v="femme"/>
    <n v="0.16"/>
    <n v="0.3"/>
    <n v="6.7400000000000002E-2"/>
    <n v="0.7"/>
    <n v="3.5966475630000003"/>
  </r>
  <r>
    <n v="20220600077"/>
    <d v="2022-06-01T00:00:00"/>
    <n v="2022"/>
    <n v="6"/>
    <s v="06"/>
    <x v="18"/>
    <n v="1513062"/>
    <n v="106"/>
    <n v="0.106"/>
    <s v="POLE"/>
    <n v="159"/>
    <n v="91100"/>
    <s v=" VILLABE"/>
    <n v="40230"/>
    <s v="ST GEOURS DE MA"/>
    <n v="728.06100000000004"/>
    <s v="ID2"/>
    <n v="1969"/>
    <s v="homme"/>
    <n v="0.16"/>
    <n v="0.3"/>
    <n v="6.7400000000000002E-2"/>
    <n v="0.7"/>
    <n v="7.3454656738799997"/>
  </r>
  <r>
    <n v="20220600077"/>
    <d v="2022-06-01T00:00:00"/>
    <n v="2022"/>
    <n v="6"/>
    <s v="06"/>
    <x v="18"/>
    <n v="1512707"/>
    <n v="300"/>
    <n v="0.3"/>
    <s v="POLE"/>
    <n v="220"/>
    <n v="80090"/>
    <s v=" AMIENS"/>
    <n v="91100"/>
    <s v="VILLABE"/>
    <n v="186.81399999999999"/>
    <s v="ID32"/>
    <n v="1999"/>
    <s v="homme"/>
    <n v="0.16"/>
    <n v="0.3"/>
    <n v="6.7400000000000002E-2"/>
    <n v="0.7"/>
    <n v="5.3342869559999997"/>
  </r>
  <r>
    <n v="20220600077"/>
    <d v="2022-06-01T00:00:00"/>
    <n v="2022"/>
    <n v="6"/>
    <s v="06"/>
    <x v="18"/>
    <n v="1513058"/>
    <n v="321"/>
    <n v="0.32100000000000001"/>
    <s v="POLE"/>
    <n v="260"/>
    <n v="91100"/>
    <s v=" VILLABE"/>
    <n v="73490"/>
    <s v="RAVOIRE/LA"/>
    <n v="539.01400000000001"/>
    <s v="ID2"/>
    <n v="1969"/>
    <s v="homme"/>
    <n v="0.16"/>
    <n v="0.3"/>
    <n v="6.7400000000000002E-2"/>
    <n v="0.7"/>
    <n v="16.468376158920002"/>
  </r>
  <r>
    <n v="20220600077"/>
    <d v="2022-06-01T00:00:00"/>
    <n v="2022"/>
    <n v="6"/>
    <s v="06"/>
    <x v="18"/>
    <n v="1513159"/>
    <n v="750"/>
    <n v="0.75"/>
    <s v="POLE"/>
    <n v="551"/>
    <n v="13000"/>
    <s v=" MARSEILLE"/>
    <n v="91100"/>
    <s v="VILLABE"/>
    <n v="740.09799999999996"/>
    <s v="ID26"/>
    <n v="1976"/>
    <s v="homme"/>
    <n v="0.16"/>
    <n v="0.3"/>
    <n v="6.7400000000000002E-2"/>
    <n v="0.7"/>
    <n v="52.831895729999999"/>
  </r>
  <r>
    <n v="20220600077"/>
    <d v="2022-06-02T00:00:00"/>
    <n v="2022"/>
    <n v="6"/>
    <s v="06"/>
    <x v="18"/>
    <n v="1513260"/>
    <n v="150"/>
    <n v="0.15"/>
    <s v="PAEX"/>
    <n v="90"/>
    <n v="93130"/>
    <s v=" NOISY LE SEC"/>
    <n v="91100"/>
    <s v="VILLABE"/>
    <n v="46.533999999999999"/>
    <s v="ID36"/>
    <n v="1973"/>
    <s v="femme"/>
    <n v="0.16"/>
    <n v="0.3"/>
    <n v="6.7400000000000002E-2"/>
    <n v="0.7"/>
    <n v="0.664365918"/>
  </r>
  <r>
    <n v="20220600077"/>
    <d v="2022-06-02T00:00:00"/>
    <n v="2022"/>
    <n v="6"/>
    <s v="06"/>
    <x v="18"/>
    <n v="1512966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600077"/>
    <d v="2022-06-03T00:00:00"/>
    <n v="2022"/>
    <n v="6"/>
    <s v="06"/>
    <x v="18"/>
    <n v="1513953"/>
    <n v="174"/>
    <n v="0.17399999999999999"/>
    <s v="POLE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4.14991900428"/>
  </r>
  <r>
    <n v="20220600077"/>
    <d v="2022-06-03T00:00:00"/>
    <n v="2022"/>
    <n v="6"/>
    <s v="06"/>
    <x v="18"/>
    <n v="1513948"/>
    <n v="106"/>
    <n v="0.106"/>
    <s v="POLE"/>
    <n v="125"/>
    <n v="91100"/>
    <s v=" VILLABE"/>
    <n v="44150"/>
    <s v="ANCENIS"/>
    <n v="343.62400000000002"/>
    <s v="ID2"/>
    <n v="1969"/>
    <s v="homme"/>
    <n v="0.16"/>
    <n v="0.3"/>
    <n v="6.7400000000000002E-2"/>
    <n v="0.7"/>
    <n v="3.4668500259200004"/>
  </r>
  <r>
    <n v="20220600077"/>
    <d v="2022-06-03T00:00:00"/>
    <n v="2022"/>
    <n v="6"/>
    <s v="06"/>
    <x v="18"/>
    <n v="1513950"/>
    <n v="174"/>
    <n v="0.17399999999999999"/>
    <s v="POLE"/>
    <n v="130"/>
    <n v="91100"/>
    <s v=" VILLABE"/>
    <n v="80520"/>
    <s v="WOINCOURT"/>
    <n v="258.08999999999997"/>
    <s v="ID2"/>
    <n v="1969"/>
    <s v="homme"/>
    <n v="0.16"/>
    <n v="0.3"/>
    <n v="6.7400000000000002E-2"/>
    <n v="0.7"/>
    <n v="4.2743110787999994"/>
  </r>
  <r>
    <n v="20220600077"/>
    <d v="2022-06-03T00:00:00"/>
    <n v="2022"/>
    <n v="6"/>
    <s v="06"/>
    <x v="18"/>
    <n v="1513721"/>
    <n v="150"/>
    <n v="0.15"/>
    <s v="PAEX"/>
    <n v="135"/>
    <n v="59200"/>
    <s v=" TOURCOING"/>
    <n v="91100"/>
    <s v="VILLABE"/>
    <n v="266.87799999999999"/>
    <s v="ID34"/>
    <n v="1970"/>
    <s v="femme"/>
    <n v="0.16"/>
    <n v="0.3"/>
    <n v="6.7400000000000002E-2"/>
    <n v="0.7"/>
    <n v="3.8102172059999999"/>
  </r>
  <r>
    <n v="20220600077"/>
    <d v="2022-06-03T00:00:00"/>
    <n v="2022"/>
    <n v="6"/>
    <s v="06"/>
    <x v="18"/>
    <n v="1513949"/>
    <n v="106"/>
    <n v="0.106"/>
    <s v="POLE"/>
    <n v="154"/>
    <n v="91100"/>
    <s v=" VILLABE"/>
    <n v="25300"/>
    <s v="PONTARLIER"/>
    <n v="432.71899999999999"/>
    <s v="ID2"/>
    <n v="1969"/>
    <s v="homme"/>
    <n v="0.16"/>
    <n v="0.3"/>
    <n v="6.7400000000000002E-2"/>
    <n v="0.7"/>
    <n v="4.3657366085199998"/>
  </r>
  <r>
    <n v="20220600077"/>
    <d v="2022-06-03T00:00:00"/>
    <n v="2022"/>
    <n v="6"/>
    <s v="06"/>
    <x v="18"/>
    <n v="1513720"/>
    <n v="150"/>
    <n v="0.15"/>
    <s v="PAEX"/>
    <n v="158"/>
    <n v="59800"/>
    <s v=" LILLE"/>
    <n v="91100"/>
    <s v="VILLABE"/>
    <n v="254.203"/>
    <s v="ID39"/>
    <n v="1970"/>
    <s v="homme"/>
    <n v="0.16"/>
    <n v="0.3"/>
    <n v="6.7400000000000002E-2"/>
    <n v="0.7"/>
    <n v="3.6292562310000003"/>
  </r>
  <r>
    <n v="20220600077"/>
    <d v="2022-06-03T00:00:00"/>
    <n v="2022"/>
    <n v="6"/>
    <s v="06"/>
    <x v="18"/>
    <n v="1513951"/>
    <n v="70"/>
    <n v="7.0000000000000007E-2"/>
    <s v="POLE"/>
    <n v="168"/>
    <n v="91100"/>
    <s v=" VILLABE"/>
    <n v="4100"/>
    <s v="MANOSQUE"/>
    <n v="755.63400000000001"/>
    <s v="ID2"/>
    <n v="1969"/>
    <s v="homme"/>
    <n v="0.16"/>
    <n v="0.3"/>
    <n v="6.7400000000000002E-2"/>
    <n v="0.7"/>
    <n v="5.0344870884000006"/>
  </r>
  <r>
    <n v="20220600077"/>
    <d v="2022-06-03T00:00:00"/>
    <n v="2022"/>
    <n v="6"/>
    <s v="06"/>
    <x v="18"/>
    <n v="1513079"/>
    <n v="300"/>
    <n v="0.3"/>
    <s v="POLE"/>
    <n v="200"/>
    <n v="76380"/>
    <s v=" CANTELEU"/>
    <n v="91100"/>
    <s v="VILLABE"/>
    <n v="173.22"/>
    <s v="ID33"/>
    <n v="1997"/>
    <s v="femme"/>
    <n v="0.16"/>
    <n v="0.3"/>
    <n v="6.7400000000000002E-2"/>
    <n v="0.7"/>
    <n v="4.94612388"/>
  </r>
  <r>
    <n v="20220600077"/>
    <d v="2022-06-03T00:00:00"/>
    <n v="2022"/>
    <n v="6"/>
    <s v="06"/>
    <x v="18"/>
    <n v="1513525"/>
    <n v="400"/>
    <n v="0.4"/>
    <s v="PAEX"/>
    <n v="200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600077"/>
    <d v="2022-06-03T00:00:00"/>
    <n v="2022"/>
    <n v="6"/>
    <s v="06"/>
    <x v="18"/>
    <n v="1513947"/>
    <n v="212"/>
    <n v="0.21199999999999999"/>
    <s v="POLE"/>
    <n v="205"/>
    <n v="91100"/>
    <s v=" VILLABE"/>
    <n v="21300"/>
    <s v="CHENOVE"/>
    <n v="279.79899999999998"/>
    <s v="ID2"/>
    <n v="1969"/>
    <s v="homme"/>
    <n v="0.16"/>
    <n v="0.3"/>
    <n v="6.7400000000000002E-2"/>
    <n v="0.7"/>
    <n v="5.6458289898399991"/>
  </r>
  <r>
    <n v="20220600077"/>
    <d v="2022-06-03T00:00:00"/>
    <n v="2022"/>
    <n v="6"/>
    <s v="06"/>
    <x v="18"/>
    <n v="1513946"/>
    <n v="212"/>
    <n v="0.21199999999999999"/>
    <s v="POLE"/>
    <n v="260"/>
    <n v="91100"/>
    <s v=" VILLABE"/>
    <n v="73490"/>
    <s v="RAVOIRE/LA"/>
    <n v="539.01400000000001"/>
    <s v="ID2"/>
    <n v="1969"/>
    <s v="homme"/>
    <n v="0.16"/>
    <n v="0.3"/>
    <n v="6.7400000000000002E-2"/>
    <n v="0.7"/>
    <n v="10.87631073424"/>
  </r>
  <r>
    <n v="20220600077"/>
    <d v="2022-06-03T00:00:00"/>
    <n v="2022"/>
    <n v="6"/>
    <s v="06"/>
    <x v="18"/>
    <n v="1512494"/>
    <n v="450"/>
    <n v="0.45"/>
    <s v="POLE"/>
    <n v="280"/>
    <n v="19410"/>
    <s v=" PERPEZAC LE NOI"/>
    <n v="91100"/>
    <s v="VILLABE"/>
    <n v="456.06700000000001"/>
    <s v="ID28"/>
    <n v="1990"/>
    <s v="homme"/>
    <n v="0.16"/>
    <n v="0.3"/>
    <n v="6.7400000000000002E-2"/>
    <n v="0.7"/>
    <n v="19.533805677"/>
  </r>
  <r>
    <n v="20220600077"/>
    <d v="2022-06-03T00:00:00"/>
    <n v="2022"/>
    <n v="6"/>
    <s v="06"/>
    <x v="18"/>
    <n v="1514175"/>
    <n v="300"/>
    <n v="0.3"/>
    <s v="POLE"/>
    <n v="360"/>
    <n v="91100"/>
    <s v=" VILLABE"/>
    <n v="1868"/>
    <s v="Collombey"/>
    <n v="539.096"/>
    <s v="ID2"/>
    <n v="1969"/>
    <s v="homme"/>
    <n v="0.16"/>
    <n v="0.3"/>
    <n v="6.7400000000000002E-2"/>
    <n v="0.7"/>
    <n v="15.393347184"/>
  </r>
  <r>
    <n v="20220600077"/>
    <d v="2022-06-06T00:00:00"/>
    <n v="2022"/>
    <n v="6"/>
    <s v="06"/>
    <x v="18"/>
    <n v="1513797"/>
    <n v="300"/>
    <n v="0.3"/>
    <s v="POLE"/>
    <n v="20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600077"/>
    <d v="2022-06-07T00:00:00"/>
    <n v="2022"/>
    <n v="6"/>
    <s v="06"/>
    <x v="18"/>
    <n v="1514941"/>
    <n v="224"/>
    <n v="0.224"/>
    <s v="POLE"/>
    <n v="210"/>
    <n v="91100"/>
    <s v=" VILLABE"/>
    <n v="53120"/>
    <s v="GORRON"/>
    <n v="316.77699999999999"/>
    <s v="ID2"/>
    <n v="1969"/>
    <s v="homme"/>
    <n v="0.16"/>
    <n v="0.3"/>
    <n v="6.7400000000000002E-2"/>
    <n v="0.7"/>
    <n v="6.7537870086399998"/>
  </r>
  <r>
    <n v="20220600077"/>
    <d v="2022-06-07T00:00:00"/>
    <n v="2022"/>
    <n v="6"/>
    <s v="06"/>
    <x v="18"/>
    <n v="1514940"/>
    <n v="348"/>
    <n v="0.34799999999999998"/>
    <s v="POLE"/>
    <n v="215"/>
    <n v="91100"/>
    <s v=" VILLABE"/>
    <n v="59200"/>
    <s v="TOURCOING"/>
    <n v="265.54500000000002"/>
    <s v="ID2"/>
    <n v="1969"/>
    <s v="homme"/>
    <n v="0.16"/>
    <n v="0.3"/>
    <n v="6.7400000000000002E-2"/>
    <n v="0.7"/>
    <n v="8.7955514388000005"/>
  </r>
  <r>
    <n v="20220600077"/>
    <d v="2022-06-07T00:00:00"/>
    <n v="2022"/>
    <n v="6"/>
    <s v="06"/>
    <x v="18"/>
    <n v="1514418"/>
    <n v="750"/>
    <n v="0.75"/>
    <s v="PAEX"/>
    <n v="280"/>
    <n v="93000"/>
    <s v=" BOBIGNY"/>
    <n v="91100"/>
    <s v="VILLABE"/>
    <n v="52.249000000000002"/>
    <s v="ID21"/>
    <n v="1971"/>
    <s v="homme"/>
    <n v="0.16"/>
    <n v="0.3"/>
    <n v="6.7400000000000002E-2"/>
    <n v="0.7"/>
    <n v="3.7297948650000006"/>
  </r>
  <r>
    <n v="20220600077"/>
    <d v="2022-06-07T00:00:00"/>
    <n v="2022"/>
    <n v="6"/>
    <s v="06"/>
    <x v="18"/>
    <n v="1514222"/>
    <n v="300"/>
    <n v="0.3"/>
    <s v="POLE"/>
    <n v="3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0.867252643999999"/>
  </r>
  <r>
    <n v="20220600077"/>
    <d v="2022-06-08T00:00:00"/>
    <n v="2022"/>
    <n v="6"/>
    <s v="06"/>
    <x v="18"/>
    <n v="1514724"/>
    <n v="300"/>
    <n v="0.3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600077"/>
    <d v="2022-06-08T00:00:00"/>
    <n v="2022"/>
    <n v="6"/>
    <s v="06"/>
    <x v="18"/>
    <n v="1515714"/>
    <n v="106"/>
    <n v="0.106"/>
    <s v="POLE"/>
    <n v="100"/>
    <n v="91100"/>
    <s v=" VILLABE"/>
    <n v="37220"/>
    <s v="ILE BOUCHARD/L''"/>
    <n v="278.33600000000001"/>
    <s v="ID2"/>
    <n v="1969"/>
    <s v="homme"/>
    <n v="0.16"/>
    <n v="0.3"/>
    <n v="6.7400000000000002E-2"/>
    <n v="0.7"/>
    <n v="2.80815417088"/>
  </r>
  <r>
    <n v="20220600077"/>
    <d v="2022-06-08T00:00:00"/>
    <n v="2022"/>
    <n v="6"/>
    <s v="06"/>
    <x v="18"/>
    <n v="1514720"/>
    <n v="150"/>
    <n v="0.15"/>
    <s v="PAEX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2.6671434779999998"/>
  </r>
  <r>
    <n v="20220600077"/>
    <d v="2022-06-08T00:00:00"/>
    <n v="2022"/>
    <n v="6"/>
    <s v="06"/>
    <x v="18"/>
    <n v="1514871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600077"/>
    <d v="2022-06-08T00:00:00"/>
    <n v="2022"/>
    <n v="6"/>
    <s v="06"/>
    <x v="18"/>
    <n v="1515655"/>
    <n v="150"/>
    <n v="0.15"/>
    <s v="PAEX"/>
    <n v="158"/>
    <n v="59800"/>
    <s v=" LILLE"/>
    <n v="91100"/>
    <s v="VILLABE"/>
    <n v="254.203"/>
    <s v="ID39"/>
    <n v="1970"/>
    <s v="homme"/>
    <n v="0.16"/>
    <n v="0.3"/>
    <n v="6.7400000000000002E-2"/>
    <n v="0.7"/>
    <n v="3.6292562310000003"/>
  </r>
  <r>
    <n v="20220600077"/>
    <d v="2022-06-08T00:00:00"/>
    <n v="2022"/>
    <n v="6"/>
    <s v="06"/>
    <x v="18"/>
    <n v="1513725"/>
    <n v="300"/>
    <n v="0.3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15.353714231999998"/>
  </r>
  <r>
    <n v="20220600077"/>
    <d v="2022-06-08T00:00:00"/>
    <n v="2022"/>
    <n v="6"/>
    <s v="06"/>
    <x v="18"/>
    <n v="1515659"/>
    <n v="424"/>
    <n v="0.42399999999999999"/>
    <s v="POLE"/>
    <n v="250"/>
    <n v="91100"/>
    <s v=" VILLABE"/>
    <n v="76380"/>
    <s v="CANTELEU"/>
    <n v="173.74600000000001"/>
    <s v="ID2"/>
    <n v="1969"/>
    <s v="homme"/>
    <n v="0.16"/>
    <n v="0.3"/>
    <n v="6.7400000000000002E-2"/>
    <n v="0.7"/>
    <n v="7.0117491747200003"/>
  </r>
  <r>
    <n v="20220600077"/>
    <d v="2022-06-08T00:00:00"/>
    <n v="2022"/>
    <n v="6"/>
    <s v="06"/>
    <x v="18"/>
    <n v="1515658"/>
    <n v="1196"/>
    <n v="1.196"/>
    <s v="PLR"/>
    <n v="450"/>
    <n v="91100"/>
    <s v=" VILLABE"/>
    <n v="59100"/>
    <s v="ROUBAIX"/>
    <n v="266.166"/>
    <s v="ID2"/>
    <n v="1969"/>
    <s v="homme"/>
    <n v="0.16"/>
    <n v="1"/>
    <n v="0"/>
    <n v="0"/>
    <n v="50.933525760000002"/>
  </r>
  <r>
    <n v="20220600077"/>
    <d v="2022-06-09T00:00:00"/>
    <n v="2022"/>
    <n v="6"/>
    <s v="06"/>
    <x v="18"/>
    <n v="1516441"/>
    <n v="622"/>
    <n v="0.622"/>
    <s v="POLE"/>
    <n v="234"/>
    <n v="91100"/>
    <s v=" VILLABE"/>
    <n v="59810"/>
    <s v="LESQUIN"/>
    <n v="248.797"/>
    <s v="ID2"/>
    <n v="1969"/>
    <s v="homme"/>
    <n v="0.16"/>
    <n v="0.3"/>
    <n v="6.7400000000000002E-2"/>
    <n v="0.7"/>
    <n v="14.72927004212"/>
  </r>
  <r>
    <n v="20220600077"/>
    <d v="2022-06-09T00:00:00"/>
    <n v="2022"/>
    <n v="6"/>
    <s v="06"/>
    <x v="18"/>
    <n v="1515556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600077"/>
    <d v="2022-06-10T00:00:00"/>
    <n v="2022"/>
    <n v="6"/>
    <s v="06"/>
    <x v="18"/>
    <n v="1516991"/>
    <n v="113"/>
    <n v="0.113"/>
    <s v="POLE"/>
    <n v="120"/>
    <n v="91100"/>
    <s v=" VILLABE"/>
    <n v="21600"/>
    <s v="OUGES"/>
    <n v="284.233"/>
    <s v="ID2"/>
    <n v="1969"/>
    <s v="homme"/>
    <n v="0.16"/>
    <n v="0.3"/>
    <n v="6.7400000000000002E-2"/>
    <n v="0.7"/>
    <n v="3.05702255422"/>
  </r>
  <r>
    <n v="20220600077"/>
    <d v="2022-06-10T00:00:00"/>
    <n v="2022"/>
    <n v="6"/>
    <s v="06"/>
    <x v="18"/>
    <n v="1514229"/>
    <n v="150"/>
    <n v="0.15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5.5546524509999999"/>
  </r>
  <r>
    <n v="20220600077"/>
    <d v="2022-06-10T00:00:00"/>
    <n v="2022"/>
    <n v="6"/>
    <s v="06"/>
    <x v="18"/>
    <n v="1516992"/>
    <n v="106"/>
    <n v="0.106"/>
    <s v="POLE"/>
    <n v="130"/>
    <n v="91100"/>
    <s v=" VILLABE"/>
    <n v="85200"/>
    <s v="FONTENAY LE COM"/>
    <n v="446.19099999999997"/>
    <s v="ID2"/>
    <n v="1969"/>
    <s v="homme"/>
    <n v="0.16"/>
    <n v="0.3"/>
    <n v="6.7400000000000002E-2"/>
    <n v="0.7"/>
    <n v="4.5016566942799994"/>
  </r>
  <r>
    <n v="20220600077"/>
    <d v="2022-06-10T00:00:00"/>
    <n v="2022"/>
    <n v="6"/>
    <s v="06"/>
    <x v="18"/>
    <n v="1516196"/>
    <n v="400"/>
    <n v="0.4"/>
    <s v="PAEX"/>
    <n v="200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600077"/>
    <d v="2022-06-10T00:00:00"/>
    <n v="2022"/>
    <n v="6"/>
    <s v="06"/>
    <x v="18"/>
    <n v="1516264"/>
    <n v="300"/>
    <n v="0.3"/>
    <s v="POLE"/>
    <n v="20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600077"/>
    <d v="2022-06-10T00:00:00"/>
    <n v="2022"/>
    <n v="6"/>
    <s v="06"/>
    <x v="18"/>
    <n v="1516993"/>
    <n v="212"/>
    <n v="0.21199999999999999"/>
    <s v="POLE"/>
    <n v="225"/>
    <n v="91100"/>
    <s v=" VILLABE"/>
    <n v="26750"/>
    <s v="ROMANS SUR ISER"/>
    <n v="541.17999999999995"/>
    <s v="ID2"/>
    <n v="1969"/>
    <s v="homme"/>
    <n v="0.16"/>
    <n v="0.3"/>
    <n v="6.7400000000000002E-2"/>
    <n v="0.7"/>
    <n v="10.920016628799999"/>
  </r>
  <r>
    <n v="20220600077"/>
    <d v="2022-06-10T00:00:00"/>
    <n v="2022"/>
    <n v="6"/>
    <s v="06"/>
    <x v="18"/>
    <n v="1516995"/>
    <n v="450"/>
    <n v="0.45"/>
    <s v="POLE"/>
    <n v="270"/>
    <n v="91100"/>
    <s v=" VILLABE"/>
    <n v="8090"/>
    <s v="CHARLEVILLE MEZ"/>
    <n v="256.911"/>
    <s v="ID2"/>
    <n v="1969"/>
    <s v="homme"/>
    <n v="0.16"/>
    <n v="0.3"/>
    <n v="6.7400000000000002E-2"/>
    <n v="0.7"/>
    <n v="11.003755041"/>
  </r>
  <r>
    <n v="20220600077"/>
    <d v="2022-06-10T00:00:00"/>
    <n v="2022"/>
    <n v="6"/>
    <s v="06"/>
    <x v="18"/>
    <n v="1516481"/>
    <n v="300"/>
    <n v="0.3"/>
    <s v="PAEX"/>
    <n v="320"/>
    <n v="59100"/>
    <s v=" ROUBAIX"/>
    <n v="21300"/>
    <s v="CHENOVE"/>
    <n v="519.87300000000005"/>
    <s v="ID9"/>
    <n v="1987"/>
    <s v="homme"/>
    <n v="0.16"/>
    <n v="0.3"/>
    <n v="6.7400000000000002E-2"/>
    <n v="0.7"/>
    <n v="14.844453642000001"/>
  </r>
  <r>
    <n v="20220600077"/>
    <d v="2022-06-10T00:00:00"/>
    <n v="2022"/>
    <n v="6"/>
    <s v="06"/>
    <x v="18"/>
    <n v="1516994"/>
    <n v="900"/>
    <n v="0.9"/>
    <s v="POLE"/>
    <n v="400"/>
    <n v="91100"/>
    <s v=" VILLABE"/>
    <n v="19410"/>
    <s v="PERPEZAC LE NOI"/>
    <n v="458.50700000000001"/>
    <s v="ID2"/>
    <n v="1969"/>
    <s v="homme"/>
    <n v="0.16"/>
    <n v="0.3"/>
    <n v="6.7400000000000002E-2"/>
    <n v="0.7"/>
    <n v="39.276626633999996"/>
  </r>
  <r>
    <n v="20220600077"/>
    <d v="2022-06-10T00:00:00"/>
    <n v="2022"/>
    <n v="6"/>
    <s v="06"/>
    <x v="18"/>
    <n v="1515555"/>
    <n v="1200"/>
    <n v="1.2"/>
    <s v="PLR"/>
    <n v="450"/>
    <n v="59100"/>
    <s v=" ROUBAIX"/>
    <n v="91100"/>
    <s v="VILLABE"/>
    <n v="266.35300000000001"/>
    <s v="ID9"/>
    <n v="1987"/>
    <s v="homme"/>
    <n v="0.16"/>
    <n v="1"/>
    <n v="0"/>
    <n v="0"/>
    <n v="51.139776000000005"/>
  </r>
  <r>
    <n v="20220600077"/>
    <d v="2022-06-10T00:00:00"/>
    <n v="2022"/>
    <n v="6"/>
    <s v="06"/>
    <x v="18"/>
    <n v="1515554"/>
    <n v="1000"/>
    <n v="1"/>
    <s v="POLE"/>
    <n v="470"/>
    <n v="13000"/>
    <s v=" MARSEILLE"/>
    <n v="91100"/>
    <s v="VILLABE"/>
    <n v="740.09799999999996"/>
    <s v="ID26"/>
    <n v="1976"/>
    <s v="homme"/>
    <n v="0.16"/>
    <n v="0.3"/>
    <n v="6.7400000000000002E-2"/>
    <n v="0.7"/>
    <n v="70.442527639999994"/>
  </r>
  <r>
    <n v="20220600077"/>
    <d v="2022-06-13T00:00:00"/>
    <n v="2022"/>
    <n v="6"/>
    <s v="06"/>
    <x v="18"/>
    <n v="1517693"/>
    <n v="450"/>
    <n v="0.45"/>
    <s v="GV"/>
    <n v="125"/>
    <n v="91100"/>
    <s v=" VILLABE"/>
    <n v="94440"/>
    <s v="MAROLLES EN BRI"/>
    <n v="34.085999999999999"/>
    <s v="ID2"/>
    <n v="1969"/>
    <s v="homme"/>
    <n v="0.24099999999999999"/>
    <n v="1"/>
    <n v="0"/>
    <n v="0"/>
    <n v="3.6966266999999999"/>
  </r>
  <r>
    <n v="20220600077"/>
    <d v="2022-06-13T00:00:00"/>
    <n v="2022"/>
    <n v="6"/>
    <s v="06"/>
    <x v="18"/>
    <n v="1516168"/>
    <n v="300"/>
    <n v="0.3"/>
    <s v="PAEX"/>
    <n v="250"/>
    <n v="64230"/>
    <s v=" SAUVAGNON"/>
    <n v="91100"/>
    <s v="VILLABE"/>
    <n v="767.14700000000005"/>
    <s v="ID31"/>
    <n v="1984"/>
    <s v="femme"/>
    <n v="0.16"/>
    <n v="0.3"/>
    <n v="6.7400000000000002E-2"/>
    <n v="0.7"/>
    <n v="21.905115438000003"/>
  </r>
  <r>
    <n v="20220600077"/>
    <d v="2022-06-13T00:00:00"/>
    <n v="2022"/>
    <n v="6"/>
    <s v="06"/>
    <x v="18"/>
    <n v="1517449"/>
    <n v="450"/>
    <n v="0.45"/>
    <s v="POLE"/>
    <n v="3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6.300878965999999"/>
  </r>
  <r>
    <n v="20220600077"/>
    <d v="2022-06-13T00:00:00"/>
    <n v="2022"/>
    <n v="6"/>
    <s v="06"/>
    <x v="18"/>
    <n v="1517692"/>
    <n v="450"/>
    <n v="0.45"/>
    <s v="POLE"/>
    <n v="306"/>
    <n v="91100"/>
    <s v=" VILLABE"/>
    <n v="67100"/>
    <s v="STRASBOURG"/>
    <n v="515.798"/>
    <s v="ID2"/>
    <n v="1969"/>
    <s v="homme"/>
    <n v="0.16"/>
    <n v="0.3"/>
    <n v="6.7400000000000002E-2"/>
    <n v="0.7"/>
    <n v="22.092144138000002"/>
  </r>
  <r>
    <n v="20220600077"/>
    <d v="2022-06-13T00:00:00"/>
    <n v="2022"/>
    <n v="6"/>
    <s v="06"/>
    <x v="18"/>
    <n v="1517448"/>
    <n v="1000"/>
    <n v="1"/>
    <s v="PAEX"/>
    <n v="507"/>
    <n v="67100"/>
    <s v=" STRASBOURG"/>
    <n v="91100"/>
    <s v="VILLABE"/>
    <n v="516.47400000000005"/>
    <s v="ID3"/>
    <n v="1987"/>
    <s v="homme"/>
    <n v="0.16"/>
    <n v="0.3"/>
    <n v="6.7400000000000002E-2"/>
    <n v="0.7"/>
    <n v="49.157995320000005"/>
  </r>
  <r>
    <n v="20220600077"/>
    <d v="2022-06-14T00:00:00"/>
    <n v="2022"/>
    <n v="6"/>
    <s v="06"/>
    <x v="18"/>
    <n v="1518324"/>
    <n v="189"/>
    <n v="0.189"/>
    <s v="POLE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4.5076706425799999"/>
  </r>
  <r>
    <n v="20220600077"/>
    <d v="2022-06-14T00:00:00"/>
    <n v="2022"/>
    <n v="6"/>
    <s v="06"/>
    <x v="18"/>
    <n v="1518329"/>
    <n v="76"/>
    <n v="7.5999999999999998E-2"/>
    <s v="POLE"/>
    <n v="196"/>
    <n v="91100"/>
    <s v=" VILLABE"/>
    <n v="6520"/>
    <s v="GRASSE"/>
    <n v="884.3"/>
    <s v="ID2"/>
    <n v="1969"/>
    <s v="homme"/>
    <n v="0.16"/>
    <n v="0.3"/>
    <n v="6.7400000000000002E-2"/>
    <n v="0.7"/>
    <n v="6.3967432239999997"/>
  </r>
  <r>
    <n v="20220600077"/>
    <d v="2022-06-14T00:00:00"/>
    <n v="2022"/>
    <n v="6"/>
    <s v="06"/>
    <x v="18"/>
    <n v="1518325"/>
    <n v="219"/>
    <n v="0.219"/>
    <s v="POLE"/>
    <n v="210"/>
    <n v="91100"/>
    <s v=" VILLABE"/>
    <n v="53120"/>
    <s v="GORRON"/>
    <n v="316.77699999999999"/>
    <s v="ID2"/>
    <n v="1969"/>
    <s v="homme"/>
    <n v="0.16"/>
    <n v="0.3"/>
    <n v="6.7400000000000002E-2"/>
    <n v="0.7"/>
    <n v="6.6030328343399995"/>
  </r>
  <r>
    <n v="20220600077"/>
    <d v="2022-06-14T00:00:00"/>
    <n v="2022"/>
    <n v="6"/>
    <s v="06"/>
    <x v="18"/>
    <n v="1518326"/>
    <n v="203"/>
    <n v="0.20300000000000001"/>
    <s v="POLE"/>
    <n v="210"/>
    <n v="91100"/>
    <s v=" VILLABE"/>
    <n v="66000"/>
    <s v="PERPIGNAN"/>
    <n v="837.41300000000001"/>
    <s v="ID2"/>
    <n v="1969"/>
    <s v="homme"/>
    <n v="0.16"/>
    <n v="0.3"/>
    <n v="6.7400000000000002E-2"/>
    <n v="0.7"/>
    <n v="16.180108776019999"/>
  </r>
  <r>
    <n v="20220600077"/>
    <d v="2022-06-14T00:00:00"/>
    <n v="2022"/>
    <n v="6"/>
    <s v="06"/>
    <x v="18"/>
    <n v="1517477"/>
    <n v="750"/>
    <n v="0.75"/>
    <s v="PAEX"/>
    <n v="220"/>
    <n v="93000"/>
    <s v=" BOBIGNY"/>
    <n v="91100"/>
    <s v="VILLABE"/>
    <n v="52.249000000000002"/>
    <s v="ID21"/>
    <n v="1971"/>
    <s v="homme"/>
    <n v="0.16"/>
    <n v="0.3"/>
    <n v="6.7400000000000002E-2"/>
    <n v="0.7"/>
    <n v="3.7297948650000006"/>
  </r>
  <r>
    <n v="20220600077"/>
    <d v="2022-06-14T00:00:00"/>
    <n v="2022"/>
    <n v="6"/>
    <s v="06"/>
    <x v="18"/>
    <n v="1518389"/>
    <n v="441"/>
    <n v="0.441"/>
    <s v="POLE"/>
    <n v="234"/>
    <n v="91100"/>
    <s v=" VILLABE"/>
    <n v="59200"/>
    <s v="TOURCOING"/>
    <n v="265.54500000000002"/>
    <s v="ID2"/>
    <n v="1969"/>
    <s v="homme"/>
    <n v="0.16"/>
    <n v="0.3"/>
    <n v="6.7400000000000002E-2"/>
    <n v="0.7"/>
    <n v="11.146086737099999"/>
  </r>
  <r>
    <n v="20220600077"/>
    <d v="2022-06-14T00:00:00"/>
    <n v="2022"/>
    <n v="6"/>
    <s v="06"/>
    <x v="18"/>
    <n v="1518388"/>
    <n v="384"/>
    <n v="0.38400000000000001"/>
    <s v="POLE"/>
    <n v="260"/>
    <n v="91100"/>
    <s v=" VILLABE"/>
    <n v="73490"/>
    <s v="RAVOIRE/LA"/>
    <n v="539.01400000000001"/>
    <s v="ID2"/>
    <n v="1969"/>
    <s v="homme"/>
    <n v="0.16"/>
    <n v="0.3"/>
    <n v="6.7400000000000002E-2"/>
    <n v="0.7"/>
    <n v="19.700487367679997"/>
  </r>
  <r>
    <n v="20220600077"/>
    <d v="2022-06-14T00:00:00"/>
    <n v="2022"/>
    <n v="6"/>
    <s v="06"/>
    <x v="18"/>
    <n v="1518063"/>
    <n v="450"/>
    <n v="0.45"/>
    <s v="POLE"/>
    <n v="280"/>
    <n v="19410"/>
    <s v=" PERPEZAC LE NOI"/>
    <n v="91100"/>
    <s v="VILLABE"/>
    <n v="456.06700000000001"/>
    <s v="ID28"/>
    <n v="1990"/>
    <s v="homme"/>
    <n v="0.16"/>
    <n v="0.3"/>
    <n v="6.7400000000000002E-2"/>
    <n v="0.7"/>
    <n v="19.533805677"/>
  </r>
  <r>
    <n v="20220600077"/>
    <d v="2022-06-14T00:00:00"/>
    <n v="2022"/>
    <n v="6"/>
    <s v="06"/>
    <x v="18"/>
    <n v="1518390"/>
    <n v="644"/>
    <n v="0.64400000000000002"/>
    <s v="POLE"/>
    <n v="510"/>
    <n v="91100"/>
    <s v=" VILLABE"/>
    <n v="39570"/>
    <s v="LONS LE SAUNIER"/>
    <n v="380.45499999999998"/>
    <s v="ID2"/>
    <n v="1969"/>
    <s v="homme"/>
    <n v="0.16"/>
    <n v="0.3"/>
    <n v="6.7400000000000002E-2"/>
    <n v="0.7"/>
    <n v="23.320339243599999"/>
  </r>
  <r>
    <n v="20220600077"/>
    <d v="2022-06-15T00:00:00"/>
    <n v="2022"/>
    <n v="6"/>
    <s v="06"/>
    <x v="18"/>
    <n v="1518075"/>
    <n v="150"/>
    <n v="0.15"/>
    <s v="PAEX"/>
    <n v="80"/>
    <n v="93380"/>
    <s v=" PIERREFITTE SUR"/>
    <n v="91100"/>
    <s v="VILLABE"/>
    <n v="55.667000000000002"/>
    <s v="ID42"/>
    <n v="1976"/>
    <s v="homme"/>
    <n v="0.16"/>
    <n v="0.3"/>
    <n v="6.7400000000000002E-2"/>
    <n v="0.7"/>
    <n v="0.79475775900000001"/>
  </r>
  <r>
    <n v="20220600077"/>
    <d v="2022-06-15T00:00:00"/>
    <n v="2022"/>
    <n v="6"/>
    <s v="06"/>
    <x v="18"/>
    <n v="1519182"/>
    <n v="182"/>
    <n v="0.182"/>
    <s v="PAEX"/>
    <n v="80"/>
    <n v="91100"/>
    <s v=" VILLABE"/>
    <n v="93000"/>
    <s v="BOBIGNY"/>
    <n v="51.088000000000001"/>
    <s v="ID2"/>
    <n v="1969"/>
    <s v="homme"/>
    <n v="0.16"/>
    <n v="0.3"/>
    <n v="6.7400000000000002E-2"/>
    <n v="0.7"/>
    <n v="0.88498516288000006"/>
  </r>
  <r>
    <n v="20220600077"/>
    <d v="2022-06-15T00:00:00"/>
    <n v="2022"/>
    <n v="6"/>
    <s v="06"/>
    <x v="18"/>
    <n v="1518072"/>
    <n v="300"/>
    <n v="0.3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600077"/>
    <d v="2022-06-15T00:00:00"/>
    <n v="2022"/>
    <n v="6"/>
    <s v="06"/>
    <x v="18"/>
    <n v="1519013"/>
    <n v="152"/>
    <n v="0.152"/>
    <s v="PAEX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3.62521660144"/>
  </r>
  <r>
    <n v="20220600077"/>
    <d v="2022-06-15T00:00:00"/>
    <n v="2022"/>
    <n v="6"/>
    <s v="06"/>
    <x v="18"/>
    <n v="1519183"/>
    <n v="47"/>
    <n v="4.7E-2"/>
    <s v="PAEX"/>
    <n v="100"/>
    <n v="91100"/>
    <s v=" VILLABE"/>
    <n v="8090"/>
    <s v="CHARLEVILLE MEZ"/>
    <n v="256.911"/>
    <s v="ID2"/>
    <n v="1969"/>
    <s v="homme"/>
    <n v="0.16"/>
    <n v="0.3"/>
    <n v="6.7400000000000002E-2"/>
    <n v="0.7"/>
    <n v="1.1492810820599999"/>
  </r>
  <r>
    <n v="20220600077"/>
    <d v="2022-06-15T00:00:00"/>
    <n v="2022"/>
    <n v="6"/>
    <s v="06"/>
    <x v="18"/>
    <n v="1518095"/>
    <n v="300"/>
    <n v="0.3"/>
    <s v="PAEX"/>
    <n v="120"/>
    <n v="93130"/>
    <s v=" NOISY LE SEC"/>
    <n v="91100"/>
    <s v="VILLABE"/>
    <n v="46.533999999999999"/>
    <s v="ID36"/>
    <n v="1973"/>
    <s v="femme"/>
    <n v="0.16"/>
    <n v="0.3"/>
    <n v="6.7400000000000002E-2"/>
    <n v="0.7"/>
    <n v="1.328731836"/>
  </r>
  <r>
    <n v="20220600077"/>
    <d v="2022-06-15T00:00:00"/>
    <n v="2022"/>
    <n v="6"/>
    <s v="06"/>
    <x v="18"/>
    <n v="1518274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600077"/>
    <d v="2022-06-15T00:00:00"/>
    <n v="2022"/>
    <n v="6"/>
    <s v="06"/>
    <x v="18"/>
    <n v="1518090"/>
    <n v="150"/>
    <n v="0.15"/>
    <s v="PAEX"/>
    <n v="165"/>
    <n v="67400"/>
    <s v=" ILLKIRCH GRAFFEN"/>
    <n v="91100"/>
    <s v="VILLABE"/>
    <n v="514.08299999999997"/>
    <s v="ID43"/>
    <n v="1990"/>
    <s v="homme"/>
    <n v="0.16"/>
    <n v="0.3"/>
    <n v="6.7400000000000002E-2"/>
    <n v="0.7"/>
    <n v="7.3395629909999993"/>
  </r>
  <r>
    <n v="20220600077"/>
    <d v="2022-06-15T00:00:00"/>
    <n v="2022"/>
    <n v="6"/>
    <s v="06"/>
    <x v="18"/>
    <n v="1518097"/>
    <n v="300"/>
    <n v="0.3"/>
    <s v="POLE"/>
    <n v="200"/>
    <n v="76380"/>
    <s v=" CANTELEU"/>
    <n v="91100"/>
    <s v="VILLABE"/>
    <n v="173.22"/>
    <s v="ID33"/>
    <n v="1997"/>
    <s v="femme"/>
    <n v="0.16"/>
    <n v="0.3"/>
    <n v="6.7400000000000002E-2"/>
    <n v="0.7"/>
    <n v="4.94612388"/>
  </r>
  <r>
    <n v="20220600077"/>
    <d v="2022-06-15T00:00:00"/>
    <n v="2022"/>
    <n v="6"/>
    <s v="06"/>
    <x v="18"/>
    <n v="1519018"/>
    <n v="203"/>
    <n v="0.20300000000000001"/>
    <s v="POLE"/>
    <n v="205"/>
    <n v="91100"/>
    <s v=" VILLABE"/>
    <n v="21300"/>
    <s v="CHENOVE"/>
    <n v="279.79899999999998"/>
    <s v="ID2"/>
    <n v="1969"/>
    <s v="homme"/>
    <n v="0.16"/>
    <n v="0.3"/>
    <n v="6.7400000000000002E-2"/>
    <n v="0.7"/>
    <n v="5.4061475704599999"/>
  </r>
  <r>
    <n v="20220600077"/>
    <d v="2022-06-15T00:00:00"/>
    <n v="2022"/>
    <n v="6"/>
    <s v="06"/>
    <x v="18"/>
    <n v="1519019"/>
    <n v="203"/>
    <n v="0.20300000000000001"/>
    <s v="POLE"/>
    <n v="225"/>
    <n v="91100"/>
    <s v=" VILLABE"/>
    <n v="85200"/>
    <s v="FONTENAY LE COM"/>
    <n v="446.19099999999997"/>
    <s v="ID2"/>
    <n v="1969"/>
    <s v="homme"/>
    <n v="0.16"/>
    <n v="0.3"/>
    <n v="6.7400000000000002E-2"/>
    <n v="0.7"/>
    <n v="8.6210972541400004"/>
  </r>
  <r>
    <n v="20220600077"/>
    <d v="2022-06-15T00:00:00"/>
    <n v="2022"/>
    <n v="6"/>
    <s v="06"/>
    <x v="18"/>
    <n v="1519017"/>
    <n v="401"/>
    <n v="0.40100000000000002"/>
    <s v="PAEX"/>
    <n v="234"/>
    <n v="91100"/>
    <s v=" VILLABE"/>
    <n v="59800"/>
    <s v="LILLE"/>
    <n v="254.17500000000001"/>
    <s v="ID2"/>
    <n v="1969"/>
    <s v="homme"/>
    <n v="0.16"/>
    <n v="0.3"/>
    <n v="6.7400000000000002E-2"/>
    <n v="0.7"/>
    <n v="9.7011429765000017"/>
  </r>
  <r>
    <n v="20220600077"/>
    <d v="2022-06-15T00:00:00"/>
    <n v="2022"/>
    <n v="6"/>
    <s v="06"/>
    <x v="18"/>
    <n v="1519187"/>
    <n v="604"/>
    <n v="0.60399999999999998"/>
    <s v="PAEX"/>
    <n v="250"/>
    <n v="91100"/>
    <s v=" VILLABE"/>
    <n v="80090"/>
    <s v="AMIENS"/>
    <n v="188.583"/>
    <s v="ID2"/>
    <n v="1969"/>
    <s v="homme"/>
    <n v="0.16"/>
    <n v="0.3"/>
    <n v="6.7400000000000002E-2"/>
    <n v="0.7"/>
    <n v="10.841395283760001"/>
  </r>
  <r>
    <n v="20220600077"/>
    <d v="2022-06-15T00:00:00"/>
    <n v="2022"/>
    <n v="6"/>
    <s v="06"/>
    <x v="18"/>
    <n v="1519016"/>
    <n v="401"/>
    <n v="0.40100000000000002"/>
    <s v="POLE"/>
    <n v="280"/>
    <n v="91100"/>
    <s v=" VILLABE"/>
    <n v="19410"/>
    <s v="PERPEZAC LE NOI"/>
    <n v="458.50700000000001"/>
    <s v="ID2"/>
    <n v="1969"/>
    <s v="homme"/>
    <n v="0.16"/>
    <n v="0.3"/>
    <n v="6.7400000000000002E-2"/>
    <n v="0.7"/>
    <n v="17.499919200260003"/>
  </r>
  <r>
    <n v="20220600077"/>
    <d v="2022-06-15T00:00:00"/>
    <n v="2022"/>
    <n v="6"/>
    <s v="06"/>
    <x v="18"/>
    <n v="1519014"/>
    <n v="709"/>
    <n v="0.70899999999999996"/>
    <s v="PAEX"/>
    <n v="310"/>
    <n v="91100"/>
    <s v=" VILLABE"/>
    <n v="59100"/>
    <s v="ROUBAIX"/>
    <n v="266.166"/>
    <s v="ID2"/>
    <n v="1969"/>
    <s v="homme"/>
    <n v="0.16"/>
    <n v="0.3"/>
    <n v="6.7400000000000002E-2"/>
    <n v="0.7"/>
    <n v="17.96157903492"/>
  </r>
  <r>
    <n v="20220600077"/>
    <d v="2022-06-15T00:00:00"/>
    <n v="2022"/>
    <n v="6"/>
    <s v="06"/>
    <x v="18"/>
    <n v="1519015"/>
    <n v="406"/>
    <n v="0.40600000000000003"/>
    <s v="POLE"/>
    <n v="325"/>
    <n v="91100"/>
    <s v=" VILLABE"/>
    <n v="26750"/>
    <s v="ROMANS SUR ISER"/>
    <n v="541.17999999999995"/>
    <s v="ID2"/>
    <n v="1969"/>
    <s v="homme"/>
    <n v="0.16"/>
    <n v="0.3"/>
    <n v="6.7400000000000002E-2"/>
    <n v="0.7"/>
    <n v="20.9128620344"/>
  </r>
  <r>
    <n v="20220600077"/>
    <d v="2022-06-16T00:00:00"/>
    <n v="2022"/>
    <n v="6"/>
    <s v="06"/>
    <x v="18"/>
    <n v="1519636"/>
    <n v="150"/>
    <n v="0.15"/>
    <s v="PAEX"/>
    <n v="80"/>
    <n v="91100"/>
    <s v=" VILLABE"/>
    <n v="75003"/>
    <s v="PARIS 03"/>
    <n v="39.554000000000002"/>
    <s v="ID2"/>
    <n v="1969"/>
    <s v="homme"/>
    <n v="0.16"/>
    <n v="0.3"/>
    <n v="6.7400000000000002E-2"/>
    <n v="0.7"/>
    <n v="0.56471245800000003"/>
  </r>
  <r>
    <n v="20220600077"/>
    <d v="2022-06-16T00:00:00"/>
    <n v="2022"/>
    <n v="6"/>
    <s v="06"/>
    <x v="18"/>
    <n v="1519635"/>
    <n v="102"/>
    <n v="0.10199999999999999"/>
    <s v="POLE"/>
    <n v="120"/>
    <n v="91100"/>
    <s v=" VILLABE"/>
    <n v="21300"/>
    <s v="CHENOVE"/>
    <n v="279.79899999999998"/>
    <s v="ID2"/>
    <n v="1969"/>
    <s v="homme"/>
    <n v="0.16"/>
    <n v="0.3"/>
    <n v="6.7400000000000002E-2"/>
    <n v="0.7"/>
    <n v="2.71638941964"/>
  </r>
  <r>
    <n v="20220600077"/>
    <d v="2022-06-16T00:00:00"/>
    <n v="2022"/>
    <n v="6"/>
    <s v="06"/>
    <x v="18"/>
    <n v="1518890"/>
    <n v="150"/>
    <n v="0.15"/>
    <s v="PAEX"/>
    <n v="130"/>
    <n v="85200"/>
    <s v=" FONTENAY LE COM"/>
    <n v="91100"/>
    <s v="VILLABE"/>
    <n v="444.48399999999998"/>
    <s v="ID44"/>
    <n v="1983"/>
    <s v="homme"/>
    <n v="0.16"/>
    <n v="0.3"/>
    <n v="6.7400000000000002E-2"/>
    <n v="0.7"/>
    <n v="6.3458980680000003"/>
  </r>
  <r>
    <n v="20220600077"/>
    <d v="2022-06-16T00:00:00"/>
    <n v="2022"/>
    <n v="6"/>
    <s v="06"/>
    <x v="18"/>
    <n v="1518886"/>
    <n v="150"/>
    <n v="0.15"/>
    <s v="PAEX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2.6671434779999998"/>
  </r>
  <r>
    <n v="20220600077"/>
    <d v="2022-06-16T00:00:00"/>
    <n v="2022"/>
    <n v="6"/>
    <s v="06"/>
    <x v="18"/>
    <n v="1518067"/>
    <n v="150"/>
    <n v="0.15"/>
    <s v="PAEX"/>
    <n v="158"/>
    <n v="59243"/>
    <s v=" QUAROUBLE"/>
    <n v="91100"/>
    <s v="VILLABE"/>
    <n v="251.91900000000001"/>
    <s v="ID14"/>
    <n v="1978"/>
    <s v="femme"/>
    <n v="0.16"/>
    <n v="0.3"/>
    <n v="6.7400000000000002E-2"/>
    <n v="0.7"/>
    <n v="3.5966475630000003"/>
  </r>
  <r>
    <n v="20220600077"/>
    <d v="2022-06-16T00:00:00"/>
    <n v="2022"/>
    <n v="6"/>
    <s v="06"/>
    <x v="18"/>
    <n v="1518901"/>
    <n v="150"/>
    <n v="0.15"/>
    <s v="PAEX"/>
    <n v="158"/>
    <n v="53120"/>
    <s v=" GORRON"/>
    <n v="91100"/>
    <s v="VILLABE"/>
    <n v="316.21199999999999"/>
    <s v="ID45"/>
    <n v="1999"/>
    <s v="femme"/>
    <n v="0.16"/>
    <n v="0.3"/>
    <n v="6.7400000000000002E-2"/>
    <n v="0.7"/>
    <n v="4.5145587239999996"/>
  </r>
  <r>
    <n v="20220600077"/>
    <d v="2022-06-16T00:00:00"/>
    <n v="2022"/>
    <n v="6"/>
    <s v="06"/>
    <x v="18"/>
    <n v="1518925"/>
    <n v="150"/>
    <n v="0.15"/>
    <s v="PAEX"/>
    <n v="158"/>
    <n v="59800"/>
    <s v=" LILLE"/>
    <n v="91100"/>
    <s v="VILLABE"/>
    <n v="254.203"/>
    <s v="ID39"/>
    <n v="1970"/>
    <s v="homme"/>
    <n v="0.16"/>
    <n v="0.3"/>
    <n v="6.7400000000000002E-2"/>
    <n v="0.7"/>
    <n v="3.6292562310000003"/>
  </r>
  <r>
    <n v="20220600077"/>
    <d v="2022-06-16T00:00:00"/>
    <n v="2022"/>
    <n v="6"/>
    <s v="06"/>
    <x v="18"/>
    <n v="1518906"/>
    <n v="150"/>
    <n v="0.15"/>
    <s v="PAEX"/>
    <n v="165"/>
    <n v="40300"/>
    <s v=" PEYREHORADE"/>
    <n v="91100"/>
    <s v="VILLABE"/>
    <n v="752.09199999999998"/>
    <s v="ID7"/>
    <n v="1973"/>
    <s v="femme"/>
    <n v="0.16"/>
    <n v="0.3"/>
    <n v="6.7400000000000002E-2"/>
    <n v="0.7"/>
    <n v="10.737617484000001"/>
  </r>
  <r>
    <n v="20220600077"/>
    <d v="2022-06-16T00:00:00"/>
    <n v="2022"/>
    <n v="6"/>
    <s v="06"/>
    <x v="18"/>
    <n v="1518093"/>
    <n v="300"/>
    <n v="0.3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15.353714231999998"/>
  </r>
  <r>
    <n v="20220600077"/>
    <d v="2022-06-16T00:00:00"/>
    <n v="2022"/>
    <n v="6"/>
    <s v="06"/>
    <x v="18"/>
    <n v="1518976"/>
    <n v="150"/>
    <n v="0.15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600077"/>
    <d v="2022-06-17T00:00:00"/>
    <n v="2022"/>
    <n v="6"/>
    <s v="06"/>
    <x v="18"/>
    <n v="1518611"/>
    <n v="150"/>
    <n v="0.15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5.5546524509999999"/>
  </r>
  <r>
    <n v="20220600077"/>
    <d v="2022-06-17T00:00:00"/>
    <n v="2022"/>
    <n v="6"/>
    <s v="06"/>
    <x v="18"/>
    <n v="1519031"/>
    <n v="150"/>
    <n v="0.15"/>
    <s v="PAEX"/>
    <n v="158"/>
    <n v="59200"/>
    <s v=" TOURCOING"/>
    <n v="91100"/>
    <s v="VILLABE"/>
    <n v="266.87799999999999"/>
    <s v="ID34"/>
    <n v="1970"/>
    <s v="femme"/>
    <n v="0.16"/>
    <n v="0.3"/>
    <n v="6.7400000000000002E-2"/>
    <n v="0.7"/>
    <n v="3.8102172059999999"/>
  </r>
  <r>
    <n v="20220600077"/>
    <d v="2022-06-17T00:00:00"/>
    <n v="2022"/>
    <n v="6"/>
    <s v="06"/>
    <x v="18"/>
    <n v="1518880"/>
    <n v="300"/>
    <n v="0.3"/>
    <s v="POLE"/>
    <n v="200"/>
    <n v="76380"/>
    <s v=" CANTELEU"/>
    <n v="91100"/>
    <s v="VILLABE"/>
    <n v="173.22"/>
    <s v="ID33"/>
    <n v="1997"/>
    <s v="femme"/>
    <n v="0.16"/>
    <n v="0.3"/>
    <n v="6.7400000000000002E-2"/>
    <n v="0.7"/>
    <n v="4.94612388"/>
  </r>
  <r>
    <n v="20220600077"/>
    <d v="2022-06-17T00:00:00"/>
    <n v="2022"/>
    <n v="6"/>
    <s v="06"/>
    <x v="18"/>
    <n v="1519683"/>
    <n v="400"/>
    <n v="0.4"/>
    <s v="PAEX"/>
    <n v="200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600077"/>
    <d v="2022-06-17T00:00:00"/>
    <n v="2022"/>
    <n v="6"/>
    <s v="06"/>
    <x v="18"/>
    <n v="1520228"/>
    <n v="31"/>
    <n v="3.1E-2"/>
    <s v="POLE"/>
    <n v="200"/>
    <n v="91100"/>
    <s v=" VILLABE"/>
    <n v="83170"/>
    <s v="BRIGNOLES"/>
    <n v="778.82"/>
    <s v="ID2"/>
    <n v="1969"/>
    <s v="homme"/>
    <n v="0.16"/>
    <n v="0.3"/>
    <n v="6.7400000000000002E-2"/>
    <n v="0.7"/>
    <n v="2.2979707156"/>
  </r>
  <r>
    <n v="20220600077"/>
    <d v="2022-06-17T00:00:00"/>
    <n v="2022"/>
    <n v="6"/>
    <s v="06"/>
    <x v="18"/>
    <n v="1519901"/>
    <n v="300"/>
    <n v="0.3"/>
    <s v="POLE"/>
    <n v="210"/>
    <n v="19410"/>
    <s v=" PERPEZAC LE NOI"/>
    <n v="91100"/>
    <s v="VILLABE"/>
    <n v="456.06700000000001"/>
    <s v="ID28"/>
    <n v="1990"/>
    <s v="homme"/>
    <n v="0.16"/>
    <n v="0.3"/>
    <n v="6.7400000000000002E-2"/>
    <n v="0.7"/>
    <n v="13.022537117999999"/>
  </r>
  <r>
    <n v="20220600077"/>
    <d v="2022-06-17T00:00:00"/>
    <n v="2022"/>
    <n v="6"/>
    <s v="06"/>
    <x v="18"/>
    <n v="1519687"/>
    <n v="300"/>
    <n v="0.3"/>
    <s v="POLE"/>
    <n v="26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600077"/>
    <d v="2022-06-17T00:00:00"/>
    <n v="2022"/>
    <n v="6"/>
    <s v="06"/>
    <x v="18"/>
    <n v="1518974"/>
    <n v="1000"/>
    <n v="1"/>
    <s v="POLE"/>
    <n v="470"/>
    <n v="13000"/>
    <s v=" MARSEILLE"/>
    <n v="91100"/>
    <s v="VILLABE"/>
    <n v="740.09799999999996"/>
    <s v="ID26"/>
    <n v="1976"/>
    <s v="homme"/>
    <n v="0.16"/>
    <n v="0.3"/>
    <n v="6.7400000000000002E-2"/>
    <n v="0.7"/>
    <n v="70.442527639999994"/>
  </r>
  <r>
    <n v="20220600077"/>
    <d v="2022-06-20T00:00:00"/>
    <n v="2022"/>
    <n v="6"/>
    <s v="06"/>
    <x v="18"/>
    <n v="1520882"/>
    <n v="121"/>
    <n v="0.121"/>
    <s v="POLE"/>
    <n v="100"/>
    <n v="91100"/>
    <s v=" VILLABE"/>
    <n v="59100"/>
    <s v="ROUBAIX"/>
    <n v="266.166"/>
    <s v="ID2"/>
    <n v="1969"/>
    <s v="homme"/>
    <n v="0.16"/>
    <n v="0.3"/>
    <n v="6.7400000000000002E-2"/>
    <n v="0.7"/>
    <n v="3.0653752654800002"/>
  </r>
  <r>
    <n v="20220600077"/>
    <d v="2022-06-20T00:00:00"/>
    <n v="2022"/>
    <n v="6"/>
    <s v="06"/>
    <x v="18"/>
    <n v="1520883"/>
    <n v="278"/>
    <n v="0.27800000000000002"/>
    <s v="POLE"/>
    <n v="210"/>
    <n v="91100"/>
    <s v=" VILLABE"/>
    <n v="87000"/>
    <s v="LIMOGES"/>
    <n v="390.036"/>
    <s v="ID2"/>
    <n v="1969"/>
    <s v="homme"/>
    <n v="0.16"/>
    <n v="0.3"/>
    <n v="6.7400000000000002E-2"/>
    <n v="0.7"/>
    <n v="10.320368161440001"/>
  </r>
  <r>
    <n v="20220600077"/>
    <d v="2022-06-20T00:00:00"/>
    <n v="2022"/>
    <n v="6"/>
    <s v="06"/>
    <x v="18"/>
    <n v="1520315"/>
    <n v="450"/>
    <n v="0.45"/>
    <s v="POLE"/>
    <n v="3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6.300878965999999"/>
  </r>
  <r>
    <n v="20220600077"/>
    <d v="2022-06-20T00:00:00"/>
    <n v="2022"/>
    <n v="6"/>
    <s v="06"/>
    <x v="18"/>
    <n v="1520078"/>
    <n v="450"/>
    <n v="0.45"/>
    <s v="PAEX"/>
    <n v="400"/>
    <n v="64230"/>
    <s v=" SAUVAGNON"/>
    <n v="91100"/>
    <s v="VILLABE"/>
    <n v="767.14700000000005"/>
    <s v="ID31"/>
    <n v="1984"/>
    <s v="femme"/>
    <n v="0.16"/>
    <n v="0.3"/>
    <n v="6.7400000000000002E-2"/>
    <n v="0.7"/>
    <n v="32.857673157000008"/>
  </r>
  <r>
    <n v="20220600077"/>
    <d v="2022-06-21T00:00:00"/>
    <n v="2022"/>
    <n v="6"/>
    <s v="06"/>
    <x v="18"/>
    <n v="1521189"/>
    <n v="450"/>
    <n v="0.45"/>
    <s v="POLE"/>
    <n v="280"/>
    <n v="13000"/>
    <s v=" MARSEILLE"/>
    <n v="91100"/>
    <s v="VILLABE"/>
    <n v="740.09799999999996"/>
    <s v="ID26"/>
    <n v="1976"/>
    <s v="homme"/>
    <n v="0.16"/>
    <n v="0.3"/>
    <n v="6.7400000000000002E-2"/>
    <n v="0.7"/>
    <n v="31.699137437999998"/>
  </r>
  <r>
    <n v="20220600077"/>
    <d v="2022-06-22T00:00:00"/>
    <n v="2022"/>
    <n v="6"/>
    <s v="06"/>
    <x v="18"/>
    <n v="1521367"/>
    <n v="300"/>
    <n v="0.3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600077"/>
    <d v="2022-06-22T00:00:00"/>
    <n v="2022"/>
    <n v="6"/>
    <s v="06"/>
    <x v="18"/>
    <n v="1522324"/>
    <n v="101"/>
    <n v="0.10100000000000001"/>
    <s v="POLE"/>
    <n v="100"/>
    <n v="91100"/>
    <s v=" VILLABE"/>
    <n v="59810"/>
    <s v="LESQUIN"/>
    <n v="248.797"/>
    <s v="ID2"/>
    <n v="1969"/>
    <s v="homme"/>
    <n v="0.16"/>
    <n v="0.3"/>
    <n v="6.7400000000000002E-2"/>
    <n v="0.7"/>
    <n v="2.39173034446"/>
  </r>
  <r>
    <n v="20220600077"/>
    <d v="2022-06-22T00:00:00"/>
    <n v="2022"/>
    <n v="6"/>
    <s v="06"/>
    <x v="18"/>
    <n v="1522323"/>
    <n v="413"/>
    <n v="0.41299999999999998"/>
    <s v="GV"/>
    <n v="140"/>
    <n v="91100"/>
    <s v=" VILLABE"/>
    <n v="94440"/>
    <s v="MAROLLES EN BRI"/>
    <n v="34.085999999999999"/>
    <s v="ID2"/>
    <n v="1969"/>
    <s v="homme"/>
    <n v="0.24099999999999999"/>
    <n v="1"/>
    <n v="0"/>
    <n v="0"/>
    <n v="3.3926818379999997"/>
  </r>
  <r>
    <n v="20220600077"/>
    <d v="2022-06-22T00:00:00"/>
    <n v="2022"/>
    <n v="6"/>
    <s v="06"/>
    <x v="18"/>
    <n v="1521567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600077"/>
    <d v="2022-06-22T00:00:00"/>
    <n v="2022"/>
    <n v="6"/>
    <s v="06"/>
    <x v="18"/>
    <n v="1522326"/>
    <n v="800"/>
    <n v="0.8"/>
    <s v="PAEX"/>
    <n v="399"/>
    <n v="91100"/>
    <s v=" VILLABE"/>
    <n v="8090"/>
    <s v="CHARLEVILLE MEZ"/>
    <n v="256.911"/>
    <s v="ID2"/>
    <n v="1969"/>
    <s v="homme"/>
    <n v="0.16"/>
    <n v="0.3"/>
    <n v="6.7400000000000002E-2"/>
    <n v="0.7"/>
    <n v="19.562231184000002"/>
  </r>
  <r>
    <n v="20220600077"/>
    <d v="2022-06-22T00:00:00"/>
    <n v="2022"/>
    <n v="6"/>
    <s v="06"/>
    <x v="18"/>
    <n v="1522199"/>
    <n v="450"/>
    <n v="0.45"/>
    <s v="PAEX"/>
    <n v="400"/>
    <n v="64230"/>
    <s v=" SAUVAGNON"/>
    <n v="91100"/>
    <s v="VILLABE"/>
    <n v="767.14700000000005"/>
    <s v="ID31"/>
    <n v="1984"/>
    <s v="femme"/>
    <n v="0.16"/>
    <n v="0.3"/>
    <n v="6.7400000000000002E-2"/>
    <n v="0.7"/>
    <n v="32.857673157000008"/>
  </r>
  <r>
    <n v="20220600077"/>
    <d v="2022-06-23T00:00:00"/>
    <n v="2022"/>
    <n v="6"/>
    <s v="06"/>
    <x v="18"/>
    <n v="1523114"/>
    <n v="102"/>
    <n v="0.10199999999999999"/>
    <s v="POLE"/>
    <n v="100"/>
    <n v="91100"/>
    <s v=" VILLABE"/>
    <n v="62620"/>
    <s v="RUITZ"/>
    <n v="245.798"/>
    <s v="ID2"/>
    <n v="1969"/>
    <s v="homme"/>
    <n v="0.16"/>
    <n v="0.3"/>
    <n v="6.7400000000000002E-2"/>
    <n v="0.7"/>
    <n v="2.38629547128"/>
  </r>
  <r>
    <n v="20220600077"/>
    <d v="2022-06-23T00:00:00"/>
    <n v="2022"/>
    <n v="6"/>
    <s v="06"/>
    <x v="18"/>
    <n v="1523184"/>
    <n v="150"/>
    <n v="0.15"/>
    <s v="POLE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2.6671434779999998"/>
  </r>
  <r>
    <n v="20220600077"/>
    <d v="2022-06-23T00:00:00"/>
    <n v="2022"/>
    <n v="6"/>
    <s v="06"/>
    <x v="18"/>
    <n v="1522105"/>
    <n v="150"/>
    <n v="0.15"/>
    <s v="PAEX"/>
    <n v="158"/>
    <n v="53120"/>
    <s v=" GORRON"/>
    <n v="91100"/>
    <s v="VILLABE"/>
    <n v="316.21199999999999"/>
    <s v="ID45"/>
    <n v="1999"/>
    <s v="femme"/>
    <n v="0.16"/>
    <n v="0.3"/>
    <n v="6.7400000000000002E-2"/>
    <n v="0.7"/>
    <n v="4.5145587239999996"/>
  </r>
  <r>
    <n v="20220600077"/>
    <d v="2022-06-23T00:00:00"/>
    <n v="2022"/>
    <n v="6"/>
    <s v="06"/>
    <x v="18"/>
    <n v="1520744"/>
    <n v="300"/>
    <n v="0.3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15.353714231999998"/>
  </r>
  <r>
    <n v="20220600077"/>
    <d v="2022-06-23T00:00:00"/>
    <n v="2022"/>
    <n v="6"/>
    <s v="06"/>
    <x v="18"/>
    <n v="1523113"/>
    <n v="220"/>
    <n v="0.22"/>
    <s v="POLE"/>
    <n v="230"/>
    <n v="91100"/>
    <s v=" VILLABE"/>
    <n v="53120"/>
    <s v="GORRON"/>
    <n v="316.77699999999999"/>
    <s v="ID2"/>
    <n v="1969"/>
    <s v="homme"/>
    <n v="0.16"/>
    <n v="0.3"/>
    <n v="6.7400000000000002E-2"/>
    <n v="0.7"/>
    <n v="6.6331836691999992"/>
  </r>
  <r>
    <n v="20220600077"/>
    <d v="2022-06-23T00:00:00"/>
    <n v="2022"/>
    <n v="6"/>
    <s v="06"/>
    <x v="18"/>
    <n v="1522174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600077"/>
    <d v="2022-06-23T00:00:00"/>
    <n v="2022"/>
    <n v="6"/>
    <s v="06"/>
    <x v="18"/>
    <n v="1523116"/>
    <n v="194"/>
    <n v="0.19400000000000001"/>
    <s v="POLE"/>
    <n v="250"/>
    <n v="91100"/>
    <s v=" VILLABE"/>
    <n v="40300"/>
    <s v="PEYREHORADE"/>
    <n v="752.33699999999999"/>
    <s v="ID2"/>
    <n v="1969"/>
    <s v="homme"/>
    <n v="0.16"/>
    <n v="0.3"/>
    <n v="6.7400000000000002E-2"/>
    <n v="0.7"/>
    <n v="13.891842518040001"/>
  </r>
  <r>
    <n v="20220600077"/>
    <d v="2022-06-23T00:00:00"/>
    <n v="2022"/>
    <n v="6"/>
    <s v="06"/>
    <x v="18"/>
    <n v="1523117"/>
    <n v="406"/>
    <n v="0.40600000000000003"/>
    <s v="POLE"/>
    <n v="470"/>
    <n v="91100"/>
    <s v=" VILLABE"/>
    <n v="66000"/>
    <s v="PERPIGNAN"/>
    <n v="837.41300000000001"/>
    <s v="ID2"/>
    <n v="1969"/>
    <s v="homme"/>
    <n v="0.16"/>
    <n v="0.3"/>
    <n v="6.7400000000000002E-2"/>
    <n v="0.7"/>
    <n v="32.360217552039998"/>
  </r>
  <r>
    <n v="20220600077"/>
    <d v="2022-06-23T00:00:00"/>
    <n v="2022"/>
    <n v="6"/>
    <s v="06"/>
    <x v="18"/>
    <n v="1523115"/>
    <n v="1115"/>
    <n v="1.115"/>
    <s v="POLE"/>
    <n v="615"/>
    <n v="91100"/>
    <s v=" VILLABE"/>
    <n v="13000"/>
    <s v="MARSEILLE"/>
    <n v="740.44500000000005"/>
    <s v="ID2"/>
    <n v="1969"/>
    <s v="homme"/>
    <n v="0.16"/>
    <n v="0.3"/>
    <n v="6.7400000000000002E-2"/>
    <n v="0.7"/>
    <n v="78.580243936500011"/>
  </r>
  <r>
    <n v="20220600077"/>
    <d v="2022-06-24T00:00:00"/>
    <n v="2022"/>
    <n v="6"/>
    <s v="06"/>
    <x v="18"/>
    <n v="1523817"/>
    <n v="150"/>
    <n v="0.15"/>
    <s v="PAEX"/>
    <n v="80"/>
    <n v="93380"/>
    <s v=" PIERREFITTE SUR"/>
    <n v="91100"/>
    <s v="VILLABE"/>
    <n v="55.667000000000002"/>
    <s v="ID42"/>
    <n v="1976"/>
    <s v="homme"/>
    <n v="0.16"/>
    <n v="0.3"/>
    <n v="6.7400000000000002E-2"/>
    <n v="0.7"/>
    <n v="0.79475775900000001"/>
  </r>
  <r>
    <n v="20220600077"/>
    <d v="2022-06-24T00:00:00"/>
    <n v="2022"/>
    <n v="6"/>
    <s v="06"/>
    <x v="18"/>
    <n v="1523654"/>
    <n v="30"/>
    <n v="0.03"/>
    <s v="PAEX"/>
    <n v="100"/>
    <n v="91100"/>
    <s v=" VILLABE"/>
    <n v="59100"/>
    <s v="ROUBAIX"/>
    <n v="266.166"/>
    <s v="ID2"/>
    <n v="1969"/>
    <s v="homme"/>
    <n v="0.16"/>
    <n v="0.3"/>
    <n v="6.7400000000000002E-2"/>
    <n v="0.7"/>
    <n v="0.76001039640000001"/>
  </r>
  <r>
    <n v="20220600077"/>
    <d v="2022-06-24T00:00:00"/>
    <n v="2022"/>
    <n v="6"/>
    <s v="06"/>
    <x v="18"/>
    <n v="1521364"/>
    <n v="150"/>
    <n v="0.15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5.5546524509999999"/>
  </r>
  <r>
    <n v="20220600077"/>
    <d v="2022-06-24T00:00:00"/>
    <n v="2022"/>
    <n v="6"/>
    <s v="06"/>
    <x v="18"/>
    <n v="1522718"/>
    <n v="300"/>
    <n v="0.3"/>
    <s v="POLE"/>
    <n v="200"/>
    <n v="76380"/>
    <s v=" CANTELEU"/>
    <n v="91100"/>
    <s v="VILLABE"/>
    <n v="173.22"/>
    <s v="ID33"/>
    <n v="1997"/>
    <s v="femme"/>
    <n v="0.16"/>
    <n v="0.3"/>
    <n v="6.7400000000000002E-2"/>
    <n v="0.7"/>
    <n v="4.94612388"/>
  </r>
  <r>
    <n v="20220600077"/>
    <d v="2022-06-24T00:00:00"/>
    <n v="2022"/>
    <n v="6"/>
    <s v="06"/>
    <x v="18"/>
    <n v="1522812"/>
    <n v="400"/>
    <n v="0.4"/>
    <s v="PAEX"/>
    <n v="200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600077"/>
    <d v="2022-06-24T00:00:00"/>
    <n v="2022"/>
    <n v="6"/>
    <s v="06"/>
    <x v="18"/>
    <n v="1522817"/>
    <n v="300"/>
    <n v="0.3"/>
    <s v="POLE"/>
    <n v="27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600077"/>
    <d v="2022-06-24T00:00:00"/>
    <n v="2022"/>
    <n v="6"/>
    <s v="06"/>
    <x v="18"/>
    <n v="1523653"/>
    <n v="203"/>
    <n v="0.20300000000000001"/>
    <s v="POLE"/>
    <n v="270"/>
    <n v="91100"/>
    <s v=" VILLABE"/>
    <n v="31390"/>
    <s v="CARBONNE"/>
    <n v="715.00800000000004"/>
    <s v="ID2"/>
    <n v="1969"/>
    <s v="homme"/>
    <n v="0.16"/>
    <n v="0.3"/>
    <n v="6.7400000000000002E-2"/>
    <n v="0.7"/>
    <n v="13.815055672320002"/>
  </r>
  <r>
    <n v="20220600077"/>
    <d v="2022-06-24T00:00:00"/>
    <n v="2022"/>
    <n v="6"/>
    <s v="06"/>
    <x v="18"/>
    <n v="1523655"/>
    <n v="550"/>
    <n v="0.55000000000000004"/>
    <s v="POLE"/>
    <n v="450"/>
    <n v="91100"/>
    <s v=" VILLABE"/>
    <n v="67100"/>
    <s v="STRASBOURG"/>
    <n v="515.798"/>
    <s v="ID2"/>
    <n v="1969"/>
    <s v="homme"/>
    <n v="0.16"/>
    <n v="0.3"/>
    <n v="6.7400000000000002E-2"/>
    <n v="0.7"/>
    <n v="27.001509502000005"/>
  </r>
  <r>
    <n v="20220600077"/>
    <d v="2022-06-27T00:00:00"/>
    <n v="2022"/>
    <n v="6"/>
    <s v="06"/>
    <x v="18"/>
    <n v="1523998"/>
    <n v="102"/>
    <n v="0.10199999999999999"/>
    <s v="POLE"/>
    <n v="126.6"/>
    <n v="91100"/>
    <s v=" VILLABE"/>
    <n v="44260"/>
    <s v="LAVAU SUR LOIRE"/>
    <n v="413.68799999999999"/>
    <s v="ID2"/>
    <n v="1969"/>
    <s v="homme"/>
    <n v="0.16"/>
    <n v="0.3"/>
    <n v="6.7400000000000002E-2"/>
    <n v="0.7"/>
    <n v="4.0162320316799995"/>
  </r>
  <r>
    <n v="20220600077"/>
    <d v="2022-06-27T00:00:00"/>
    <n v="2022"/>
    <n v="6"/>
    <s v="06"/>
    <x v="18"/>
    <n v="1523996"/>
    <n v="52"/>
    <n v="5.1999999999999998E-2"/>
    <s v="POLE"/>
    <n v="155"/>
    <n v="91100"/>
    <s v=" VILLABE"/>
    <n v="33520"/>
    <s v="BRUGES"/>
    <n v="575.35599999999999"/>
    <s v="ID2"/>
    <n v="1969"/>
    <s v="homme"/>
    <n v="0.16"/>
    <n v="0.3"/>
    <n v="6.7400000000000002E-2"/>
    <n v="0.7"/>
    <n v="2.8476439721599998"/>
  </r>
  <r>
    <n v="20220600077"/>
    <d v="2022-06-27T00:00:00"/>
    <n v="2022"/>
    <n v="6"/>
    <s v="06"/>
    <x v="18"/>
    <n v="1523407"/>
    <n v="150"/>
    <n v="0.15"/>
    <s v="PAEX"/>
    <n v="158"/>
    <n v="59800"/>
    <s v=" LILLE"/>
    <n v="91100"/>
    <s v="VILLABE"/>
    <n v="254.203"/>
    <s v="ID39"/>
    <n v="1970"/>
    <s v="homme"/>
    <n v="0.16"/>
    <n v="0.3"/>
    <n v="6.7400000000000002E-2"/>
    <n v="0.7"/>
    <n v="3.6292562310000003"/>
  </r>
  <r>
    <n v="20220600077"/>
    <d v="2022-06-27T00:00:00"/>
    <n v="2022"/>
    <n v="6"/>
    <s v="06"/>
    <x v="18"/>
    <n v="1524025"/>
    <n v="227"/>
    <n v="0.22700000000000001"/>
    <s v="POLE"/>
    <n v="250"/>
    <n v="91100"/>
    <s v=" VILLABE"/>
    <n v="42153"/>
    <s v="RIORGES"/>
    <n v="360.11599999999999"/>
    <s v="ID2"/>
    <n v="1969"/>
    <s v="homme"/>
    <n v="0.16"/>
    <n v="0.3"/>
    <n v="6.7400000000000002E-2"/>
    <n v="0.7"/>
    <n v="7.78061587976"/>
  </r>
  <r>
    <n v="2022070063"/>
    <d v="2022-06-27T00:00:00"/>
    <n v="2022"/>
    <n v="6"/>
    <s v="06"/>
    <x v="18"/>
    <n v="1523181"/>
    <n v="300"/>
    <n v="0.3"/>
    <s v="PAEX"/>
    <n v="250"/>
    <n v="64230"/>
    <s v=" SAUVAGNON"/>
    <n v="91100"/>
    <s v="VILLABE"/>
    <n v="767.14700000000005"/>
    <s v="ID31"/>
    <n v="1984"/>
    <s v="femme"/>
    <n v="0.16"/>
    <n v="0.3"/>
    <n v="6.7400000000000002E-2"/>
    <n v="0.7"/>
    <n v="21.905115438000003"/>
  </r>
  <r>
    <n v="20220600077"/>
    <d v="2022-06-27T00:00:00"/>
    <n v="2022"/>
    <n v="6"/>
    <s v="06"/>
    <x v="18"/>
    <n v="1523997"/>
    <n v="201"/>
    <n v="0.20100000000000001"/>
    <s v="POLE"/>
    <n v="261"/>
    <n v="91100"/>
    <s v=" VILLABE"/>
    <n v="39570"/>
    <s v="LONS LE SAUNIER"/>
    <n v="380.45499999999998"/>
    <s v="ID2"/>
    <n v="1969"/>
    <s v="homme"/>
    <n v="0.16"/>
    <n v="0.3"/>
    <n v="6.7400000000000002E-2"/>
    <n v="0.7"/>
    <n v="7.2785530869000006"/>
  </r>
  <r>
    <n v="20220600077"/>
    <d v="2022-06-27T00:00:00"/>
    <n v="2022"/>
    <n v="6"/>
    <s v="06"/>
    <x v="18"/>
    <n v="1523412"/>
    <n v="450"/>
    <n v="0.45"/>
    <s v="POLE"/>
    <n v="280"/>
    <n v="19410"/>
    <s v=" PERPEZAC LE NOI"/>
    <n v="91100"/>
    <s v="VILLABE"/>
    <n v="456.06700000000001"/>
    <s v="ID28"/>
    <n v="1990"/>
    <s v="homme"/>
    <n v="0.16"/>
    <n v="0.3"/>
    <n v="6.7400000000000002E-2"/>
    <n v="0.7"/>
    <n v="19.533805677"/>
  </r>
  <r>
    <n v="20220600077"/>
    <d v="2022-06-27T00:00:00"/>
    <n v="2022"/>
    <n v="6"/>
    <s v="06"/>
    <x v="18"/>
    <n v="1523521"/>
    <n v="450"/>
    <n v="0.45"/>
    <s v="POLE"/>
    <n v="3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6.300878965999999"/>
  </r>
  <r>
    <n v="20220600077"/>
    <d v="2022-06-27T00:00:00"/>
    <n v="2022"/>
    <n v="6"/>
    <s v="06"/>
    <x v="18"/>
    <n v="1524024"/>
    <n v="264"/>
    <n v="0.26400000000000001"/>
    <s v="POLE"/>
    <n v="320"/>
    <n v="91100"/>
    <s v=" VILLABE"/>
    <n v="73490"/>
    <s v="RAVOIRE/LA"/>
    <n v="539.01400000000001"/>
    <s v="ID2"/>
    <n v="1969"/>
    <s v="homme"/>
    <n v="0.16"/>
    <n v="0.3"/>
    <n v="6.7400000000000002E-2"/>
    <n v="0.7"/>
    <n v="13.544085065280001"/>
  </r>
  <r>
    <n v="20220600077"/>
    <d v="2022-06-27T00:00:00"/>
    <n v="2022"/>
    <n v="6"/>
    <s v="06"/>
    <x v="18"/>
    <n v="1523520"/>
    <n v="750"/>
    <n v="0.75"/>
    <s v="PAEX"/>
    <n v="450"/>
    <n v="67100"/>
    <s v=" STRASBOURG"/>
    <n v="91100"/>
    <s v="VILLABE"/>
    <n v="516.47400000000005"/>
    <s v="ID3"/>
    <n v="1987"/>
    <s v="homme"/>
    <n v="0.16"/>
    <n v="0.3"/>
    <n v="6.7400000000000002E-2"/>
    <n v="0.7"/>
    <n v="36.868496490000012"/>
  </r>
  <r>
    <n v="20220600077"/>
    <d v="2022-06-27T00:00:00"/>
    <n v="2022"/>
    <n v="6"/>
    <s v="06"/>
    <x v="18"/>
    <n v="1522813"/>
    <n v="750"/>
    <n v="0.75"/>
    <s v="POLE"/>
    <n v="470"/>
    <n v="13000"/>
    <s v=" MARSEILLE"/>
    <n v="91100"/>
    <s v="VILLABE"/>
    <n v="740.09799999999996"/>
    <s v="ID26"/>
    <n v="1976"/>
    <s v="homme"/>
    <n v="0.16"/>
    <n v="0.3"/>
    <n v="6.7400000000000002E-2"/>
    <n v="0.7"/>
    <n v="52.831895729999999"/>
  </r>
  <r>
    <n v="20220600077"/>
    <d v="2022-06-28T00:00:00"/>
    <n v="2022"/>
    <n v="6"/>
    <s v="06"/>
    <x v="18"/>
    <n v="1524882"/>
    <n v="151"/>
    <n v="0.151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1.2404236259999999"/>
  </r>
  <r>
    <n v="20220600077"/>
    <d v="2022-06-28T00:00:00"/>
    <n v="2022"/>
    <n v="6"/>
    <s v="06"/>
    <x v="18"/>
    <n v="1524127"/>
    <n v="150"/>
    <n v="0.15"/>
    <s v="PAEX"/>
    <n v="90"/>
    <n v="93130"/>
    <s v=" NOISY LE SEC"/>
    <n v="91100"/>
    <s v="VILLABE"/>
    <n v="46.533999999999999"/>
    <s v="ID36"/>
    <n v="1973"/>
    <s v="femme"/>
    <n v="0.16"/>
    <n v="0.3"/>
    <n v="6.7400000000000002E-2"/>
    <n v="0.7"/>
    <n v="0.664365918"/>
  </r>
  <r>
    <n v="20220600077"/>
    <d v="2022-06-28T00:00:00"/>
    <n v="2022"/>
    <n v="6"/>
    <s v="06"/>
    <x v="18"/>
    <n v="1524124"/>
    <n v="300"/>
    <n v="0.3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600077"/>
    <d v="2022-06-28T00:00:00"/>
    <n v="2022"/>
    <n v="6"/>
    <s v="06"/>
    <x v="18"/>
    <n v="1524881"/>
    <n v="152"/>
    <n v="0.152"/>
    <s v="PAEX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3.62521660144"/>
  </r>
  <r>
    <n v="20220600077"/>
    <d v="2022-06-28T00:00:00"/>
    <n v="2022"/>
    <n v="6"/>
    <s v="06"/>
    <x v="18"/>
    <n v="1524952"/>
    <n v="187"/>
    <n v="0.187"/>
    <s v="POLE"/>
    <n v="108"/>
    <n v="91100"/>
    <s v=" VILLABE"/>
    <n v="89440"/>
    <s v="JOUX LA VILLE"/>
    <n v="167.37"/>
    <s v="ID2"/>
    <n v="1969"/>
    <s v="homme"/>
    <n v="0.16"/>
    <n v="0.3"/>
    <n v="6.7400000000000002E-2"/>
    <n v="0.7"/>
    <n v="2.9789617241999999"/>
  </r>
  <r>
    <n v="20220600077"/>
    <d v="2022-06-28T00:00:00"/>
    <n v="2022"/>
    <n v="6"/>
    <s v="06"/>
    <x v="18"/>
    <n v="1524158"/>
    <n v="150"/>
    <n v="0.15"/>
    <s v="PAEX"/>
    <n v="165"/>
    <n v="40300"/>
    <s v=" PEYREHORADE"/>
    <n v="91100"/>
    <s v="VILLABE"/>
    <n v="752.09199999999998"/>
    <s v="ID7"/>
    <n v="1973"/>
    <s v="femme"/>
    <n v="0.16"/>
    <n v="0.3"/>
    <n v="6.7400000000000002E-2"/>
    <n v="0.7"/>
    <n v="10.737617484000001"/>
  </r>
  <r>
    <n v="20220600077"/>
    <d v="2022-06-28T00:00:00"/>
    <n v="2022"/>
    <n v="6"/>
    <s v="06"/>
    <x v="18"/>
    <n v="1524925"/>
    <n v="604"/>
    <n v="0.60399999999999998"/>
    <s v="PAEX"/>
    <n v="250"/>
    <n v="91100"/>
    <s v=" VILLABE"/>
    <n v="80090"/>
    <s v="AMIENS"/>
    <n v="188.583"/>
    <s v="ID2"/>
    <n v="1969"/>
    <s v="homme"/>
    <n v="0.16"/>
    <n v="0.3"/>
    <n v="6.7400000000000002E-2"/>
    <n v="0.7"/>
    <n v="10.841395283760001"/>
  </r>
  <r>
    <n v="20220600077"/>
    <d v="2022-06-28T00:00:00"/>
    <n v="2022"/>
    <n v="6"/>
    <s v="06"/>
    <x v="18"/>
    <n v="1524883"/>
    <n v="406"/>
    <n v="0.40600000000000003"/>
    <s v="POLE"/>
    <n v="350"/>
    <n v="91100"/>
    <s v=" VILLABE"/>
    <n v="26750"/>
    <s v="ROMANS SUR ISER"/>
    <n v="541.17999999999995"/>
    <s v="ID2"/>
    <n v="1969"/>
    <s v="homme"/>
    <n v="0.16"/>
    <n v="0.3"/>
    <n v="6.7400000000000002E-2"/>
    <n v="0.7"/>
    <n v="20.9128620344"/>
  </r>
  <r>
    <n v="20220600077"/>
    <d v="2022-06-29T00:00:00"/>
    <n v="2022"/>
    <n v="6"/>
    <s v="06"/>
    <x v="18"/>
    <n v="1524653"/>
    <n v="150"/>
    <n v="0.15"/>
    <s v="PAEX"/>
    <n v="158"/>
    <n v="59200"/>
    <s v=" TOURCOING"/>
    <n v="91100"/>
    <s v="VILLABE"/>
    <n v="266.87799999999999"/>
    <s v="ID34"/>
    <n v="1970"/>
    <s v="femme"/>
    <n v="0.16"/>
    <n v="0.3"/>
    <n v="6.7400000000000002E-2"/>
    <n v="0.7"/>
    <n v="3.8102172059999999"/>
  </r>
  <r>
    <n v="20220600077"/>
    <d v="2022-06-29T00:00:00"/>
    <n v="2022"/>
    <n v="6"/>
    <s v="06"/>
    <x v="18"/>
    <n v="1525639"/>
    <n v="150"/>
    <n v="0.15"/>
    <s v="PAEX"/>
    <n v="158"/>
    <n v="59243"/>
    <s v=" QUAROUBLE"/>
    <n v="91100"/>
    <s v="VILLABE"/>
    <n v="251.91900000000001"/>
    <s v="ID14"/>
    <n v="1978"/>
    <s v="femme"/>
    <n v="0.16"/>
    <n v="0.3"/>
    <n v="6.7400000000000002E-2"/>
    <n v="0.7"/>
    <n v="3.5966475630000003"/>
  </r>
  <r>
    <n v="20220600077"/>
    <d v="2022-06-29T00:00:00"/>
    <n v="2022"/>
    <n v="6"/>
    <s v="06"/>
    <x v="18"/>
    <n v="1524778"/>
    <n v="300"/>
    <n v="0.3"/>
    <s v="PAEX"/>
    <n v="18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20600077"/>
    <d v="2022-06-29T00:00:00"/>
    <n v="2022"/>
    <n v="6"/>
    <s v="06"/>
    <x v="18"/>
    <n v="1525616"/>
    <n v="300"/>
    <n v="0.3"/>
    <s v="POLE"/>
    <n v="200"/>
    <n v="76380"/>
    <s v=" CANTELEU"/>
    <n v="91100"/>
    <s v="VILLABE"/>
    <n v="173.22"/>
    <s v="ID33"/>
    <n v="1997"/>
    <s v="femme"/>
    <n v="0.16"/>
    <n v="0.3"/>
    <n v="6.7400000000000002E-2"/>
    <n v="0.7"/>
    <n v="4.94612388"/>
  </r>
  <r>
    <n v="20220600077"/>
    <d v="2022-06-29T00:00:00"/>
    <n v="2022"/>
    <n v="6"/>
    <s v="06"/>
    <x v="18"/>
    <n v="1525539"/>
    <n v="378"/>
    <n v="0.378"/>
    <s v="PAEX"/>
    <n v="234"/>
    <n v="91100"/>
    <s v=" VILLABE"/>
    <n v="62780"/>
    <s v="CUCQ"/>
    <n v="280.69799999999998"/>
    <s v="ID2"/>
    <n v="1969"/>
    <s v="homme"/>
    <n v="0.16"/>
    <n v="0.3"/>
    <n v="6.7400000000000002E-2"/>
    <n v="0.7"/>
    <n v="10.098963871919999"/>
  </r>
  <r>
    <n v="20220600077"/>
    <d v="2022-06-29T00:00:00"/>
    <n v="2022"/>
    <n v="6"/>
    <s v="06"/>
    <x v="18"/>
    <n v="1525540"/>
    <n v="1620"/>
    <n v="1.62"/>
    <s v="PLR"/>
    <n v="550"/>
    <n v="91100"/>
    <s v=" VILLABE"/>
    <n v="59100"/>
    <s v="ROUBAIX"/>
    <n v="266.166"/>
    <s v="ID2"/>
    <n v="1969"/>
    <s v="homme"/>
    <n v="0.16"/>
    <n v="1"/>
    <n v="0"/>
    <n v="0"/>
    <n v="68.990227200000007"/>
  </r>
  <r>
    <n v="20220600077"/>
    <d v="2022-06-30T00:00:00"/>
    <n v="2022"/>
    <n v="6"/>
    <s v="06"/>
    <x v="18"/>
    <n v="1524299"/>
    <n v="150"/>
    <n v="0.15"/>
    <s v="PAEX"/>
    <n v="130"/>
    <n v="85200"/>
    <s v=" FONTENAY LE COM"/>
    <n v="91100"/>
    <s v="VILLABE"/>
    <n v="444.48399999999998"/>
    <s v="ID44"/>
    <n v="1983"/>
    <s v="homme"/>
    <n v="0.16"/>
    <n v="0.3"/>
    <n v="6.7400000000000002E-2"/>
    <n v="0.7"/>
    <n v="6.3458980680000003"/>
  </r>
  <r>
    <n v="20220600077"/>
    <d v="2022-06-30T00:00:00"/>
    <n v="2022"/>
    <n v="6"/>
    <s v="06"/>
    <x v="18"/>
    <n v="1524598"/>
    <n v="150"/>
    <n v="0.15"/>
    <s v="PAEX"/>
    <n v="130"/>
    <n v="44260"/>
    <s v=" LAVAU SUR LOIRE"/>
    <n v="91100"/>
    <s v="VILLABE"/>
    <n v="408.88900000000001"/>
    <s v="ID46"/>
    <n v="1982"/>
    <s v="homme"/>
    <n v="0.16"/>
    <n v="0.3"/>
    <n v="6.7400000000000002E-2"/>
    <n v="0.7"/>
    <n v="5.8377082530000006"/>
  </r>
  <r>
    <n v="2022070063"/>
    <d v="2022-06-30T00:00:00"/>
    <n v="2022"/>
    <n v="6"/>
    <s v="06"/>
    <x v="18"/>
    <n v="1525357"/>
    <n v="150"/>
    <n v="0.15"/>
    <s v="PAEX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2.6671434779999998"/>
  </r>
  <r>
    <n v="20220600077"/>
    <d v="2022-06-30T00:00:00"/>
    <n v="2022"/>
    <n v="6"/>
    <s v="06"/>
    <x v="18"/>
    <n v="1525636"/>
    <n v="150"/>
    <n v="0.15"/>
    <s v="PAEX"/>
    <n v="158"/>
    <n v="59800"/>
    <s v=" LILLE"/>
    <n v="91100"/>
    <s v="VILLABE"/>
    <n v="254.203"/>
    <s v="ID39"/>
    <n v="1970"/>
    <s v="homme"/>
    <n v="0.16"/>
    <n v="0.3"/>
    <n v="6.7400000000000002E-2"/>
    <n v="0.7"/>
    <n v="3.6292562310000003"/>
  </r>
  <r>
    <n v="20220600077"/>
    <d v="2022-06-30T00:00:00"/>
    <n v="2022"/>
    <n v="6"/>
    <s v="06"/>
    <x v="18"/>
    <n v="1526196"/>
    <n v="227"/>
    <n v="0.22700000000000001"/>
    <s v="POLE"/>
    <n v="165"/>
    <n v="91100"/>
    <s v=" VILLABE"/>
    <n v="26750"/>
    <s v="ROMANS SUR ISER"/>
    <n v="541.17999999999995"/>
    <s v="ID2"/>
    <n v="1969"/>
    <s v="homme"/>
    <n v="0.16"/>
    <n v="0.3"/>
    <n v="6.7400000000000002E-2"/>
    <n v="0.7"/>
    <n v="11.6926593148"/>
  </r>
  <r>
    <n v="20220600077"/>
    <d v="2022-06-30T00:00:00"/>
    <n v="2022"/>
    <n v="6"/>
    <s v="06"/>
    <x v="18"/>
    <n v="1525895"/>
    <n v="52"/>
    <n v="5.1999999999999998E-2"/>
    <s v="POLE"/>
    <n v="168"/>
    <n v="91100"/>
    <s v=" VILLABE"/>
    <n v="4100"/>
    <s v="MANOSQUE"/>
    <n v="755.63400000000001"/>
    <s v="ID2"/>
    <n v="1969"/>
    <s v="homme"/>
    <n v="0.16"/>
    <n v="0.3"/>
    <n v="6.7400000000000002E-2"/>
    <n v="0.7"/>
    <n v="3.7399046942399998"/>
  </r>
  <r>
    <n v="20220600077"/>
    <d v="2022-06-30T00:00:00"/>
    <n v="2022"/>
    <n v="6"/>
    <s v="06"/>
    <x v="18"/>
    <n v="1525896"/>
    <n v="310"/>
    <n v="0.31"/>
    <s v="POLE"/>
    <n v="178"/>
    <n v="91100"/>
    <s v=" VILLABE"/>
    <n v="59810"/>
    <s v="LESQUIN"/>
    <n v="248.797"/>
    <s v="ID2"/>
    <n v="1969"/>
    <s v="homme"/>
    <n v="0.16"/>
    <n v="0.3"/>
    <n v="6.7400000000000002E-2"/>
    <n v="0.7"/>
    <n v="7.3409545226000006"/>
  </r>
  <r>
    <n v="20220600077"/>
    <d v="2022-06-30T00:00:00"/>
    <n v="2022"/>
    <n v="6"/>
    <s v="06"/>
    <x v="18"/>
    <n v="1523630"/>
    <n v="300"/>
    <n v="0.3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15.353714231999998"/>
  </r>
  <r>
    <n v="20220600077"/>
    <d v="2022-06-30T00:00:00"/>
    <n v="2022"/>
    <n v="6"/>
    <s v="06"/>
    <x v="18"/>
    <n v="1526201"/>
    <n v="302"/>
    <n v="0.30199999999999999"/>
    <s v="POLE"/>
    <n v="205"/>
    <n v="91100"/>
    <s v=" VILLABE"/>
    <n v="21300"/>
    <s v="CHENOVE"/>
    <n v="279.79899999999998"/>
    <s v="ID2"/>
    <n v="1969"/>
    <s v="homme"/>
    <n v="0.16"/>
    <n v="0.3"/>
    <n v="6.7400000000000002E-2"/>
    <n v="0.7"/>
    <n v="8.0426431836399992"/>
  </r>
  <r>
    <n v="20220600077"/>
    <d v="2022-06-30T00:00:00"/>
    <n v="2022"/>
    <n v="6"/>
    <s v="06"/>
    <x v="18"/>
    <n v="1525433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600077"/>
    <d v="2022-06-30T00:00:00"/>
    <n v="2022"/>
    <n v="6"/>
    <s v="06"/>
    <x v="18"/>
    <n v="1525362"/>
    <n v="300"/>
    <n v="0.3"/>
    <s v="POLE"/>
    <n v="250"/>
    <n v="42153"/>
    <s v=" RIORGES"/>
    <n v="91100"/>
    <s v="VILLABE"/>
    <n v="359.47"/>
    <s v="ID41"/>
    <n v="1983"/>
    <s v="homme"/>
    <n v="0.16"/>
    <n v="0.3"/>
    <n v="6.7400000000000002E-2"/>
    <n v="0.7"/>
    <n v="10.264306380000001"/>
  </r>
  <r>
    <n v="20220600077"/>
    <d v="2022-06-30T00:00:00"/>
    <n v="2022"/>
    <n v="6"/>
    <s v="06"/>
    <x v="18"/>
    <n v="1525314"/>
    <n v="750"/>
    <n v="0.75"/>
    <s v="PAEX"/>
    <n v="280"/>
    <n v="93000"/>
    <s v=" BOBIGNY"/>
    <n v="91100"/>
    <s v="VILLABE"/>
    <n v="52.249000000000002"/>
    <s v="ID21"/>
    <n v="1971"/>
    <s v="homme"/>
    <n v="0.16"/>
    <n v="0.3"/>
    <n v="6.7400000000000002E-2"/>
    <n v="0.7"/>
    <n v="3.7297948650000006"/>
  </r>
  <r>
    <n v="20220600077"/>
    <d v="2022-06-30T00:00:00"/>
    <n v="2022"/>
    <n v="6"/>
    <s v="06"/>
    <x v="18"/>
    <n v="1526229"/>
    <n v="450"/>
    <n v="0.45"/>
    <s v="POLE"/>
    <n v="280"/>
    <n v="19410"/>
    <s v=" PERPEZAC LE NOI"/>
    <n v="91100"/>
    <s v="VILLABE"/>
    <n v="456.06700000000001"/>
    <s v="ID28"/>
    <n v="1990"/>
    <s v="homme"/>
    <n v="0.16"/>
    <n v="0.3"/>
    <n v="6.7400000000000002E-2"/>
    <n v="0.7"/>
    <n v="19.533805677"/>
  </r>
  <r>
    <n v="20220600077"/>
    <d v="2022-06-30T00:00:00"/>
    <n v="2022"/>
    <n v="6"/>
    <s v="06"/>
    <x v="18"/>
    <n v="1525894"/>
    <n v="1184"/>
    <n v="1.1839999999999999"/>
    <s v="PAEX"/>
    <n v="290"/>
    <n v="91100"/>
    <s v=" VILLABE"/>
    <n v="93130"/>
    <s v="NOISY LE SEC"/>
    <n v="46.627000000000002"/>
    <s v="ID2"/>
    <n v="1969"/>
    <s v="homme"/>
    <n v="0.16"/>
    <n v="0.3"/>
    <n v="6.7400000000000002E-2"/>
    <n v="0.7"/>
    <n v="5.2545421062400006"/>
  </r>
  <r>
    <n v="20220600077"/>
    <d v="2022-06-30T00:00:00"/>
    <n v="2022"/>
    <n v="6"/>
    <s v="06"/>
    <x v="18"/>
    <n v="1525963"/>
    <n v="750"/>
    <n v="0.75"/>
    <s v="PAEX"/>
    <n v="480"/>
    <n v="64230"/>
    <s v=" SAUVAGNON"/>
    <n v="91100"/>
    <s v="VILLABE"/>
    <n v="767.14700000000005"/>
    <s v="ID31"/>
    <n v="1984"/>
    <s v="femme"/>
    <n v="0.16"/>
    <n v="0.3"/>
    <n v="6.7400000000000002E-2"/>
    <n v="0.7"/>
    <n v="54.762788595000011"/>
  </r>
  <r>
    <n v="20220600077"/>
    <d v="2022-06-30T00:00:00"/>
    <n v="2022"/>
    <n v="6"/>
    <s v="06"/>
    <x v="18"/>
    <n v="1525892"/>
    <n v="882"/>
    <n v="0.88200000000000001"/>
    <s v="POLE"/>
    <n v="585"/>
    <n v="91100"/>
    <s v=" VILLABE"/>
    <n v="13000"/>
    <s v="MARSEILLE"/>
    <n v="740.44500000000005"/>
    <s v="ID2"/>
    <n v="1969"/>
    <s v="homme"/>
    <n v="0.16"/>
    <n v="0.3"/>
    <n v="6.7400000000000002E-2"/>
    <n v="0.7"/>
    <n v="62.159439598200002"/>
  </r>
  <r>
    <n v="2022070063"/>
    <d v="2022-07-01T00:00:00"/>
    <n v="2022"/>
    <n v="7"/>
    <s v="07"/>
    <x v="19"/>
    <n v="1526638"/>
    <n v="102"/>
    <n v="0.10199999999999999"/>
    <s v="POLE"/>
    <n v="100"/>
    <n v="91100"/>
    <s v=" VILLABE"/>
    <n v="37220"/>
    <s v="ILE BOUCHARD/L''"/>
    <n v="278.33600000000001"/>
    <s v="ID2"/>
    <n v="1969"/>
    <s v="homme"/>
    <n v="0.16"/>
    <n v="0.3"/>
    <n v="6.7400000000000002E-2"/>
    <n v="0.7"/>
    <n v="2.7021860889600005"/>
  </r>
  <r>
    <n v="2022070063"/>
    <d v="2022-07-01T00:00:00"/>
    <n v="2022"/>
    <n v="7"/>
    <s v="07"/>
    <x v="19"/>
    <n v="1524040"/>
    <n v="150"/>
    <n v="0.15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5.5546524509999999"/>
  </r>
  <r>
    <n v="2022070063"/>
    <d v="2022-07-01T00:00:00"/>
    <n v="2022"/>
    <n v="7"/>
    <s v="07"/>
    <x v="19"/>
    <n v="1526251"/>
    <n v="150"/>
    <n v="0.15"/>
    <s v="POLE"/>
    <n v="140"/>
    <n v="54710"/>
    <s v=" LUDRES"/>
    <n v="91100"/>
    <s v="VILLABE"/>
    <n v="376.16699999999997"/>
    <s v="ID38"/>
    <n v="1995"/>
    <s v="homme"/>
    <n v="0.16"/>
    <n v="0.3"/>
    <n v="6.7400000000000002E-2"/>
    <n v="0.7"/>
    <n v="5.3705362589999996"/>
  </r>
  <r>
    <n v="2022070063"/>
    <d v="2022-07-01T00:00:00"/>
    <n v="2022"/>
    <n v="7"/>
    <s v="07"/>
    <x v="19"/>
    <n v="1526640"/>
    <n v="440"/>
    <n v="0.44"/>
    <s v="GV"/>
    <n v="140"/>
    <n v="91100"/>
    <s v=" VILLABE"/>
    <n v="94440"/>
    <s v="MAROLLES EN BRI"/>
    <n v="34.085999999999999"/>
    <s v="ID2"/>
    <n v="1969"/>
    <s v="homme"/>
    <n v="0.24099999999999999"/>
    <n v="1"/>
    <n v="0"/>
    <n v="0"/>
    <n v="3.6144794399999998"/>
  </r>
  <r>
    <n v="2022070063"/>
    <d v="2022-07-01T00:00:00"/>
    <n v="2022"/>
    <n v="7"/>
    <s v="07"/>
    <x v="19"/>
    <n v="1526001"/>
    <n v="400"/>
    <n v="0.4"/>
    <s v="PAEX"/>
    <n v="200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70063"/>
    <d v="2022-07-01T00:00:00"/>
    <n v="2022"/>
    <n v="7"/>
    <s v="07"/>
    <x v="19"/>
    <n v="1526641"/>
    <n v="203"/>
    <n v="0.20300000000000001"/>
    <s v="POLE"/>
    <n v="205"/>
    <n v="91100"/>
    <s v=" VILLABE"/>
    <n v="21300"/>
    <s v="CHENOVE"/>
    <n v="279.79899999999998"/>
    <s v="ID2"/>
    <n v="1969"/>
    <s v="homme"/>
    <n v="0.16"/>
    <n v="0.3"/>
    <n v="6.7400000000000002E-2"/>
    <n v="0.7"/>
    <n v="5.4061475704599999"/>
  </r>
  <r>
    <n v="2022070063"/>
    <d v="2022-07-01T00:00:00"/>
    <n v="2022"/>
    <n v="7"/>
    <s v="07"/>
    <x v="19"/>
    <n v="1526006"/>
    <n v="300"/>
    <n v="0.3"/>
    <s v="POLE"/>
    <n v="26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70063"/>
    <d v="2022-07-01T00:00:00"/>
    <n v="2022"/>
    <n v="7"/>
    <s v="07"/>
    <x v="19"/>
    <n v="1526637"/>
    <n v="450"/>
    <n v="0.45"/>
    <s v="POLE"/>
    <n v="270"/>
    <n v="91100"/>
    <s v=" VILLABE"/>
    <n v="59810"/>
    <s v="LESQUIN"/>
    <n v="248.797"/>
    <s v="ID2"/>
    <n v="1969"/>
    <s v="homme"/>
    <n v="0.16"/>
    <n v="0.3"/>
    <n v="6.7400000000000002E-2"/>
    <n v="0.7"/>
    <n v="10.656224307"/>
  </r>
  <r>
    <n v="2022070063"/>
    <d v="2022-07-01T00:00:00"/>
    <n v="2022"/>
    <n v="7"/>
    <s v="07"/>
    <x v="19"/>
    <n v="1526639"/>
    <n v="800"/>
    <n v="0.8"/>
    <s v="PAEX"/>
    <n v="399"/>
    <n v="91100"/>
    <s v=" VILLABE"/>
    <n v="8090"/>
    <s v="CHARLEVILLE MEZ"/>
    <n v="256.911"/>
    <s v="ID2"/>
    <n v="1969"/>
    <s v="homme"/>
    <n v="0.16"/>
    <n v="0.3"/>
    <n v="6.7400000000000002E-2"/>
    <n v="0.7"/>
    <n v="19.562231184000002"/>
  </r>
  <r>
    <n v="2022070063"/>
    <d v="2022-07-01T00:00:00"/>
    <n v="2022"/>
    <n v="7"/>
    <s v="07"/>
    <x v="19"/>
    <n v="1526642"/>
    <n v="881"/>
    <n v="0.88100000000000001"/>
    <s v="POLE"/>
    <n v="435"/>
    <n v="91100"/>
    <s v=" VILLABE"/>
    <n v="19410"/>
    <s v="PERPEZAC LE NOI"/>
    <n v="458.50700000000001"/>
    <s v="ID2"/>
    <n v="1969"/>
    <s v="homme"/>
    <n v="0.16"/>
    <n v="0.3"/>
    <n v="6.7400000000000002E-2"/>
    <n v="0.7"/>
    <n v="38.447453405060003"/>
  </r>
  <r>
    <n v="2022070063"/>
    <d v="2022-07-01T00:00:00"/>
    <n v="2022"/>
    <n v="7"/>
    <s v="07"/>
    <x v="19"/>
    <n v="1526002"/>
    <n v="600"/>
    <n v="0.6"/>
    <s v="POLE"/>
    <n v="470"/>
    <n v="13000"/>
    <s v=" MARSEILLE"/>
    <n v="91100"/>
    <s v="VILLABE"/>
    <n v="740.09799999999996"/>
    <s v="ID26"/>
    <n v="1976"/>
    <s v="homme"/>
    <n v="0.16"/>
    <n v="0.3"/>
    <n v="6.7400000000000002E-2"/>
    <n v="0.7"/>
    <n v="42.265516583999997"/>
  </r>
  <r>
    <n v="2022070063"/>
    <d v="2022-07-04T00:00:00"/>
    <n v="2022"/>
    <n v="7"/>
    <s v="07"/>
    <x v="19"/>
    <n v="1527087"/>
    <n v="102"/>
    <n v="0.10199999999999999"/>
    <s v="POLE"/>
    <n v="100"/>
    <n v="91100"/>
    <s v=" VILLABE"/>
    <n v="62620"/>
    <s v="RUITZ"/>
    <n v="245.798"/>
    <s v="ID2"/>
    <n v="1969"/>
    <s v="homme"/>
    <n v="0.16"/>
    <n v="0.3"/>
    <n v="6.7400000000000002E-2"/>
    <n v="0.7"/>
    <n v="2.38629547128"/>
  </r>
  <r>
    <n v="2022070063"/>
    <d v="2022-07-04T00:00:00"/>
    <n v="2022"/>
    <n v="7"/>
    <s v="07"/>
    <x v="19"/>
    <n v="1527089"/>
    <n v="158"/>
    <n v="0.158"/>
    <s v="POLE"/>
    <n v="140"/>
    <n v="91100"/>
    <s v=" VILLABE"/>
    <n v="87000"/>
    <s v="LIMOGES"/>
    <n v="390.036"/>
    <s v="ID2"/>
    <n v="1969"/>
    <s v="homme"/>
    <n v="0.16"/>
    <n v="0.3"/>
    <n v="6.7400000000000002E-2"/>
    <n v="0.7"/>
    <n v="5.8655329838399997"/>
  </r>
  <r>
    <n v="2022070063"/>
    <d v="2022-07-04T00:00:00"/>
    <n v="2022"/>
    <n v="7"/>
    <s v="07"/>
    <x v="19"/>
    <n v="1525886"/>
    <n v="450"/>
    <n v="0.45"/>
    <s v="POLE"/>
    <n v="355"/>
    <n v="31390"/>
    <s v=" CARBONNE"/>
    <n v="91100"/>
    <s v="VILLABE"/>
    <n v="711.98699999999997"/>
    <s v="ID35"/>
    <n v="1999"/>
    <s v="femme"/>
    <n v="0.16"/>
    <n v="0.3"/>
    <n v="6.7400000000000002E-2"/>
    <n v="0.7"/>
    <n v="30.495115197000001"/>
  </r>
  <r>
    <n v="2022070063"/>
    <d v="2022-07-04T00:00:00"/>
    <n v="2022"/>
    <n v="7"/>
    <s v="07"/>
    <x v="19"/>
    <n v="1527088"/>
    <n v="439"/>
    <n v="0.439"/>
    <s v="POLE"/>
    <n v="360"/>
    <n v="91100"/>
    <s v=" VILLABE"/>
    <n v="67100"/>
    <s v="STRASBOURG"/>
    <n v="515.798"/>
    <s v="ID2"/>
    <n v="1969"/>
    <s v="homme"/>
    <n v="0.16"/>
    <n v="0.3"/>
    <n v="6.7400000000000002E-2"/>
    <n v="0.7"/>
    <n v="21.552113947960002"/>
  </r>
  <r>
    <n v="2022070063"/>
    <d v="2022-07-04T00:00:00"/>
    <n v="2022"/>
    <n v="7"/>
    <s v="07"/>
    <x v="19"/>
    <n v="1526606"/>
    <n v="450"/>
    <n v="0.45"/>
    <s v="POLE"/>
    <n v="450"/>
    <n v="39570"/>
    <s v=" LONS LE SAUNIER"/>
    <n v="91100"/>
    <s v="VILLABE"/>
    <n v="380.58600000000001"/>
    <s v="ID13"/>
    <n v="1986"/>
    <s v="homme"/>
    <n v="0.16"/>
    <n v="0.3"/>
    <n v="6.7400000000000002E-2"/>
    <n v="0.7"/>
    <n v="16.300878965999999"/>
  </r>
  <r>
    <n v="2022070063"/>
    <d v="2022-07-04T00:00:00"/>
    <n v="2022"/>
    <n v="7"/>
    <s v="07"/>
    <x v="19"/>
    <n v="1526605"/>
    <n v="1000"/>
    <n v="1"/>
    <s v="PAEX"/>
    <n v="520"/>
    <n v="67100"/>
    <s v=" STRASBOURG"/>
    <n v="91100"/>
    <s v="VILLABE"/>
    <n v="516.47400000000005"/>
    <s v="ID3"/>
    <n v="1987"/>
    <s v="homme"/>
    <n v="0.16"/>
    <n v="0.3"/>
    <n v="6.7400000000000002E-2"/>
    <n v="0.7"/>
    <n v="49.157995320000005"/>
  </r>
  <r>
    <n v="2022070063"/>
    <d v="2022-07-05T00:00:00"/>
    <n v="2022"/>
    <n v="7"/>
    <s v="07"/>
    <x v="19"/>
    <n v="1527158"/>
    <n v="300"/>
    <n v="0.3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70063"/>
    <d v="2022-07-05T00:00:00"/>
    <n v="2022"/>
    <n v="7"/>
    <s v="07"/>
    <x v="19"/>
    <n v="1527762"/>
    <n v="189"/>
    <n v="0.189"/>
    <s v="POLE"/>
    <n v="155"/>
    <n v="91100"/>
    <s v=" VILLABE"/>
    <n v="8090"/>
    <s v="CHARLEVILLE MEZ"/>
    <n v="256.911"/>
    <s v="ID2"/>
    <n v="1969"/>
    <s v="homme"/>
    <n v="0.16"/>
    <n v="0.3"/>
    <n v="6.7400000000000002E-2"/>
    <n v="0.7"/>
    <n v="4.6215771172200002"/>
  </r>
  <r>
    <n v="2022070063"/>
    <d v="2022-07-05T00:00:00"/>
    <n v="2022"/>
    <n v="7"/>
    <s v="07"/>
    <x v="19"/>
    <n v="1527826"/>
    <n v="170"/>
    <n v="0.17"/>
    <s v="POLE"/>
    <n v="159"/>
    <n v="91100"/>
    <s v=" VILLABE"/>
    <n v="13000"/>
    <s v="MARSEILLE"/>
    <n v="740.44500000000005"/>
    <s v="ID2"/>
    <n v="1969"/>
    <s v="homme"/>
    <n v="0.16"/>
    <n v="0.3"/>
    <n v="6.7400000000000002E-2"/>
    <n v="0.7"/>
    <n v="11.980844367000003"/>
  </r>
  <r>
    <n v="2022070063"/>
    <d v="2022-07-05T00:00:00"/>
    <n v="2022"/>
    <n v="7"/>
    <s v="07"/>
    <x v="19"/>
    <n v="1527763"/>
    <n v="227"/>
    <n v="0.22700000000000001"/>
    <s v="POLE"/>
    <n v="165"/>
    <n v="91100"/>
    <s v=" VILLABE"/>
    <n v="26750"/>
    <s v="ROMANS SUR ISER"/>
    <n v="541.17999999999995"/>
    <s v="ID2"/>
    <n v="1969"/>
    <s v="homme"/>
    <n v="0.16"/>
    <n v="0.3"/>
    <n v="6.7400000000000002E-2"/>
    <n v="0.7"/>
    <n v="11.6926593148"/>
  </r>
  <r>
    <n v="2022070063"/>
    <d v="2022-07-05T00:00:00"/>
    <n v="2022"/>
    <n v="7"/>
    <s v="07"/>
    <x v="19"/>
    <n v="1527825"/>
    <n v="378"/>
    <n v="0.378"/>
    <s v="PAEX"/>
    <n v="178"/>
    <n v="91100"/>
    <s v=" VILLABE"/>
    <n v="59810"/>
    <s v="LESQUIN"/>
    <n v="248.797"/>
    <s v="ID2"/>
    <n v="1969"/>
    <s v="homme"/>
    <n v="0.16"/>
    <n v="0.3"/>
    <n v="6.7400000000000002E-2"/>
    <n v="0.7"/>
    <n v="8.9512284178799995"/>
  </r>
  <r>
    <n v="2022070063"/>
    <d v="2022-07-05T00:00:00"/>
    <n v="2022"/>
    <n v="7"/>
    <s v="07"/>
    <x v="19"/>
    <n v="1527764"/>
    <n v="604"/>
    <n v="0.60399999999999998"/>
    <s v="PAEX"/>
    <n v="220"/>
    <n v="91100"/>
    <s v=" VILLABE"/>
    <n v="59100"/>
    <s v="ROUBAIX"/>
    <n v="266.166"/>
    <s v="ID2"/>
    <n v="1969"/>
    <s v="homme"/>
    <n v="0.16"/>
    <n v="0.3"/>
    <n v="6.7400000000000002E-2"/>
    <n v="0.7"/>
    <n v="15.30154264752"/>
  </r>
  <r>
    <n v="2022070063"/>
    <d v="2022-07-06T00:00:00"/>
    <n v="2022"/>
    <n v="7"/>
    <s v="07"/>
    <x v="19"/>
    <n v="1527944"/>
    <n v="300"/>
    <n v="0.3"/>
    <s v="PAEX"/>
    <n v="18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2070063"/>
    <d v="2022-07-06T00:00:00"/>
    <n v="2022"/>
    <n v="7"/>
    <s v="07"/>
    <x v="19"/>
    <n v="1528562"/>
    <n v="102"/>
    <n v="0.10199999999999999"/>
    <s v="POLE"/>
    <n v="200"/>
    <n v="91100"/>
    <s v=" VILLABE"/>
    <n v="83170"/>
    <s v="BRIGNOLES"/>
    <n v="778.82"/>
    <s v="ID2"/>
    <n v="1969"/>
    <s v="homme"/>
    <n v="0.16"/>
    <n v="0.3"/>
    <n v="6.7400000000000002E-2"/>
    <n v="0.7"/>
    <n v="7.561064935200001"/>
  </r>
  <r>
    <n v="2022070063"/>
    <d v="2022-07-06T00:00:00"/>
    <n v="2022"/>
    <n v="7"/>
    <s v="07"/>
    <x v="19"/>
    <n v="1528561"/>
    <n v="203"/>
    <n v="0.20300000000000001"/>
    <s v="POLE"/>
    <n v="205"/>
    <n v="91100"/>
    <s v=" VILLABE"/>
    <n v="21300"/>
    <s v="CHENOVE"/>
    <n v="279.79899999999998"/>
    <s v="ID2"/>
    <n v="1969"/>
    <s v="homme"/>
    <n v="0.16"/>
    <n v="0.3"/>
    <n v="6.7400000000000002E-2"/>
    <n v="0.7"/>
    <n v="5.4061475704599999"/>
  </r>
  <r>
    <n v="2022070063"/>
    <d v="2022-07-07T00:00:00"/>
    <n v="2022"/>
    <n v="7"/>
    <s v="07"/>
    <x v="19"/>
    <n v="1527033"/>
    <n v="150"/>
    <n v="0.15"/>
    <s v="POLE"/>
    <n v="130"/>
    <n v="37000"/>
    <s v=" TOURS"/>
    <n v="91100"/>
    <s v="VILLABE"/>
    <n v="232.78100000000001"/>
    <s v="ID47"/>
    <n v="1973"/>
    <s v="femme"/>
    <n v="0.16"/>
    <n v="0.3"/>
    <n v="6.7400000000000002E-2"/>
    <n v="0.7"/>
    <n v="3.323414337"/>
  </r>
  <r>
    <n v="2022070063"/>
    <d v="2022-07-07T00:00:00"/>
    <n v="2022"/>
    <n v="7"/>
    <s v="07"/>
    <x v="19"/>
    <n v="1527104"/>
    <n v="150"/>
    <n v="0.15"/>
    <s v="PAEX"/>
    <n v="130"/>
    <n v="85200"/>
    <s v=" FONTENAY LE COM"/>
    <n v="91100"/>
    <s v="VILLABE"/>
    <n v="444.48399999999998"/>
    <s v="ID44"/>
    <n v="1983"/>
    <s v="homme"/>
    <n v="0.16"/>
    <n v="0.3"/>
    <n v="6.7400000000000002E-2"/>
    <n v="0.7"/>
    <n v="6.3458980680000003"/>
  </r>
  <r>
    <n v="2022070063"/>
    <d v="2022-07-07T00:00:00"/>
    <n v="2022"/>
    <n v="7"/>
    <s v="07"/>
    <x v="19"/>
    <n v="1527394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70063"/>
    <d v="2022-07-07T00:00:00"/>
    <n v="2022"/>
    <n v="7"/>
    <s v="07"/>
    <x v="19"/>
    <n v="1528261"/>
    <n v="300"/>
    <n v="0.3"/>
    <s v="PAEX"/>
    <n v="165"/>
    <n v="67400"/>
    <s v=" ILLKIRCH GRAFFEN"/>
    <n v="91100"/>
    <s v="VILLABE"/>
    <n v="514.08299999999997"/>
    <s v="ID43"/>
    <n v="1990"/>
    <s v="homme"/>
    <n v="0.16"/>
    <n v="0.3"/>
    <n v="6.7400000000000002E-2"/>
    <n v="0.7"/>
    <n v="14.679125981999999"/>
  </r>
  <r>
    <n v="2022070063"/>
    <d v="2022-07-07T00:00:00"/>
    <n v="2022"/>
    <n v="7"/>
    <s v="07"/>
    <x v="19"/>
    <n v="1528167"/>
    <n v="300"/>
    <n v="0.3"/>
    <s v="PAEX"/>
    <n v="175"/>
    <n v="53120"/>
    <s v=" GORRON"/>
    <n v="91100"/>
    <s v="VILLABE"/>
    <n v="316.21199999999999"/>
    <s v="ID45"/>
    <n v="1999"/>
    <s v="femme"/>
    <n v="0.16"/>
    <n v="0.3"/>
    <n v="6.7400000000000002E-2"/>
    <n v="0.7"/>
    <n v="9.0291174479999992"/>
  </r>
  <r>
    <n v="2022070063"/>
    <d v="2022-07-07T00:00:00"/>
    <n v="2022"/>
    <n v="7"/>
    <s v="07"/>
    <x v="19"/>
    <n v="1527549"/>
    <n v="300"/>
    <n v="0.3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15.353714231999998"/>
  </r>
  <r>
    <n v="2022070063"/>
    <d v="2022-07-07T00:00:00"/>
    <n v="2022"/>
    <n v="7"/>
    <s v="07"/>
    <x v="19"/>
    <n v="1529254"/>
    <n v="152"/>
    <n v="0.152"/>
    <s v="POLE"/>
    <n v="196"/>
    <n v="91100"/>
    <s v=" VILLABE"/>
    <n v="6520"/>
    <s v="GRASSE"/>
    <n v="884.3"/>
    <s v="ID2"/>
    <n v="1969"/>
    <s v="homme"/>
    <n v="0.16"/>
    <n v="0.3"/>
    <n v="6.7400000000000002E-2"/>
    <n v="0.7"/>
    <n v="12.793486447999999"/>
  </r>
  <r>
    <n v="2022070063"/>
    <d v="2022-07-07T00:00:00"/>
    <n v="2022"/>
    <n v="7"/>
    <s v="07"/>
    <x v="19"/>
    <n v="1529440"/>
    <n v="220"/>
    <n v="0.22"/>
    <s v="POLE"/>
    <n v="210"/>
    <n v="91100"/>
    <s v=" VILLABE"/>
    <n v="53120"/>
    <s v="GORRON"/>
    <n v="316.77699999999999"/>
    <s v="ID2"/>
    <n v="1969"/>
    <s v="homme"/>
    <n v="0.16"/>
    <n v="0.3"/>
    <n v="6.7400000000000002E-2"/>
    <n v="0.7"/>
    <n v="6.6331836691999992"/>
  </r>
  <r>
    <n v="2022070063"/>
    <d v="2022-07-07T00:00:00"/>
    <n v="2022"/>
    <n v="7"/>
    <s v="07"/>
    <x v="19"/>
    <n v="1529251"/>
    <n v="303"/>
    <n v="0.30299999999999999"/>
    <s v="POLE"/>
    <n v="215"/>
    <n v="91100"/>
    <s v=" VILLABE"/>
    <n v="59200"/>
    <s v="TOURCOING"/>
    <n v="265.54500000000002"/>
    <s v="ID2"/>
    <n v="1969"/>
    <s v="homme"/>
    <n v="0.16"/>
    <n v="0.3"/>
    <n v="6.7400000000000002E-2"/>
    <n v="0.7"/>
    <n v="7.6581956492999996"/>
  </r>
  <r>
    <n v="2022070063"/>
    <d v="2022-07-07T00:00:00"/>
    <n v="2022"/>
    <n v="7"/>
    <s v="07"/>
    <x v="19"/>
    <n v="1529252"/>
    <n v="303"/>
    <n v="0.30299999999999999"/>
    <s v="POLE"/>
    <n v="215"/>
    <n v="91100"/>
    <s v=" VILLABE"/>
    <n v="59810"/>
    <s v="LESQUIN"/>
    <n v="248.797"/>
    <s v="ID2"/>
    <n v="1969"/>
    <s v="homme"/>
    <n v="0.16"/>
    <n v="0.3"/>
    <n v="6.7400000000000002E-2"/>
    <n v="0.7"/>
    <n v="7.17519103338"/>
  </r>
  <r>
    <n v="2022070063"/>
    <d v="2022-07-07T00:00:00"/>
    <n v="2022"/>
    <n v="7"/>
    <s v="07"/>
    <x v="19"/>
    <n v="1528616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70063"/>
    <d v="2022-07-07T00:00:00"/>
    <n v="2022"/>
    <n v="7"/>
    <s v="07"/>
    <x v="19"/>
    <n v="1528340"/>
    <n v="150"/>
    <n v="0.15"/>
    <s v="POLE"/>
    <n v="280"/>
    <n v="19410"/>
    <s v=" PERPEZAC LE NOI"/>
    <n v="91100"/>
    <s v="VILLABE"/>
    <n v="456.06700000000001"/>
    <s v="ID28"/>
    <n v="1990"/>
    <s v="homme"/>
    <n v="0.16"/>
    <n v="0.3"/>
    <n v="6.7400000000000002E-2"/>
    <n v="0.7"/>
    <n v="6.5112685589999995"/>
  </r>
  <r>
    <n v="2022070063"/>
    <d v="2022-07-07T00:00:00"/>
    <n v="2022"/>
    <n v="7"/>
    <s v="07"/>
    <x v="19"/>
    <n v="1529667"/>
    <n v="300"/>
    <n v="0.3"/>
    <s v="POLE"/>
    <n v="340"/>
    <n v="91100"/>
    <s v=" VILLABE"/>
    <n v="13000"/>
    <s v="MARSEILLE"/>
    <n v="740.44500000000005"/>
    <s v="ID2"/>
    <n v="1969"/>
    <s v="homme"/>
    <n v="0.16"/>
    <n v="0.3"/>
    <n v="6.7400000000000002E-2"/>
    <n v="0.7"/>
    <n v="21.14266653"/>
  </r>
  <r>
    <n v="2022070063"/>
    <d v="2022-07-08T00:00:00"/>
    <n v="2022"/>
    <n v="7"/>
    <s v="07"/>
    <x v="19"/>
    <n v="1530105"/>
    <n v="152"/>
    <n v="0.152"/>
    <s v="POLE"/>
    <n v="100"/>
    <n v="91100"/>
    <s v=" VILLABE"/>
    <n v="59810"/>
    <s v="LESQUIN"/>
    <n v="248.797"/>
    <s v="ID2"/>
    <n v="1969"/>
    <s v="homme"/>
    <n v="0.16"/>
    <n v="0.3"/>
    <n v="6.7400000000000002E-2"/>
    <n v="0.7"/>
    <n v="3.59943576592"/>
  </r>
  <r>
    <n v="2022070063"/>
    <d v="2022-07-08T00:00:00"/>
    <n v="2022"/>
    <n v="7"/>
    <s v="07"/>
    <x v="19"/>
    <n v="1528622"/>
    <n v="150"/>
    <n v="0.15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5.5546524509999999"/>
  </r>
  <r>
    <n v="2022070063"/>
    <d v="2022-07-08T00:00:00"/>
    <n v="2022"/>
    <n v="7"/>
    <s v="07"/>
    <x v="19"/>
    <n v="1528627"/>
    <n v="150"/>
    <n v="0.15"/>
    <s v="PAEX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2.6671434779999998"/>
  </r>
  <r>
    <n v="2022070063"/>
    <d v="2022-07-08T00:00:00"/>
    <n v="2022"/>
    <n v="7"/>
    <s v="07"/>
    <x v="19"/>
    <n v="1530106"/>
    <n v="121"/>
    <n v="0.121"/>
    <s v="POLE"/>
    <n v="145"/>
    <n v="91100"/>
    <s v=" VILLABE"/>
    <n v="69800"/>
    <s v="ST PRIEST"/>
    <n v="445.25200000000001"/>
    <s v="ID2"/>
    <n v="1969"/>
    <s v="homme"/>
    <n v="0.16"/>
    <n v="0.3"/>
    <n v="6.7400000000000002E-2"/>
    <n v="0.7"/>
    <n v="5.1278693285599992"/>
  </r>
  <r>
    <n v="2022070063"/>
    <d v="2022-07-08T00:00:00"/>
    <n v="2022"/>
    <n v="7"/>
    <s v="07"/>
    <x v="19"/>
    <n v="1529321"/>
    <n v="150"/>
    <n v="0.15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3.9761016690000002"/>
  </r>
  <r>
    <n v="2022070063"/>
    <d v="2022-07-08T00:00:00"/>
    <n v="2022"/>
    <n v="7"/>
    <s v="07"/>
    <x v="19"/>
    <n v="1529287"/>
    <n v="150"/>
    <n v="0.15"/>
    <s v="POLE"/>
    <n v="195"/>
    <n v="33520"/>
    <s v=" BRUGES"/>
    <n v="91100"/>
    <s v="VILLABE"/>
    <n v="577.11099999999999"/>
    <s v="ID40"/>
    <n v="1976"/>
    <s v="homme"/>
    <n v="0.16"/>
    <n v="0.3"/>
    <n v="6.7400000000000002E-2"/>
    <n v="0.7"/>
    <n v="8.2394137470000004"/>
  </r>
  <r>
    <n v="2022070063"/>
    <d v="2022-07-08T00:00:00"/>
    <n v="2022"/>
    <n v="7"/>
    <s v="07"/>
    <x v="19"/>
    <n v="1528534"/>
    <n v="300"/>
    <n v="0.3"/>
    <s v="POLE"/>
    <n v="200"/>
    <n v="76380"/>
    <s v=" CANTELEU"/>
    <n v="91100"/>
    <s v="VILLABE"/>
    <n v="173.22"/>
    <s v="ID33"/>
    <n v="1997"/>
    <s v="femme"/>
    <n v="0.16"/>
    <n v="0.3"/>
    <n v="6.7400000000000002E-2"/>
    <n v="0.7"/>
    <n v="4.94612388"/>
  </r>
  <r>
    <n v="2022070063"/>
    <d v="2022-07-08T00:00:00"/>
    <n v="2022"/>
    <n v="7"/>
    <s v="07"/>
    <x v="19"/>
    <n v="1529326"/>
    <n v="300"/>
    <n v="0.3"/>
    <s v="POLE"/>
    <n v="20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70063"/>
    <d v="2022-07-08T00:00:00"/>
    <n v="2022"/>
    <n v="7"/>
    <s v="07"/>
    <x v="19"/>
    <n v="1529665"/>
    <n v="385"/>
    <n v="0.38500000000000001"/>
    <s v="POLE"/>
    <n v="444.15"/>
    <n v="91100"/>
    <s v=" VILLABE"/>
    <n v="13000"/>
    <s v="MARSEILLE"/>
    <n v="740.44500000000005"/>
    <s v="ID2"/>
    <n v="1969"/>
    <s v="homme"/>
    <n v="0.16"/>
    <n v="0.3"/>
    <n v="6.7400000000000002E-2"/>
    <n v="0.7"/>
    <n v="27.133088713500001"/>
  </r>
  <r>
    <n v="2022070063"/>
    <d v="2022-07-08T00:00:00"/>
    <n v="2022"/>
    <n v="7"/>
    <s v="07"/>
    <x v="19"/>
    <n v="1529666"/>
    <n v="385"/>
    <n v="0.38500000000000001"/>
    <s v="POLE"/>
    <n v="444.15"/>
    <n v="91100"/>
    <s v=" VILLABE"/>
    <n v="13000"/>
    <s v="MARSEILLE"/>
    <n v="740.44500000000005"/>
    <s v="ID2"/>
    <n v="1969"/>
    <s v="homme"/>
    <n v="0.16"/>
    <n v="0.3"/>
    <n v="6.7400000000000002E-2"/>
    <n v="0.7"/>
    <n v="27.133088713500001"/>
  </r>
  <r>
    <n v="2022070063"/>
    <d v="2022-07-08T00:00:00"/>
    <n v="2022"/>
    <n v="7"/>
    <s v="07"/>
    <x v="19"/>
    <n v="1529322"/>
    <n v="750"/>
    <n v="0.75"/>
    <s v="POLE"/>
    <n v="470"/>
    <n v="13000"/>
    <s v=" MARSEILLE"/>
    <n v="91100"/>
    <s v="VILLABE"/>
    <n v="740.09799999999996"/>
    <s v="ID26"/>
    <n v="1976"/>
    <s v="homme"/>
    <n v="0.16"/>
    <n v="0.3"/>
    <n v="6.7400000000000002E-2"/>
    <n v="0.7"/>
    <n v="52.831895729999999"/>
  </r>
  <r>
    <n v="2022070063"/>
    <d v="2022-07-11T00:00:00"/>
    <n v="2022"/>
    <n v="7"/>
    <s v="07"/>
    <x v="19"/>
    <n v="1529943"/>
    <n v="150"/>
    <n v="0.15"/>
    <s v="PAEX"/>
    <n v="158"/>
    <n v="59200"/>
    <s v=" TOURCOING"/>
    <n v="91100"/>
    <s v="VILLABE"/>
    <n v="266.87799999999999"/>
    <s v="ID34"/>
    <n v="1970"/>
    <s v="femme"/>
    <n v="0.16"/>
    <n v="0.3"/>
    <n v="6.7400000000000002E-2"/>
    <n v="0.7"/>
    <n v="3.8102172059999999"/>
  </r>
  <r>
    <n v="2022070063"/>
    <d v="2022-07-11T00:00:00"/>
    <n v="2022"/>
    <n v="7"/>
    <s v="07"/>
    <x v="19"/>
    <n v="1529951"/>
    <n v="300"/>
    <n v="0.3"/>
    <s v="POLE"/>
    <n v="210"/>
    <n v="54710"/>
    <s v=" LUDRES"/>
    <n v="91100"/>
    <s v="VILLABE"/>
    <n v="376.16699999999997"/>
    <s v="ID38"/>
    <n v="1995"/>
    <s v="homme"/>
    <n v="0.16"/>
    <n v="0.3"/>
    <n v="6.7400000000000002E-2"/>
    <n v="0.7"/>
    <n v="10.741072517999999"/>
  </r>
  <r>
    <n v="2022070063"/>
    <d v="2022-07-11T00:00:00"/>
    <n v="2022"/>
    <n v="7"/>
    <s v="07"/>
    <x v="19"/>
    <n v="1529571"/>
    <n v="450"/>
    <n v="0.45"/>
    <s v="POLE"/>
    <n v="280"/>
    <n v="19410"/>
    <s v=" PERPEZAC LE NOI"/>
    <n v="91100"/>
    <s v="VILLABE"/>
    <n v="456.06700000000001"/>
    <s v="ID28"/>
    <n v="1990"/>
    <s v="homme"/>
    <n v="0.16"/>
    <n v="0.3"/>
    <n v="6.7400000000000002E-2"/>
    <n v="0.7"/>
    <n v="19.533805677"/>
  </r>
  <r>
    <n v="2022070063"/>
    <d v="2022-07-11T00:00:00"/>
    <n v="2022"/>
    <n v="7"/>
    <s v="07"/>
    <x v="19"/>
    <n v="1529990"/>
    <n v="1000"/>
    <n v="1"/>
    <s v="PAEX"/>
    <n v="450"/>
    <n v="67100"/>
    <s v=" STRASBOURG"/>
    <n v="91100"/>
    <s v="VILLABE"/>
    <n v="516.47400000000005"/>
    <s v="ID3"/>
    <n v="1987"/>
    <s v="homme"/>
    <n v="0.16"/>
    <n v="0.3"/>
    <n v="6.7400000000000002E-2"/>
    <n v="0.7"/>
    <n v="49.157995320000005"/>
  </r>
  <r>
    <n v="2022070063"/>
    <d v="2022-07-11T00:00:00"/>
    <n v="2022"/>
    <n v="7"/>
    <s v="07"/>
    <x v="19"/>
    <n v="1529991"/>
    <n v="450"/>
    <n v="0.45"/>
    <s v="POLE"/>
    <n v="5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6.300878965999999"/>
  </r>
  <r>
    <n v="2022070063"/>
    <d v="2022-07-12T00:00:00"/>
    <n v="2022"/>
    <n v="7"/>
    <s v="07"/>
    <x v="19"/>
    <n v="1530687"/>
    <n v="150"/>
    <n v="0.15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1.2322088999999998"/>
  </r>
  <r>
    <n v="2022070063"/>
    <d v="2022-07-12T00:00:00"/>
    <n v="2022"/>
    <n v="7"/>
    <s v="07"/>
    <x v="19"/>
    <n v="1530688"/>
    <n v="188"/>
    <n v="0.188"/>
    <s v="PAEX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4.4838205333600003"/>
  </r>
  <r>
    <n v="2022070063"/>
    <d v="2022-07-12T00:00:00"/>
    <n v="2022"/>
    <n v="7"/>
    <s v="07"/>
    <x v="19"/>
    <n v="1530349"/>
    <n v="150"/>
    <n v="0.15"/>
    <s v="PAEX"/>
    <n v="130"/>
    <n v="44260"/>
    <s v=" LAVAU SUR LOIRE"/>
    <n v="91100"/>
    <s v="VILLABE"/>
    <n v="408.88900000000001"/>
    <s v="ID46"/>
    <n v="1982"/>
    <s v="homme"/>
    <n v="0.16"/>
    <n v="0.3"/>
    <n v="6.7400000000000002E-2"/>
    <n v="0.7"/>
    <n v="5.8377082530000006"/>
  </r>
  <r>
    <n v="2022070063"/>
    <d v="2022-07-12T00:00:00"/>
    <n v="2022"/>
    <n v="7"/>
    <s v="07"/>
    <x v="19"/>
    <n v="1530534"/>
    <n v="150"/>
    <n v="0.15"/>
    <s v="PAEX"/>
    <n v="158"/>
    <n v="59800"/>
    <s v=" LILLE"/>
    <n v="91100"/>
    <s v="VILLABE"/>
    <n v="254.203"/>
    <s v="ID39"/>
    <n v="1970"/>
    <s v="homme"/>
    <n v="0.16"/>
    <n v="0.3"/>
    <n v="6.7400000000000002E-2"/>
    <n v="0.7"/>
    <n v="3.6292562310000003"/>
  </r>
  <r>
    <n v="2022070063"/>
    <d v="2022-07-13T00:00:00"/>
    <n v="2022"/>
    <n v="7"/>
    <s v="07"/>
    <x v="19"/>
    <n v="1531466"/>
    <n v="149"/>
    <n v="0.14899999999999999"/>
    <s v="PAEX"/>
    <n v="80"/>
    <n v="91100"/>
    <s v=" VILLABE"/>
    <n v="75003"/>
    <s v="PARIS 03"/>
    <n v="39.554000000000002"/>
    <s v="ID2"/>
    <n v="1969"/>
    <s v="homme"/>
    <n v="0.16"/>
    <n v="0.3"/>
    <n v="6.7400000000000002E-2"/>
    <n v="0.7"/>
    <n v="0.56094770827999996"/>
  </r>
  <r>
    <n v="2022070063"/>
    <d v="2022-07-13T00:00:00"/>
    <n v="2022"/>
    <n v="7"/>
    <s v="07"/>
    <x v="19"/>
    <n v="1531460"/>
    <n v="151"/>
    <n v="0.151"/>
    <s v="PAEX"/>
    <n v="100"/>
    <n v="91100"/>
    <s v=" VILLABE"/>
    <n v="59243"/>
    <s v="QUAROUBLE"/>
    <n v="250.57900000000001"/>
    <s v="ID2"/>
    <n v="1969"/>
    <s v="homme"/>
    <n v="0.16"/>
    <n v="0.3"/>
    <n v="6.7400000000000002E-2"/>
    <n v="0.7"/>
    <n v="3.6013664922200004"/>
  </r>
  <r>
    <n v="2022070063"/>
    <d v="2022-07-13T00:00:00"/>
    <n v="2022"/>
    <n v="7"/>
    <s v="07"/>
    <x v="19"/>
    <n v="1531243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70063"/>
    <d v="2022-07-13T00:00:00"/>
    <n v="2022"/>
    <n v="7"/>
    <s v="07"/>
    <x v="19"/>
    <n v="1532026"/>
    <n v="203"/>
    <n v="0.20300000000000001"/>
    <s v="POLE"/>
    <n v="205"/>
    <n v="91100"/>
    <s v=" VILLABE"/>
    <n v="21300"/>
    <s v="CHENOVE"/>
    <n v="279.79899999999998"/>
    <s v="ID2"/>
    <n v="1969"/>
    <s v="homme"/>
    <n v="0.16"/>
    <n v="0.3"/>
    <n v="6.7400000000000002E-2"/>
    <n v="0.7"/>
    <n v="5.4061475704599999"/>
  </r>
  <r>
    <n v="2022070063"/>
    <d v="2022-07-13T00:00:00"/>
    <n v="2022"/>
    <n v="7"/>
    <s v="07"/>
    <x v="19"/>
    <n v="1532028"/>
    <n v="440"/>
    <n v="0.44"/>
    <s v="POLE"/>
    <n v="390"/>
    <n v="91100"/>
    <s v=" VILLABE"/>
    <n v="39570"/>
    <s v="LONS LE SAUNIER"/>
    <n v="380.45499999999998"/>
    <s v="ID2"/>
    <n v="1969"/>
    <s v="homme"/>
    <n v="0.16"/>
    <n v="0.3"/>
    <n v="6.7400000000000002E-2"/>
    <n v="0.7"/>
    <n v="15.933151036"/>
  </r>
  <r>
    <n v="2022070063"/>
    <d v="2022-07-15T00:00:00"/>
    <n v="2022"/>
    <n v="7"/>
    <s v="07"/>
    <x v="19"/>
    <n v="1532456"/>
    <n v="265"/>
    <n v="0.26500000000000001"/>
    <s v="PAEX"/>
    <n v="100"/>
    <n v="91100"/>
    <s v=" VILLABE"/>
    <n v="62780"/>
    <s v="CUCQ"/>
    <n v="280.69799999999998"/>
    <s v="ID2"/>
    <n v="1969"/>
    <s v="homme"/>
    <n v="0.16"/>
    <n v="0.3"/>
    <n v="6.7400000000000002E-2"/>
    <n v="0.7"/>
    <n v="7.0799614446000003"/>
  </r>
  <r>
    <n v="2022070063"/>
    <d v="2022-07-15T00:00:00"/>
    <n v="2022"/>
    <n v="7"/>
    <s v="07"/>
    <x v="19"/>
    <n v="1532330"/>
    <n v="400"/>
    <n v="0.4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70063"/>
    <d v="2022-07-15T00:00:00"/>
    <n v="2022"/>
    <n v="7"/>
    <s v="07"/>
    <x v="19"/>
    <n v="1532016"/>
    <n v="150"/>
    <n v="0.15"/>
    <s v="PAEX"/>
    <n v="200"/>
    <n v="76380"/>
    <s v=" CANTELEU"/>
    <n v="91100"/>
    <s v="VILLABE"/>
    <n v="173.22"/>
    <s v="ID33"/>
    <n v="1997"/>
    <s v="femme"/>
    <n v="0.16"/>
    <n v="0.3"/>
    <n v="6.7400000000000002E-2"/>
    <n v="0.7"/>
    <n v="2.47306194"/>
  </r>
  <r>
    <n v="2022070063"/>
    <d v="2022-07-15T00:00:00"/>
    <n v="2022"/>
    <n v="7"/>
    <s v="07"/>
    <x v="19"/>
    <n v="1532335"/>
    <n v="300"/>
    <n v="0.3"/>
    <s v="PAEX"/>
    <n v="20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70063"/>
    <d v="2022-07-18T00:00:00"/>
    <n v="2022"/>
    <n v="7"/>
    <s v="07"/>
    <x v="19"/>
    <n v="1531070"/>
    <n v="150"/>
    <n v="0.15"/>
    <s v="PAEX"/>
    <n v="158"/>
    <n v="53120"/>
    <s v=" GORRON"/>
    <n v="91100"/>
    <s v="VILLABE"/>
    <n v="316.21199999999999"/>
    <s v="ID45"/>
    <n v="1999"/>
    <s v="femme"/>
    <n v="0.16"/>
    <n v="0.3"/>
    <n v="6.7400000000000002E-2"/>
    <n v="0.7"/>
    <n v="4.5145587239999996"/>
  </r>
  <r>
    <n v="2022070063"/>
    <d v="2022-07-18T00:00:00"/>
    <n v="2022"/>
    <n v="7"/>
    <s v="07"/>
    <x v="19"/>
    <n v="1532919"/>
    <n v="227"/>
    <n v="0.22700000000000001"/>
    <s v="POLE"/>
    <n v="165"/>
    <n v="91100"/>
    <s v=" VILLABE"/>
    <n v="26750"/>
    <s v="ROMANS SUR ISER"/>
    <n v="541.17999999999995"/>
    <s v="ID2"/>
    <n v="1969"/>
    <s v="homme"/>
    <n v="0.16"/>
    <n v="0.3"/>
    <n v="6.7400000000000002E-2"/>
    <n v="0.7"/>
    <n v="11.6926593148"/>
  </r>
  <r>
    <n v="2022070063"/>
    <d v="2022-07-18T00:00:00"/>
    <n v="2022"/>
    <n v="7"/>
    <s v="07"/>
    <x v="19"/>
    <n v="1532917"/>
    <n v="100"/>
    <n v="0.1"/>
    <s v="POLE"/>
    <n v="185"/>
    <n v="91100"/>
    <s v=" VILLABE"/>
    <n v="67100"/>
    <s v="STRASBOURG"/>
    <n v="515.798"/>
    <s v="ID2"/>
    <n v="1969"/>
    <s v="homme"/>
    <n v="0.16"/>
    <n v="0.3"/>
    <n v="6.7400000000000002E-2"/>
    <n v="0.7"/>
    <n v="4.909365364000001"/>
  </r>
  <r>
    <n v="2022070063"/>
    <d v="2022-07-18T00:00:00"/>
    <n v="2022"/>
    <n v="7"/>
    <s v="07"/>
    <x v="19"/>
    <n v="1532918"/>
    <n v="100"/>
    <n v="0.1"/>
    <s v="POLE"/>
    <n v="190"/>
    <n v="91100"/>
    <s v=" VILLABE"/>
    <n v="42153"/>
    <s v="RIORGES"/>
    <n v="360.11599999999999"/>
    <s v="ID2"/>
    <n v="1969"/>
    <s v="homme"/>
    <n v="0.16"/>
    <n v="0.3"/>
    <n v="6.7400000000000002E-2"/>
    <n v="0.7"/>
    <n v="3.4275840879999997"/>
  </r>
  <r>
    <n v="2022070063"/>
    <d v="2022-07-18T00:00:00"/>
    <n v="2022"/>
    <n v="7"/>
    <s v="07"/>
    <x v="19"/>
    <n v="1530786"/>
    <n v="750"/>
    <n v="0.75"/>
    <s v="PAEX"/>
    <n v="480"/>
    <n v="64230"/>
    <s v=" SAUVAGNON"/>
    <n v="91100"/>
    <s v="VILLABE"/>
    <n v="767.14700000000005"/>
    <s v="ID31"/>
    <n v="1984"/>
    <s v="femme"/>
    <n v="0.16"/>
    <n v="0.3"/>
    <n v="6.7400000000000002E-2"/>
    <n v="0.7"/>
    <n v="54.762788595000011"/>
  </r>
  <r>
    <n v="2022070063"/>
    <d v="2022-07-18T00:00:00"/>
    <n v="2022"/>
    <n v="7"/>
    <s v="07"/>
    <x v="19"/>
    <n v="1532074"/>
    <n v="750"/>
    <n v="0.75"/>
    <s v="PAEX"/>
    <n v="480"/>
    <n v="64230"/>
    <s v=" SAUVAGNON"/>
    <n v="91100"/>
    <s v="VILLABE"/>
    <n v="767.14700000000005"/>
    <s v="ID31"/>
    <n v="1984"/>
    <s v="femme"/>
    <n v="0.16"/>
    <n v="0.3"/>
    <n v="6.7400000000000002E-2"/>
    <n v="0.7"/>
    <n v="54.762788595000011"/>
  </r>
  <r>
    <n v="2022070063"/>
    <d v="2022-07-19T00:00:00"/>
    <n v="2022"/>
    <n v="7"/>
    <s v="07"/>
    <x v="19"/>
    <n v="1532900"/>
    <n v="150"/>
    <n v="0.15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2070063"/>
    <d v="2022-07-19T00:00:00"/>
    <n v="2022"/>
    <n v="7"/>
    <s v="07"/>
    <x v="19"/>
    <n v="1533056"/>
    <n v="441"/>
    <n v="0.441"/>
    <s v="GV"/>
    <n v="140"/>
    <n v="91100"/>
    <s v=" VILLABE"/>
    <n v="94440"/>
    <s v="MAROLLES EN BRI"/>
    <n v="34.085999999999999"/>
    <s v="ID2"/>
    <n v="1969"/>
    <s v="homme"/>
    <n v="0.24099999999999999"/>
    <n v="1"/>
    <n v="0"/>
    <n v="0"/>
    <n v="3.622694166"/>
  </r>
  <r>
    <n v="2022070063"/>
    <d v="2022-07-19T00:00:00"/>
    <n v="2022"/>
    <n v="7"/>
    <s v="07"/>
    <x v="19"/>
    <n v="1533096"/>
    <n v="150"/>
    <n v="0.15"/>
    <s v="PAEX"/>
    <n v="158"/>
    <n v="59800"/>
    <s v=" LILLE"/>
    <n v="91100"/>
    <s v="VILLABE"/>
    <n v="254.203"/>
    <s v="ID39"/>
    <n v="1970"/>
    <s v="homme"/>
    <n v="0.16"/>
    <n v="0.3"/>
    <n v="6.7400000000000002E-2"/>
    <n v="0.7"/>
    <n v="3.6292562310000003"/>
  </r>
  <r>
    <n v="2022070063"/>
    <d v="2022-07-19T00:00:00"/>
    <n v="2022"/>
    <n v="7"/>
    <s v="07"/>
    <x v="19"/>
    <n v="1532436"/>
    <n v="150"/>
    <n v="0.15"/>
    <s v="POLE"/>
    <n v="165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2070063"/>
    <d v="2022-07-19T00:00:00"/>
    <n v="2022"/>
    <n v="7"/>
    <s v="07"/>
    <x v="19"/>
    <n v="1533095"/>
    <n v="150"/>
    <n v="0.15"/>
    <s v="PAEX"/>
    <n v="193"/>
    <n v="59200"/>
    <s v=" TOURCOING"/>
    <n v="91100"/>
    <s v="VILLABE"/>
    <n v="266.87799999999999"/>
    <s v="ID34"/>
    <n v="1970"/>
    <s v="femme"/>
    <n v="0.16"/>
    <n v="0.3"/>
    <n v="6.7400000000000002E-2"/>
    <n v="0.7"/>
    <n v="3.8102172059999999"/>
  </r>
  <r>
    <n v="2022070063"/>
    <d v="2022-07-19T00:00:00"/>
    <n v="2022"/>
    <n v="7"/>
    <s v="07"/>
    <x v="19"/>
    <n v="1532331"/>
    <n v="150"/>
    <n v="0.15"/>
    <s v="POLE"/>
    <n v="570"/>
    <n v="13000"/>
    <s v=" MARSEILLE"/>
    <n v="91100"/>
    <s v="VILLABE"/>
    <n v="740.09799999999996"/>
    <s v="ID26"/>
    <n v="1976"/>
    <s v="homme"/>
    <n v="0.16"/>
    <n v="0.3"/>
    <n v="6.7400000000000002E-2"/>
    <n v="0.7"/>
    <n v="10.566379145999999"/>
  </r>
  <r>
    <n v="2022070063"/>
    <d v="2022-07-20T00:00:00"/>
    <n v="2022"/>
    <n v="7"/>
    <s v="07"/>
    <x v="19"/>
    <n v="1533505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70063"/>
    <d v="2022-07-20T00:00:00"/>
    <n v="2022"/>
    <n v="7"/>
    <s v="07"/>
    <x v="19"/>
    <n v="1533599"/>
    <n v="150"/>
    <n v="0.15"/>
    <s v="PAEX"/>
    <n v="165"/>
    <n v="40300"/>
    <s v=" PEYREHORADE"/>
    <n v="91100"/>
    <s v="VILLABE"/>
    <n v="752.09199999999998"/>
    <s v="ID7"/>
    <n v="1973"/>
    <s v="femme"/>
    <n v="0.16"/>
    <n v="0.3"/>
    <n v="6.7400000000000002E-2"/>
    <n v="0.7"/>
    <n v="10.737617484000001"/>
  </r>
  <r>
    <n v="2022070063"/>
    <d v="2022-07-21T00:00:00"/>
    <n v="2022"/>
    <n v="7"/>
    <s v="07"/>
    <x v="19"/>
    <n v="1533601"/>
    <n v="150"/>
    <n v="0.15"/>
    <s v="PAEX"/>
    <n v="158"/>
    <n v="53120"/>
    <s v=" GORRON"/>
    <n v="91100"/>
    <s v="VILLABE"/>
    <n v="316.21199999999999"/>
    <s v="ID45"/>
    <n v="1999"/>
    <s v="femme"/>
    <n v="0.16"/>
    <n v="0.3"/>
    <n v="6.7400000000000002E-2"/>
    <n v="0.7"/>
    <n v="4.5145587239999996"/>
  </r>
  <r>
    <n v="2022070063"/>
    <d v="2022-07-21T00:00:00"/>
    <n v="2022"/>
    <n v="7"/>
    <s v="07"/>
    <x v="19"/>
    <n v="1533084"/>
    <n v="150"/>
    <n v="0.15"/>
    <s v="POLE"/>
    <n v="180"/>
    <n v="37220"/>
    <s v=" ILE BOUCHARD/L''"/>
    <n v="91090"/>
    <s v="LISSES"/>
    <n v="277.30599999999998"/>
    <s v="ID48"/>
    <n v="1987"/>
    <s v="homme"/>
    <n v="0.16"/>
    <n v="0.3"/>
    <n v="6.7400000000000002E-2"/>
    <n v="0.7"/>
    <n v="3.9590977619999999"/>
  </r>
  <r>
    <n v="2022070063"/>
    <d v="2022-07-21T00:00:00"/>
    <n v="2022"/>
    <n v="7"/>
    <s v="07"/>
    <x v="19"/>
    <n v="1534666"/>
    <n v="302"/>
    <n v="0.30199999999999999"/>
    <s v="POLE"/>
    <n v="200"/>
    <n v="91100"/>
    <s v=" VILLABE"/>
    <n v="8090"/>
    <s v="CHARLEVILLE MEZ"/>
    <n v="256.911"/>
    <s v="ID2"/>
    <n v="1969"/>
    <s v="homme"/>
    <n v="0.16"/>
    <n v="0.3"/>
    <n v="6.7400000000000002E-2"/>
    <n v="0.7"/>
    <n v="7.3847422719599995"/>
  </r>
  <r>
    <n v="2022070063"/>
    <d v="2022-07-21T00:00:00"/>
    <n v="2022"/>
    <n v="7"/>
    <s v="07"/>
    <x v="19"/>
    <n v="1534665"/>
    <n v="482"/>
    <n v="0.48199999999999998"/>
    <s v="POLE"/>
    <n v="341"/>
    <n v="91100"/>
    <s v=" VILLABE"/>
    <n v="67100"/>
    <s v="STRASBOURG"/>
    <n v="515.798"/>
    <s v="ID2"/>
    <n v="1969"/>
    <s v="homme"/>
    <n v="0.16"/>
    <n v="0.3"/>
    <n v="6.7400000000000002E-2"/>
    <n v="0.7"/>
    <n v="23.66314105448"/>
  </r>
  <r>
    <n v="2022070063"/>
    <d v="2022-07-21T00:00:00"/>
    <n v="2022"/>
    <n v="7"/>
    <s v="07"/>
    <x v="19"/>
    <n v="1532435"/>
    <n v="1000"/>
    <n v="1"/>
    <s v="PAEX"/>
    <n v="520"/>
    <n v="67100"/>
    <s v=" STRASBOURG"/>
    <n v="91100"/>
    <s v="VILLABE"/>
    <n v="516.47400000000005"/>
    <s v="ID3"/>
    <n v="1987"/>
    <s v="homme"/>
    <n v="0.16"/>
    <n v="0.3"/>
    <n v="6.7400000000000002E-2"/>
    <n v="0.7"/>
    <n v="49.157995320000005"/>
  </r>
  <r>
    <n v="2022070063"/>
    <d v="2022-07-22T00:00:00"/>
    <n v="2022"/>
    <n v="7"/>
    <s v="07"/>
    <x v="19"/>
    <n v="1534003"/>
    <n v="150"/>
    <n v="0.15"/>
    <s v="PAEX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2.6671434779999998"/>
  </r>
  <r>
    <n v="2022070063"/>
    <d v="2022-07-22T00:00:00"/>
    <n v="2022"/>
    <n v="7"/>
    <s v="07"/>
    <x v="19"/>
    <n v="1534575"/>
    <n v="400"/>
    <n v="0.4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70063"/>
    <d v="2022-07-22T00:00:00"/>
    <n v="2022"/>
    <n v="7"/>
    <s v="07"/>
    <x v="19"/>
    <n v="1531098"/>
    <n v="150"/>
    <n v="0.15"/>
    <s v="PAEX"/>
    <n v="160"/>
    <n v="87000"/>
    <s v=" LIMOGES"/>
    <n v="91100"/>
    <s v="VILLABE"/>
    <n v="389.06299999999999"/>
    <s v="ID37"/>
    <n v="1965"/>
    <s v="femme"/>
    <n v="0.16"/>
    <n v="0.3"/>
    <n v="6.7400000000000002E-2"/>
    <n v="0.7"/>
    <n v="5.5546524509999999"/>
  </r>
  <r>
    <n v="2022070063"/>
    <d v="2022-07-22T00:00:00"/>
    <n v="2022"/>
    <n v="7"/>
    <s v="07"/>
    <x v="19"/>
    <n v="1534463"/>
    <n v="150"/>
    <n v="0.15"/>
    <s v="PAEX"/>
    <n v="165"/>
    <n v="67400"/>
    <s v=" ILLKIRCH GRAFFEN"/>
    <n v="91100"/>
    <s v="VILLABE"/>
    <n v="514.08299999999997"/>
    <s v="ID43"/>
    <n v="1990"/>
    <s v="homme"/>
    <n v="0.16"/>
    <n v="0.3"/>
    <n v="6.7400000000000002E-2"/>
    <n v="0.7"/>
    <n v="7.3395629909999993"/>
  </r>
  <r>
    <n v="2022070063"/>
    <d v="2022-07-22T00:00:00"/>
    <n v="2022"/>
    <n v="7"/>
    <s v="07"/>
    <x v="19"/>
    <n v="1533982"/>
    <n v="150"/>
    <n v="0.15"/>
    <s v="POLE"/>
    <n v="210"/>
    <n v="54710"/>
    <s v=" LUDRES"/>
    <n v="91090"/>
    <s v="LISSES"/>
    <n v="375.233"/>
    <s v="ID38"/>
    <n v="1995"/>
    <s v="homme"/>
    <n v="0.16"/>
    <n v="0.3"/>
    <n v="6.7400000000000002E-2"/>
    <n v="0.7"/>
    <n v="5.3572015410000002"/>
  </r>
  <r>
    <n v="2022070063"/>
    <d v="2022-07-22T00:00:00"/>
    <n v="2022"/>
    <n v="7"/>
    <s v="07"/>
    <x v="19"/>
    <n v="1534052"/>
    <n v="173"/>
    <n v="0.17299999999999999"/>
    <s v="POLE"/>
    <n v="239"/>
    <n v="26750"/>
    <s v=" ROMANS SUR ISER"/>
    <n v="91090"/>
    <s v="LISSES"/>
    <n v="542.80700000000002"/>
    <s v="ID5"/>
    <n v="1998"/>
    <s v="femme"/>
    <n v="0.16"/>
    <n v="0.3"/>
    <n v="6.7400000000000002E-2"/>
    <n v="0.7"/>
    <n v="8.9379360549799998"/>
  </r>
  <r>
    <n v="2022070063"/>
    <d v="2022-07-22T00:00:00"/>
    <n v="2022"/>
    <n v="7"/>
    <s v="07"/>
    <x v="19"/>
    <n v="1534580"/>
    <n v="300"/>
    <n v="0.3"/>
    <s v="POLE"/>
    <n v="275"/>
    <n v="8090"/>
    <s v="CHARLEVILLE MEZ"/>
    <n v="91090"/>
    <s v="LISSES"/>
    <n v="257.10899999999998"/>
    <s v="ID15"/>
    <n v="1992"/>
    <s v="femme"/>
    <n v="0.16"/>
    <n v="0.3"/>
    <n v="6.7400000000000002E-2"/>
    <n v="0.7"/>
    <n v="7.3414903859999985"/>
  </r>
  <r>
    <n v="2022070063"/>
    <d v="2022-07-22T00:00:00"/>
    <n v="2022"/>
    <n v="7"/>
    <s v="07"/>
    <x v="19"/>
    <n v="1534576"/>
    <n v="650"/>
    <n v="0.65"/>
    <s v="POLE"/>
    <n v="385"/>
    <n v="13010"/>
    <s v=" MARSEILLE"/>
    <n v="91090"/>
    <s v="LISSES"/>
    <n v="747.69799999999998"/>
    <s v="ID27"/>
    <n v="1980"/>
    <s v="femme"/>
    <n v="0.16"/>
    <n v="0.3"/>
    <n v="6.7400000000000002E-2"/>
    <n v="0.7"/>
    <n v="46.257832166"/>
  </r>
  <r>
    <n v="2022070063"/>
    <d v="2022-07-25T00:00:00"/>
    <n v="2022"/>
    <n v="7"/>
    <s v="07"/>
    <x v="19"/>
    <n v="1535891"/>
    <n v="150"/>
    <n v="0.15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1.2287746499999999"/>
  </r>
  <r>
    <n v="20220700116"/>
    <d v="2022-07-25T00:00:00"/>
    <n v="2022"/>
    <n v="7"/>
    <s v="07"/>
    <x v="19"/>
    <n v="1535210"/>
    <n v="150"/>
    <n v="0.15"/>
    <s v="POLE"/>
    <n v="165"/>
    <n v="39570"/>
    <s v=" LONS LE SAUNIER"/>
    <n v="91090"/>
    <s v="LISSES"/>
    <n v="381.86700000000002"/>
    <s v="ID13"/>
    <n v="1986"/>
    <s v="homme"/>
    <n v="0.16"/>
    <n v="0.3"/>
    <n v="6.7400000000000002E-2"/>
    <n v="0.7"/>
    <n v="5.4519151590000003"/>
  </r>
  <r>
    <n v="2022070063"/>
    <d v="2022-07-25T00:00:00"/>
    <n v="2022"/>
    <n v="7"/>
    <s v="07"/>
    <x v="19"/>
    <n v="1533912"/>
    <n v="150"/>
    <n v="0.15"/>
    <s v="POLE"/>
    <n v="185"/>
    <n v="59243"/>
    <s v=" QUAROUBLE"/>
    <n v="91090"/>
    <s v="LISSES"/>
    <n v="251.42599999999999"/>
    <s v="ID14"/>
    <n v="1978"/>
    <s v="femme"/>
    <n v="0.16"/>
    <n v="0.3"/>
    <n v="6.7400000000000002E-2"/>
    <n v="0.7"/>
    <n v="3.5896090019999995"/>
  </r>
  <r>
    <n v="2022070063"/>
    <d v="2022-07-26T00:00:00"/>
    <n v="2022"/>
    <n v="7"/>
    <s v="07"/>
    <x v="19"/>
    <n v="1536397"/>
    <n v="170"/>
    <n v="0.17"/>
    <s v="POLE"/>
    <n v="108"/>
    <n v="91100"/>
    <s v=" VILLABE"/>
    <n v="89440"/>
    <s v="JOUX LA VILLE"/>
    <n v="167.37"/>
    <s v="ID2"/>
    <n v="1969"/>
    <s v="homme"/>
    <n v="0.16"/>
    <n v="0.3"/>
    <n v="6.7400000000000002E-2"/>
    <n v="0.7"/>
    <n v="2.7081470220000003"/>
  </r>
  <r>
    <n v="20220700116"/>
    <d v="2022-07-26T00:00:00"/>
    <n v="2022"/>
    <n v="7"/>
    <s v="07"/>
    <x v="19"/>
    <n v="1536382"/>
    <n v="342"/>
    <n v="0.34200000000000003"/>
    <s v="POLE"/>
    <n v="205"/>
    <n v="91100"/>
    <s v=" VILLABE"/>
    <n v="21300"/>
    <s v="CHENOVE"/>
    <n v="279.79899999999998"/>
    <s v="ID2"/>
    <n v="1969"/>
    <s v="homme"/>
    <n v="0.16"/>
    <n v="0.3"/>
    <n v="6.7400000000000002E-2"/>
    <n v="0.7"/>
    <n v="9.10789393644"/>
  </r>
  <r>
    <n v="2022070063"/>
    <d v="2022-07-26T00:00:00"/>
    <n v="2022"/>
    <n v="7"/>
    <s v="07"/>
    <x v="19"/>
    <n v="1536381"/>
    <n v="440"/>
    <n v="0.44"/>
    <s v="POLE"/>
    <n v="280"/>
    <n v="91100"/>
    <s v=" VILLABE"/>
    <n v="19410"/>
    <s v="PERPEZAC LE NOI"/>
    <n v="458.50700000000001"/>
    <s v="ID2"/>
    <n v="1969"/>
    <s v="homme"/>
    <n v="0.16"/>
    <n v="0.3"/>
    <n v="6.7400000000000002E-2"/>
    <n v="0.7"/>
    <n v="19.201906354400002"/>
  </r>
  <r>
    <n v="20220700116"/>
    <d v="2022-07-26T00:00:00"/>
    <n v="2022"/>
    <n v="7"/>
    <s v="07"/>
    <x v="19"/>
    <n v="1535209"/>
    <n v="750"/>
    <n v="0.75"/>
    <s v="POLE"/>
    <n v="365"/>
    <n v="67100"/>
    <s v=" STRASBOURG"/>
    <n v="91100"/>
    <s v="VILLABE"/>
    <n v="516.47400000000005"/>
    <s v="ID3"/>
    <n v="1987"/>
    <s v="homme"/>
    <n v="0.16"/>
    <n v="0.3"/>
    <n v="6.7400000000000002E-2"/>
    <n v="0.7"/>
    <n v="36.868496490000012"/>
  </r>
  <r>
    <n v="20220800118"/>
    <d v="2022-07-27T00:00:00"/>
    <n v="2022"/>
    <n v="7"/>
    <s v="07"/>
    <x v="19"/>
    <n v="1537116"/>
    <n v="428"/>
    <n v="0.42799999999999999"/>
    <s v="PAEX"/>
    <n v="140"/>
    <n v="91100"/>
    <s v=" VILLABE"/>
    <n v="59243"/>
    <s v="QUAROUBLE"/>
    <n v="250.57900000000001"/>
    <s v="ID2"/>
    <n v="1969"/>
    <s v="homme"/>
    <n v="0.16"/>
    <n v="0.3"/>
    <n v="6.7400000000000002E-2"/>
    <n v="0.7"/>
    <n v="10.20784674616"/>
  </r>
  <r>
    <n v="2022070063"/>
    <d v="2022-07-27T00:00:00"/>
    <n v="2022"/>
    <n v="7"/>
    <s v="07"/>
    <x v="19"/>
    <n v="1536393"/>
    <n v="300"/>
    <n v="0.3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15.353714231999998"/>
  </r>
  <r>
    <n v="2022070063"/>
    <d v="2022-07-27T00:00:00"/>
    <n v="2022"/>
    <n v="7"/>
    <s v="07"/>
    <x v="19"/>
    <n v="1534694"/>
    <n v="150"/>
    <n v="0.15"/>
    <s v="POLE"/>
    <n v="200"/>
    <n v="76380"/>
    <s v=" CANTELEU"/>
    <n v="91090"/>
    <s v="LISSES"/>
    <n v="172.727"/>
    <s v="ID33"/>
    <n v="1997"/>
    <s v="femme"/>
    <n v="0.16"/>
    <n v="0.3"/>
    <n v="6.7400000000000002E-2"/>
    <n v="0.7"/>
    <n v="2.4660233790000001"/>
  </r>
  <r>
    <n v="20220800118"/>
    <d v="2022-07-27T00:00:00"/>
    <n v="2022"/>
    <n v="7"/>
    <s v="07"/>
    <x v="19"/>
    <n v="1537261"/>
    <n v="1055"/>
    <n v="1.0549999999999999"/>
    <s v="PLR"/>
    <n v="485"/>
    <n v="91100"/>
    <s v=" VILLABE"/>
    <n v="67100"/>
    <s v="STRASBOURG"/>
    <n v="515.798"/>
    <s v="ID2"/>
    <n v="1969"/>
    <s v="homme"/>
    <n v="0.16"/>
    <n v="1"/>
    <n v="0"/>
    <n v="0"/>
    <n v="87.066702399999997"/>
  </r>
  <r>
    <n v="20220700116"/>
    <d v="2022-07-28T00:00:00"/>
    <n v="2022"/>
    <n v="7"/>
    <s v="07"/>
    <x v="19"/>
    <n v="1536974"/>
    <n v="170"/>
    <n v="0.17"/>
    <s v="POLE"/>
    <n v="108"/>
    <n v="89440"/>
    <s v=" JOUX LA VILLE"/>
    <n v="91090"/>
    <s v="LISSES"/>
    <n v="168.43199999999999"/>
    <s v="ID49"/>
    <n v="1964"/>
    <s v="homme"/>
    <n v="0.16"/>
    <n v="0.3"/>
    <n v="6.7400000000000002E-2"/>
    <n v="0.7"/>
    <n v="2.7253308191999999"/>
  </r>
  <r>
    <n v="20220800118"/>
    <d v="2022-07-28T00:00:00"/>
    <n v="2022"/>
    <n v="7"/>
    <s v="07"/>
    <x v="19"/>
    <n v="1535547"/>
    <n v="150"/>
    <n v="0.15"/>
    <s v="PAEX"/>
    <n v="130"/>
    <n v="85200"/>
    <s v=" PISSOTTE"/>
    <n v="91100"/>
    <s v="VILLABE"/>
    <n v="446.36"/>
    <s v="ID50"/>
    <n v="1971"/>
    <s v="homme"/>
    <n v="0.16"/>
    <n v="0.3"/>
    <n v="6.7400000000000002E-2"/>
    <n v="0.7"/>
    <n v="6.3726817200000001"/>
  </r>
  <r>
    <n v="2022070063"/>
    <d v="2022-07-28T00:00:00"/>
    <n v="2022"/>
    <n v="7"/>
    <s v="07"/>
    <x v="19"/>
    <n v="1536311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70063"/>
    <d v="2022-07-28T00:00:00"/>
    <n v="2022"/>
    <n v="7"/>
    <s v="07"/>
    <x v="19"/>
    <n v="1536113"/>
    <n v="150"/>
    <n v="0.15"/>
    <s v="PAEX"/>
    <n v="193"/>
    <n v="59200"/>
    <s v=" TOURCOING"/>
    <n v="91100"/>
    <s v="VILLABE"/>
    <n v="266.87799999999999"/>
    <s v="ID34"/>
    <n v="1970"/>
    <s v="femme"/>
    <n v="0.16"/>
    <n v="0.3"/>
    <n v="6.7400000000000002E-2"/>
    <n v="0.7"/>
    <n v="3.8102172059999999"/>
  </r>
  <r>
    <n v="2022070063"/>
    <d v="2022-07-28T00:00:00"/>
    <n v="2022"/>
    <n v="7"/>
    <s v="07"/>
    <x v="19"/>
    <n v="1536703"/>
    <n v="300"/>
    <n v="0.3"/>
    <s v="POLE"/>
    <n v="260"/>
    <n v="31390"/>
    <s v=" CARBONNE"/>
    <n v="91090"/>
    <s v="LISSES"/>
    <n v="710.83500000000004"/>
    <s v="ID35"/>
    <n v="1999"/>
    <s v="femme"/>
    <n v="0.16"/>
    <n v="0.3"/>
    <n v="6.7400000000000002E-2"/>
    <n v="0.7"/>
    <n v="20.297182589999998"/>
  </r>
  <r>
    <n v="2022070063"/>
    <d v="2022-07-28T00:00:00"/>
    <n v="2022"/>
    <n v="7"/>
    <s v="07"/>
    <x v="19"/>
    <n v="1535889"/>
    <n v="300"/>
    <n v="0.3"/>
    <s v="PAEX"/>
    <n v="385"/>
    <n v="64230"/>
    <s v=" SAUVAGNON"/>
    <n v="91100"/>
    <s v="VILLABE"/>
    <n v="767.14700000000005"/>
    <s v="ID31"/>
    <n v="1984"/>
    <s v="femme"/>
    <n v="0.16"/>
    <n v="0.3"/>
    <n v="6.7400000000000002E-2"/>
    <n v="0.7"/>
    <n v="21.905115438000003"/>
  </r>
  <r>
    <n v="20220700116"/>
    <d v="2022-07-29T00:00:00"/>
    <n v="2022"/>
    <n v="7"/>
    <s v="07"/>
    <x v="19"/>
    <n v="1538617"/>
    <n v="52"/>
    <n v="5.1999999999999998E-2"/>
    <s v="POLE"/>
    <n v="126.6"/>
    <n v="91100"/>
    <s v=" VILLABE"/>
    <n v="44260"/>
    <s v="LAVAU SUR LOIRE"/>
    <n v="413.68799999999999"/>
    <s v="ID2"/>
    <n v="1969"/>
    <s v="homme"/>
    <n v="0.16"/>
    <n v="0.3"/>
    <n v="6.7400000000000002E-2"/>
    <n v="0.7"/>
    <n v="2.04749083968"/>
  </r>
  <r>
    <n v="20220800118"/>
    <d v="2022-07-29T00:00:00"/>
    <n v="2022"/>
    <n v="7"/>
    <s v="07"/>
    <x v="19"/>
    <n v="1538620"/>
    <n v="78"/>
    <n v="7.8E-2"/>
    <s v="POLE"/>
    <n v="185"/>
    <n v="91100"/>
    <s v=" VILLABE"/>
    <n v="67100"/>
    <s v="STRASBOURG"/>
    <n v="515.798"/>
    <s v="ID2"/>
    <n v="1969"/>
    <s v="homme"/>
    <n v="0.16"/>
    <n v="0.3"/>
    <n v="6.7400000000000002E-2"/>
    <n v="0.7"/>
    <n v="3.8293049839200002"/>
  </r>
  <r>
    <n v="2022070063"/>
    <d v="2022-07-29T00:00:00"/>
    <n v="2022"/>
    <n v="7"/>
    <s v="07"/>
    <x v="19"/>
    <n v="1536012"/>
    <n v="150"/>
    <n v="0.15"/>
    <s v="POLE"/>
    <n v="200"/>
    <n v="76380"/>
    <s v=" CANTELEU"/>
    <n v="91090"/>
    <s v="LISSES"/>
    <n v="172.727"/>
    <s v="ID33"/>
    <n v="1997"/>
    <s v="femme"/>
    <n v="0.16"/>
    <n v="0.3"/>
    <n v="6.7400000000000002E-2"/>
    <n v="0.7"/>
    <n v="2.4660233790000001"/>
  </r>
  <r>
    <n v="2022070063"/>
    <d v="2022-07-29T00:00:00"/>
    <n v="2022"/>
    <n v="7"/>
    <s v="07"/>
    <x v="19"/>
    <n v="1537453"/>
    <n v="300"/>
    <n v="0.3"/>
    <s v="POLE"/>
    <n v="200"/>
    <n v="8090"/>
    <s v="CHARLEVILLE MEZ"/>
    <n v="91090"/>
    <s v="LISSES"/>
    <n v="257.10899999999998"/>
    <s v="ID15"/>
    <n v="1992"/>
    <s v="femme"/>
    <n v="0.16"/>
    <n v="0.3"/>
    <n v="6.7400000000000002E-2"/>
    <n v="0.7"/>
    <n v="7.3414903859999985"/>
  </r>
  <r>
    <n v="20220800118"/>
    <d v="2022-07-29T00:00:00"/>
    <n v="2022"/>
    <n v="7"/>
    <s v="07"/>
    <x v="19"/>
    <n v="1537165"/>
    <n v="150"/>
    <n v="0.15"/>
    <s v="POLE"/>
    <n v="220"/>
    <n v="80090"/>
    <s v=" AMIENS"/>
    <n v="91090"/>
    <s v="LISSES"/>
    <n v="186.321"/>
    <s v="ID32"/>
    <n v="1999"/>
    <s v="homme"/>
    <n v="0.16"/>
    <n v="0.3"/>
    <n v="6.7400000000000002E-2"/>
    <n v="0.7"/>
    <n v="2.660104917"/>
  </r>
  <r>
    <n v="20220800118"/>
    <d v="2022-07-29T00:00:00"/>
    <n v="2022"/>
    <n v="7"/>
    <s v="07"/>
    <x v="19"/>
    <n v="1537449"/>
    <n v="150"/>
    <n v="0.15"/>
    <s v="POLE"/>
    <n v="470"/>
    <n v="13000"/>
    <s v=" MARSEILLE"/>
    <n v="91090"/>
    <s v="LISSES"/>
    <n v="741.37900000000002"/>
    <s v="ID26"/>
    <n v="1976"/>
    <s v="homme"/>
    <n v="0.16"/>
    <n v="0.3"/>
    <n v="6.7400000000000002E-2"/>
    <n v="0.7"/>
    <n v="10.584667982999999"/>
  </r>
  <r>
    <n v="20220800118"/>
    <d v="2022-08-01T00:00:00"/>
    <n v="2022"/>
    <n v="8"/>
    <s v="08"/>
    <x v="20"/>
    <n v="1536013"/>
    <n v="150"/>
    <n v="0.15"/>
    <s v="PAEX"/>
    <n v="145"/>
    <n v="87000"/>
    <s v=" LIMOGES"/>
    <n v="91100"/>
    <s v="VILLABE"/>
    <n v="389.06299999999999"/>
    <s v="ID37"/>
    <n v="1965"/>
    <s v="femme"/>
    <n v="0.16"/>
    <n v="0.3"/>
    <n v="6.7400000000000002E-2"/>
    <n v="0.7"/>
    <n v="5.5546524509999999"/>
  </r>
  <r>
    <n v="20220800118"/>
    <d v="2022-08-01T00:00:00"/>
    <n v="2022"/>
    <n v="8"/>
    <s v="08"/>
    <x v="20"/>
    <n v="1537805"/>
    <n v="150"/>
    <n v="0.15"/>
    <s v="POLE"/>
    <n v="165"/>
    <n v="40300"/>
    <s v=" PEYREHORADE"/>
    <n v="91090"/>
    <s v="LISSES"/>
    <n v="750.94"/>
    <s v="ID7"/>
    <n v="1973"/>
    <s v="femme"/>
    <n v="0.16"/>
    <n v="0.3"/>
    <n v="6.7400000000000002E-2"/>
    <n v="0.7"/>
    <n v="10.72117038"/>
  </r>
  <r>
    <n v="20220700116"/>
    <d v="2022-08-01T00:00:00"/>
    <n v="2022"/>
    <n v="8"/>
    <s v="08"/>
    <x v="20"/>
    <n v="1538491"/>
    <n v="342"/>
    <n v="0.34200000000000003"/>
    <s v="POLE"/>
    <n v="225"/>
    <n v="91100"/>
    <s v=" VILLABE"/>
    <n v="26750"/>
    <s v="ROMANS SUR ISER"/>
    <n v="541.17999999999995"/>
    <s v="ID2"/>
    <n v="1969"/>
    <s v="homme"/>
    <n v="0.16"/>
    <n v="0.3"/>
    <n v="6.7400000000000002E-2"/>
    <n v="0.7"/>
    <n v="17.616253240799999"/>
  </r>
  <r>
    <n v="20220800118"/>
    <d v="2022-08-01T00:00:00"/>
    <n v="2022"/>
    <n v="8"/>
    <s v="08"/>
    <x v="20"/>
    <n v="1538583"/>
    <n v="450"/>
    <n v="0.45"/>
    <s v="PAEX"/>
    <n v="300"/>
    <n v="64230"/>
    <s v=" SAUVAGNON"/>
    <n v="91100"/>
    <s v="VILLABE"/>
    <n v="767.14700000000005"/>
    <s v="ID31"/>
    <n v="1984"/>
    <s v="femme"/>
    <n v="0.16"/>
    <n v="0.3"/>
    <n v="6.7400000000000002E-2"/>
    <n v="0.7"/>
    <n v="32.857673157000008"/>
  </r>
  <r>
    <n v="20220800118"/>
    <d v="2022-08-01T00:00:00"/>
    <n v="2022"/>
    <n v="8"/>
    <s v="08"/>
    <x v="20"/>
    <n v="1537953"/>
    <n v="1650"/>
    <n v="1.65"/>
    <s v="PAEX"/>
    <n v="477"/>
    <n v="67100"/>
    <s v=" STRASBOURG"/>
    <n v="91100"/>
    <s v="VILLABE"/>
    <n v="516.47400000000005"/>
    <s v="ID3"/>
    <n v="1987"/>
    <s v="homme"/>
    <n v="0.16"/>
    <n v="0.3"/>
    <n v="6.7400000000000002E-2"/>
    <n v="0.7"/>
    <n v="81.110692278000002"/>
  </r>
  <r>
    <n v="20220800118"/>
    <d v="2022-08-02T00:00:00"/>
    <n v="2022"/>
    <n v="8"/>
    <s v="08"/>
    <x v="20"/>
    <n v="1539007"/>
    <n v="212"/>
    <n v="0.21199999999999999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1.7415219119999998"/>
  </r>
  <r>
    <n v="20220800118"/>
    <d v="2022-08-02T00:00:00"/>
    <n v="2022"/>
    <n v="8"/>
    <s v="08"/>
    <x v="20"/>
    <n v="1539140"/>
    <n v="150"/>
    <n v="0.15"/>
    <s v="PAEX"/>
    <n v="165"/>
    <n v="67100"/>
    <s v=" STRASBOURG"/>
    <n v="93130"/>
    <s v="NOISY LE SEC"/>
    <n v="493.04899999999998"/>
    <s v="ID3"/>
    <n v="1987"/>
    <s v="homme"/>
    <n v="0.16"/>
    <n v="0.3"/>
    <n v="6.7400000000000002E-2"/>
    <n v="0.7"/>
    <n v="7.039260573"/>
  </r>
  <r>
    <n v="20220800118"/>
    <d v="2022-08-02T00:00:00"/>
    <n v="2022"/>
    <n v="8"/>
    <s v="08"/>
    <x v="20"/>
    <n v="1539149"/>
    <n v="150"/>
    <n v="0.15"/>
    <s v="PAEX"/>
    <n v="165"/>
    <n v="67100"/>
    <s v=" STRASBOURG"/>
    <n v="94440"/>
    <s v="MAROLLES EN BRI"/>
    <n v="493.28"/>
    <s v="ID3"/>
    <n v="1987"/>
    <s v="homme"/>
    <n v="0.16"/>
    <n v="0.3"/>
    <n v="6.7400000000000002E-2"/>
    <n v="0.7"/>
    <n v="7.0425585599999998"/>
  </r>
  <r>
    <n v="20220800118"/>
    <d v="2022-08-02T00:00:00"/>
    <n v="2022"/>
    <n v="8"/>
    <s v="08"/>
    <x v="20"/>
    <n v="1539004"/>
    <n v="300"/>
    <n v="0.3"/>
    <s v="PAEX"/>
    <n v="193"/>
    <n v="59200"/>
    <s v=" TOURCOING"/>
    <n v="91100"/>
    <s v="VILLABE"/>
    <n v="266.87799999999999"/>
    <s v="ID34"/>
    <n v="1970"/>
    <s v="femme"/>
    <n v="0.16"/>
    <n v="0.3"/>
    <n v="6.7400000000000002E-2"/>
    <n v="0.7"/>
    <n v="7.6204344119999998"/>
  </r>
  <r>
    <n v="20220800118"/>
    <d v="2022-08-02T00:00:00"/>
    <n v="2022"/>
    <n v="8"/>
    <s v="08"/>
    <x v="20"/>
    <n v="1539006"/>
    <n v="685"/>
    <n v="0.68500000000000005"/>
    <s v="POLE"/>
    <n v="245"/>
    <n v="91100"/>
    <s v=" VILLABE"/>
    <n v="59810"/>
    <s v="LESQUIN"/>
    <n v="248.797"/>
    <s v="ID2"/>
    <n v="1969"/>
    <s v="homme"/>
    <n v="0.16"/>
    <n v="0.3"/>
    <n v="6.7400000000000002E-2"/>
    <n v="0.7"/>
    <n v="16.221141445100002"/>
  </r>
  <r>
    <n v="20220800118"/>
    <d v="2022-08-03T00:00:00"/>
    <n v="2022"/>
    <n v="8"/>
    <s v="08"/>
    <x v="20"/>
    <n v="1538982"/>
    <n v="450"/>
    <n v="0.45"/>
    <s v="GV"/>
    <n v="120"/>
    <n v="94440"/>
    <s v=" MAROLLES EN BRI"/>
    <n v="91100"/>
    <s v="VILLABE"/>
    <n v="33.991"/>
    <s v="ID6"/>
    <n v="1976"/>
    <s v="homme"/>
    <n v="0.24099999999999999"/>
    <n v="1"/>
    <n v="0"/>
    <n v="0"/>
    <n v="3.6863239500000002"/>
  </r>
  <r>
    <n v="20220800118"/>
    <d v="2022-08-03T00:00:00"/>
    <n v="2022"/>
    <n v="8"/>
    <s v="08"/>
    <x v="20"/>
    <n v="1538940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800118"/>
    <d v="2022-08-03T00:00:00"/>
    <n v="2022"/>
    <n v="8"/>
    <s v="08"/>
    <x v="20"/>
    <n v="1539399"/>
    <n v="150"/>
    <n v="0.15"/>
    <s v="POLE"/>
    <n v="195"/>
    <n v="33520"/>
    <s v=" BRUGES"/>
    <n v="91100"/>
    <s v="VILLABE"/>
    <n v="577.11099999999999"/>
    <s v="ID40"/>
    <n v="1976"/>
    <s v="homme"/>
    <n v="0.16"/>
    <n v="0.3"/>
    <n v="6.7400000000000002E-2"/>
    <n v="0.7"/>
    <n v="8.2394137470000004"/>
  </r>
  <r>
    <n v="20220800118"/>
    <d v="2022-08-04T00:00:00"/>
    <n v="2022"/>
    <n v="8"/>
    <s v="08"/>
    <x v="20"/>
    <n v="1539955"/>
    <n v="214"/>
    <n v="0.214"/>
    <s v="PAEX"/>
    <n v="100"/>
    <n v="91100"/>
    <s v=" VILLABE"/>
    <n v="8090"/>
    <s v="CHARLEVILLE MEZ"/>
    <n v="256.911"/>
    <s v="ID2"/>
    <n v="1969"/>
    <s v="homme"/>
    <n v="0.16"/>
    <n v="0.3"/>
    <n v="6.7400000000000002E-2"/>
    <n v="0.7"/>
    <n v="5.2328968417199997"/>
  </r>
  <r>
    <n v="20220800118"/>
    <d v="2022-08-04T00:00:00"/>
    <n v="2022"/>
    <n v="8"/>
    <s v="08"/>
    <x v="20"/>
    <n v="1539956"/>
    <n v="106"/>
    <n v="0.106"/>
    <s v="POLE"/>
    <n v="159"/>
    <n v="91100"/>
    <s v=" VILLABE"/>
    <n v="13300"/>
    <s v="SALON DE PROVEN"/>
    <n v="691.78700000000003"/>
    <s v="ID2"/>
    <n v="1969"/>
    <s v="homme"/>
    <n v="0.16"/>
    <n v="0.3"/>
    <n v="6.7400000000000002E-2"/>
    <n v="0.7"/>
    <n v="6.9794943859599998"/>
  </r>
  <r>
    <n v="20220800118"/>
    <d v="2022-08-04T00:00:00"/>
    <n v="2022"/>
    <n v="8"/>
    <s v="08"/>
    <x v="20"/>
    <n v="1539866"/>
    <n v="300"/>
    <n v="0.3"/>
    <s v="POLE"/>
    <n v="239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800118"/>
    <d v="2022-08-04T00:00:00"/>
    <n v="2022"/>
    <n v="8"/>
    <s v="08"/>
    <x v="20"/>
    <n v="1539954"/>
    <n v="438"/>
    <n v="0.438"/>
    <s v="POLE"/>
    <n v="290"/>
    <n v="91100"/>
    <s v=" VILLABE"/>
    <n v="19410"/>
    <s v="PERPEZAC LE NOI"/>
    <n v="458.50700000000001"/>
    <s v="ID2"/>
    <n v="1969"/>
    <s v="homme"/>
    <n v="0.16"/>
    <n v="0.3"/>
    <n v="6.7400000000000002E-2"/>
    <n v="0.7"/>
    <n v="19.114624961880001"/>
  </r>
  <r>
    <n v="20220800118"/>
    <d v="2022-08-04T00:00:00"/>
    <n v="2022"/>
    <n v="8"/>
    <s v="08"/>
    <x v="20"/>
    <n v="1539134"/>
    <n v="950"/>
    <n v="0.95"/>
    <s v="PLR"/>
    <n v="420"/>
    <n v="59810"/>
    <s v=" LESQUIN"/>
    <n v="94440"/>
    <s v="MAROLLES EN BRI"/>
    <n v="243.97"/>
    <s v="ID11"/>
    <n v="1998"/>
    <s v="homme"/>
    <n v="0.16"/>
    <n v="1"/>
    <n v="0"/>
    <n v="0"/>
    <n v="37.083439999999996"/>
  </r>
  <r>
    <n v="20220800118"/>
    <d v="2022-08-05T00:00:00"/>
    <n v="2022"/>
    <n v="8"/>
    <s v="08"/>
    <x v="20"/>
    <n v="1540114"/>
    <n v="150"/>
    <n v="0.15"/>
    <s v="PAEX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2.6671434779999998"/>
  </r>
  <r>
    <n v="20220800118"/>
    <d v="2022-08-05T00:00:00"/>
    <n v="2022"/>
    <n v="8"/>
    <s v="08"/>
    <x v="20"/>
    <n v="1539992"/>
    <n v="150"/>
    <n v="0.15"/>
    <s v="PAEX"/>
    <n v="158"/>
    <n v="59200"/>
    <s v=" TOURCOING"/>
    <n v="91100"/>
    <s v="VILLABE"/>
    <n v="266.87799999999999"/>
    <s v="ID34"/>
    <n v="1970"/>
    <s v="femme"/>
    <n v="0.16"/>
    <n v="0.3"/>
    <n v="6.7400000000000002E-2"/>
    <n v="0.7"/>
    <n v="3.8102172059999999"/>
  </r>
  <r>
    <n v="20220800118"/>
    <d v="2022-08-05T00:00:00"/>
    <n v="2022"/>
    <n v="8"/>
    <s v="08"/>
    <x v="20"/>
    <n v="1539847"/>
    <n v="300"/>
    <n v="0.3"/>
    <s v="POLE"/>
    <n v="26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800118"/>
    <d v="2022-08-05T00:00:00"/>
    <n v="2022"/>
    <n v="8"/>
    <s v="08"/>
    <x v="20"/>
    <n v="1540333"/>
    <n v="400"/>
    <n v="0.4"/>
    <s v="PAEX"/>
    <n v="400"/>
    <n v="64230"/>
    <s v=" SAUVAGNON"/>
    <n v="91100"/>
    <s v="VILLABE"/>
    <n v="767.14700000000005"/>
    <s v="ID31"/>
    <n v="1984"/>
    <s v="femme"/>
    <n v="0.16"/>
    <n v="0.3"/>
    <n v="6.7400000000000002E-2"/>
    <n v="0.7"/>
    <n v="29.206820584000006"/>
  </r>
  <r>
    <n v="20220800118"/>
    <d v="2022-08-05T00:00:00"/>
    <n v="2022"/>
    <n v="8"/>
    <s v="08"/>
    <x v="20"/>
    <n v="1539844"/>
    <n v="600"/>
    <n v="0.6"/>
    <s v="POLE"/>
    <n v="470"/>
    <n v="13000"/>
    <s v=" MARSEILLE"/>
    <n v="91100"/>
    <s v="VILLABE"/>
    <n v="740.09799999999996"/>
    <s v="ID26"/>
    <n v="1976"/>
    <s v="homme"/>
    <n v="0.16"/>
    <n v="0.3"/>
    <n v="6.7400000000000002E-2"/>
    <n v="0.7"/>
    <n v="42.265516583999997"/>
  </r>
  <r>
    <n v="20220800118"/>
    <d v="2022-08-08T00:00:00"/>
    <n v="2022"/>
    <n v="8"/>
    <s v="08"/>
    <x v="20"/>
    <n v="1540270"/>
    <n v="150"/>
    <n v="0.15"/>
    <s v="POLE"/>
    <n v="140"/>
    <n v="76380"/>
    <s v=" CANTELEU"/>
    <n v="91100"/>
    <s v="VILLABE"/>
    <n v="173.22"/>
    <s v="ID33"/>
    <n v="1997"/>
    <s v="femme"/>
    <n v="0.16"/>
    <n v="0.3"/>
    <n v="6.7400000000000002E-2"/>
    <n v="0.7"/>
    <n v="2.47306194"/>
  </r>
  <r>
    <n v="20220800118"/>
    <d v="2022-08-08T00:00:00"/>
    <n v="2022"/>
    <n v="8"/>
    <s v="08"/>
    <x v="20"/>
    <n v="1540440"/>
    <n v="685"/>
    <n v="0.68500000000000005"/>
    <s v="POLE"/>
    <n v="220"/>
    <n v="91100"/>
    <s v=" VILLABE"/>
    <n v="59100"/>
    <s v="ROUBAIX"/>
    <n v="266.166"/>
    <s v="ID2"/>
    <n v="1969"/>
    <s v="homme"/>
    <n v="0.16"/>
    <n v="0.3"/>
    <n v="6.7400000000000002E-2"/>
    <n v="0.7"/>
    <n v="17.353570717800004"/>
  </r>
  <r>
    <n v="20220800118"/>
    <d v="2022-08-08T00:00:00"/>
    <n v="2022"/>
    <n v="8"/>
    <s v="08"/>
    <x v="20"/>
    <n v="1540176"/>
    <n v="750"/>
    <n v="0.75"/>
    <s v="PAEX"/>
    <n v="450"/>
    <n v="67100"/>
    <s v=" STRASBOURG"/>
    <n v="91100"/>
    <s v="VILLABE"/>
    <n v="516.47400000000005"/>
    <s v="ID3"/>
    <n v="1987"/>
    <s v="homme"/>
    <n v="0.16"/>
    <n v="0.3"/>
    <n v="6.7400000000000002E-2"/>
    <n v="0.7"/>
    <n v="36.868496490000012"/>
  </r>
  <r>
    <n v="20220800118"/>
    <d v="2022-08-09T00:00:00"/>
    <n v="2022"/>
    <n v="8"/>
    <s v="08"/>
    <x v="20"/>
    <n v="1540271"/>
    <n v="300"/>
    <n v="0.3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800118"/>
    <d v="2022-08-09T00:00:00"/>
    <n v="2022"/>
    <n v="8"/>
    <s v="08"/>
    <x v="20"/>
    <n v="1540942"/>
    <n v="40"/>
    <n v="0.04"/>
    <s v="POLE"/>
    <n v="113"/>
    <n v="91100"/>
    <s v=" VILLABE"/>
    <n v="59100"/>
    <s v="ROUBAIX"/>
    <n v="266.166"/>
    <s v="ID2"/>
    <n v="1969"/>
    <s v="homme"/>
    <n v="0.16"/>
    <n v="0.3"/>
    <n v="6.7400000000000002E-2"/>
    <n v="0.7"/>
    <n v="1.0133471952000002"/>
  </r>
  <r>
    <n v="20220800118"/>
    <d v="2022-08-09T00:00:00"/>
    <n v="2022"/>
    <n v="8"/>
    <s v="08"/>
    <x v="20"/>
    <n v="1540784"/>
    <n v="86"/>
    <n v="8.5999999999999993E-2"/>
    <s v="POLE"/>
    <n v="173"/>
    <n v="91100"/>
    <s v=" VILLABE"/>
    <n v="31390"/>
    <s v="CARBONNE"/>
    <n v="715.00800000000004"/>
    <s v="ID2"/>
    <n v="1969"/>
    <s v="homme"/>
    <n v="0.16"/>
    <n v="0.3"/>
    <n v="6.7400000000000002E-2"/>
    <n v="0.7"/>
    <n v="5.8526836838399996"/>
  </r>
  <r>
    <n v="20220800118"/>
    <d v="2022-08-09T00:00:00"/>
    <n v="2022"/>
    <n v="8"/>
    <s v="08"/>
    <x v="20"/>
    <n v="1538579"/>
    <n v="150"/>
    <n v="0.15"/>
    <s v="POLE"/>
    <n v="180"/>
    <n v="37220"/>
    <s v=" ILE BOUCHARD/L''"/>
    <n v="91100"/>
    <s v="VILLABE"/>
    <n v="278.45800000000003"/>
    <s v="ID48"/>
    <n v="1987"/>
    <s v="homme"/>
    <n v="0.16"/>
    <n v="0.3"/>
    <n v="6.7400000000000002E-2"/>
    <n v="0.7"/>
    <n v="3.9755448659999999"/>
  </r>
  <r>
    <n v="20220800118"/>
    <d v="2022-08-09T00:00:00"/>
    <n v="2022"/>
    <n v="8"/>
    <s v="08"/>
    <x v="20"/>
    <n v="1540930"/>
    <n v="450"/>
    <n v="0.45"/>
    <s v="POLE"/>
    <n v="220"/>
    <n v="54710"/>
    <s v=" LUDRES"/>
    <n v="91100"/>
    <s v="VILLABE"/>
    <n v="376.16699999999997"/>
    <s v="ID38"/>
    <n v="1995"/>
    <s v="homme"/>
    <n v="0.16"/>
    <n v="0.3"/>
    <n v="6.7400000000000002E-2"/>
    <n v="0.7"/>
    <n v="16.111608777000001"/>
  </r>
  <r>
    <n v="20220800118"/>
    <d v="2022-08-09T00:00:00"/>
    <n v="2022"/>
    <n v="8"/>
    <s v="08"/>
    <x v="20"/>
    <n v="1540755"/>
    <n v="450"/>
    <n v="0.45"/>
    <s v="POLE"/>
    <n v="3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6.300878965999999"/>
  </r>
  <r>
    <n v="20220800118"/>
    <d v="2022-08-10T00:00:00"/>
    <n v="2022"/>
    <n v="8"/>
    <s v="08"/>
    <x v="20"/>
    <n v="1541161"/>
    <n v="428"/>
    <n v="0.42799999999999999"/>
    <s v="POLE"/>
    <n v="215"/>
    <n v="91100"/>
    <s v=" VILLABE"/>
    <n v="59810"/>
    <s v="LESQUIN"/>
    <n v="248.797"/>
    <s v="ID2"/>
    <n v="1969"/>
    <s v="homme"/>
    <n v="0.16"/>
    <n v="0.3"/>
    <n v="6.7400000000000002E-2"/>
    <n v="0.7"/>
    <n v="10.135253340879999"/>
  </r>
  <r>
    <n v="20220800118"/>
    <d v="2022-08-10T00:00:00"/>
    <n v="2022"/>
    <n v="8"/>
    <s v="08"/>
    <x v="20"/>
    <n v="1541160"/>
    <n v="685"/>
    <n v="0.68500000000000005"/>
    <s v="POLE"/>
    <n v="250"/>
    <n v="91100"/>
    <s v=" VILLABE"/>
    <n v="80090"/>
    <s v="AMIENS"/>
    <n v="188.583"/>
    <s v="ID2"/>
    <n v="1969"/>
    <s v="homme"/>
    <n v="0.16"/>
    <n v="0.3"/>
    <n v="6.7400000000000002E-2"/>
    <n v="0.7"/>
    <n v="12.295291008900001"/>
  </r>
  <r>
    <n v="20220800118"/>
    <d v="2022-08-10T00:00:00"/>
    <n v="2022"/>
    <n v="8"/>
    <s v="08"/>
    <x v="20"/>
    <n v="1541284"/>
    <n v="2200"/>
    <n v="2.2000000000000002"/>
    <s v="PLR"/>
    <n v="380"/>
    <n v="91100"/>
    <s v=" VILLABE"/>
    <n v="59810"/>
    <s v="LESQUIN"/>
    <n v="248.797"/>
    <s v="ID2"/>
    <n v="1969"/>
    <s v="homme"/>
    <n v="0.16"/>
    <n v="1"/>
    <n v="0"/>
    <n v="0"/>
    <n v="87.576544000000013"/>
  </r>
  <r>
    <n v="20220800118"/>
    <d v="2022-08-11T00:00:00"/>
    <n v="2022"/>
    <n v="8"/>
    <s v="08"/>
    <x v="20"/>
    <n v="1541145"/>
    <n v="300"/>
    <n v="0.3"/>
    <s v="POLE"/>
    <n v="185"/>
    <n v="59243"/>
    <s v=" QUAROUBLE"/>
    <n v="91100"/>
    <s v="VILLABE"/>
    <n v="251.91900000000001"/>
    <s v="ID14"/>
    <n v="1978"/>
    <s v="femme"/>
    <n v="0.16"/>
    <n v="0.3"/>
    <n v="6.7400000000000002E-2"/>
    <n v="0.7"/>
    <n v="7.1932951260000006"/>
  </r>
  <r>
    <n v="20220800118"/>
    <d v="2022-08-11T00:00:00"/>
    <n v="2022"/>
    <n v="8"/>
    <s v="08"/>
    <x v="20"/>
    <n v="1541152"/>
    <n v="300"/>
    <n v="0.3"/>
    <s v="POLE"/>
    <n v="200"/>
    <n v="59200"/>
    <s v=" TOURCOING"/>
    <n v="91100"/>
    <s v="VILLABE"/>
    <n v="266.87799999999999"/>
    <s v="ID34"/>
    <n v="1970"/>
    <s v="femme"/>
    <n v="0.16"/>
    <n v="0.3"/>
    <n v="6.7400000000000002E-2"/>
    <n v="0.7"/>
    <n v="7.6204344119999998"/>
  </r>
  <r>
    <n v="20220800118"/>
    <d v="2022-08-11T00:00:00"/>
    <n v="2022"/>
    <n v="8"/>
    <s v="08"/>
    <x v="20"/>
    <n v="1541421"/>
    <n v="321"/>
    <n v="0.32100000000000001"/>
    <s v="POLE"/>
    <n v="200"/>
    <n v="91100"/>
    <s v=" VILLABE"/>
    <n v="76380"/>
    <s v="CANTELEU"/>
    <n v="173.74600000000001"/>
    <s v="ID2"/>
    <n v="1969"/>
    <s v="homme"/>
    <n v="0.16"/>
    <n v="0.3"/>
    <n v="6.7400000000000002E-2"/>
    <n v="0.7"/>
    <n v="5.3084233138800005"/>
  </r>
  <r>
    <n v="20220800118"/>
    <d v="2022-08-11T00:00:00"/>
    <n v="2022"/>
    <n v="8"/>
    <s v="08"/>
    <x v="20"/>
    <n v="1541502"/>
    <n v="532"/>
    <n v="0.53200000000000003"/>
    <s v="POLE"/>
    <n v="300"/>
    <n v="91100"/>
    <s v=" VILLABE"/>
    <n v="8090"/>
    <s v="CHARLEVILLE MEZ"/>
    <n v="256.911"/>
    <s v="ID2"/>
    <n v="1969"/>
    <s v="homme"/>
    <n v="0.16"/>
    <n v="0.3"/>
    <n v="6.7400000000000002E-2"/>
    <n v="0.7"/>
    <n v="13.008883737360001"/>
  </r>
  <r>
    <n v="20220800118"/>
    <d v="2022-08-12T00:00:00"/>
    <n v="2022"/>
    <n v="8"/>
    <s v="08"/>
    <x v="20"/>
    <n v="1541808"/>
    <n v="44"/>
    <n v="4.3999999999999997E-2"/>
    <s v="PAEX"/>
    <n v="80"/>
    <n v="91100"/>
    <s v=" VILLABE"/>
    <n v="92160"/>
    <s v="ANTONY"/>
    <n v="28.826000000000001"/>
    <s v="ID2"/>
    <n v="1969"/>
    <s v="homme"/>
    <n v="0.16"/>
    <n v="0.3"/>
    <n v="6.7400000000000002E-2"/>
    <n v="0.7"/>
    <n v="0.12072098192"/>
  </r>
  <r>
    <n v="20220800118"/>
    <d v="2022-08-12T00:00:00"/>
    <n v="2022"/>
    <n v="8"/>
    <s v="08"/>
    <x v="20"/>
    <n v="1541809"/>
    <n v="257"/>
    <n v="0.25700000000000001"/>
    <s v="POLE"/>
    <n v="130"/>
    <n v="91100"/>
    <s v=" VILLABE"/>
    <n v="39570"/>
    <s v="LONS LE SAUNIER"/>
    <n v="380.45499999999998"/>
    <s v="ID2"/>
    <n v="1969"/>
    <s v="homme"/>
    <n v="0.16"/>
    <n v="0.3"/>
    <n v="6.7400000000000002E-2"/>
    <n v="0.7"/>
    <n v="9.3064086733"/>
  </r>
  <r>
    <n v="20220800118"/>
    <d v="2022-08-12T00:00:00"/>
    <n v="2022"/>
    <n v="8"/>
    <s v="08"/>
    <x v="20"/>
    <n v="1541925"/>
    <n v="150"/>
    <n v="0.15"/>
    <s v="PAEX"/>
    <n v="165"/>
    <n v="40300"/>
    <s v=" PEYREHORADE"/>
    <n v="91100"/>
    <s v="VILLABE"/>
    <n v="752.09199999999998"/>
    <s v="ID7"/>
    <n v="1973"/>
    <s v="femme"/>
    <n v="0.16"/>
    <n v="0.3"/>
    <n v="6.7400000000000002E-2"/>
    <n v="0.7"/>
    <n v="10.737617484000001"/>
  </r>
  <r>
    <n v="20220800118"/>
    <d v="2022-08-12T00:00:00"/>
    <n v="2022"/>
    <n v="8"/>
    <s v="08"/>
    <x v="20"/>
    <n v="1541365"/>
    <n v="300"/>
    <n v="0.3"/>
    <s v="POLE"/>
    <n v="200"/>
    <n v="76380"/>
    <s v=" CANTELEU"/>
    <n v="91100"/>
    <s v="VILLABE"/>
    <n v="173.22"/>
    <s v="ID33"/>
    <n v="1997"/>
    <s v="femme"/>
    <n v="0.16"/>
    <n v="0.3"/>
    <n v="6.7400000000000002E-2"/>
    <n v="0.7"/>
    <n v="4.94612388"/>
  </r>
  <r>
    <n v="20220800118"/>
    <d v="2022-08-12T00:00:00"/>
    <n v="2022"/>
    <n v="8"/>
    <s v="08"/>
    <x v="20"/>
    <n v="1541554"/>
    <n v="300"/>
    <n v="0.3"/>
    <s v="POLE"/>
    <n v="26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800118"/>
    <d v="2022-08-12T00:00:00"/>
    <n v="2022"/>
    <n v="8"/>
    <s v="08"/>
    <x v="20"/>
    <n v="1541146"/>
    <n v="450"/>
    <n v="0.45"/>
    <s v="POLE"/>
    <n v="340"/>
    <n v="67100"/>
    <s v=" STRASBOURG"/>
    <n v="59100"/>
    <s v="ROUBAIX"/>
    <n v="540.18499999999995"/>
    <s v="ID3"/>
    <n v="1987"/>
    <s v="homme"/>
    <n v="0.16"/>
    <n v="0.3"/>
    <n v="6.7400000000000002E-2"/>
    <n v="0.7"/>
    <n v="23.136663734999999"/>
  </r>
  <r>
    <n v="20220800118"/>
    <d v="2022-08-12T00:00:00"/>
    <n v="2022"/>
    <n v="8"/>
    <s v="08"/>
    <x v="20"/>
    <n v="1541815"/>
    <n v="650"/>
    <n v="0.65"/>
    <s v="PAEX"/>
    <n v="400"/>
    <n v="64230"/>
    <s v=" SAUVAGNON"/>
    <n v="91100"/>
    <s v="VILLABE"/>
    <n v="767.14700000000005"/>
    <s v="ID31"/>
    <n v="1984"/>
    <s v="femme"/>
    <n v="0.16"/>
    <n v="0.3"/>
    <n v="6.7400000000000002E-2"/>
    <n v="0.7"/>
    <n v="47.461083449000007"/>
  </r>
  <r>
    <n v="20220800118"/>
    <d v="2022-08-12T00:00:00"/>
    <n v="2022"/>
    <n v="8"/>
    <s v="08"/>
    <x v="20"/>
    <n v="1541551"/>
    <n v="750"/>
    <n v="0.75"/>
    <s v="POLE"/>
    <n v="470"/>
    <n v="13000"/>
    <s v=" MARSEILLE"/>
    <n v="91100"/>
    <s v="VILLABE"/>
    <n v="740.09799999999996"/>
    <s v="ID26"/>
    <n v="1976"/>
    <s v="homme"/>
    <n v="0.16"/>
    <n v="0.3"/>
    <n v="6.7400000000000002E-2"/>
    <n v="0.7"/>
    <n v="52.831895729999999"/>
  </r>
  <r>
    <n v="20220800118"/>
    <d v="2022-08-16T00:00:00"/>
    <n v="2022"/>
    <n v="8"/>
    <s v="08"/>
    <x v="20"/>
    <n v="1541149"/>
    <n v="320"/>
    <n v="0.32"/>
    <s v="POLE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5.6899060864000006"/>
  </r>
  <r>
    <n v="20220800118"/>
    <d v="2022-08-16T00:00:00"/>
    <n v="2022"/>
    <n v="8"/>
    <s v="08"/>
    <x v="20"/>
    <n v="1539843"/>
    <n v="400"/>
    <n v="0.4"/>
    <s v="PAEX"/>
    <n v="158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800118"/>
    <d v="2022-08-16T00:00:00"/>
    <n v="2022"/>
    <n v="8"/>
    <s v="08"/>
    <x v="20"/>
    <n v="1542259"/>
    <n v="300"/>
    <n v="0.3"/>
    <s v="PAEX"/>
    <n v="160"/>
    <n v="87000"/>
    <s v=" LIMOGES"/>
    <n v="91100"/>
    <s v="VILLABE"/>
    <n v="389.06299999999999"/>
    <s v="ID37"/>
    <n v="1965"/>
    <s v="femme"/>
    <n v="0.16"/>
    <n v="0.3"/>
    <n v="6.7400000000000002E-2"/>
    <n v="0.7"/>
    <n v="11.109304902"/>
  </r>
  <r>
    <n v="20220800118"/>
    <d v="2022-08-16T00:00:00"/>
    <n v="2022"/>
    <n v="8"/>
    <s v="08"/>
    <x v="20"/>
    <n v="1542303"/>
    <n v="342"/>
    <n v="0.34200000000000003"/>
    <s v="POLE"/>
    <n v="210"/>
    <n v="91100"/>
    <s v=" VILLABE"/>
    <n v="66000"/>
    <s v="PERPIGNAN"/>
    <n v="837.41300000000001"/>
    <s v="ID2"/>
    <n v="1969"/>
    <s v="homme"/>
    <n v="0.16"/>
    <n v="0.3"/>
    <n v="6.7400000000000002E-2"/>
    <n v="0.7"/>
    <n v="27.259099514280003"/>
  </r>
  <r>
    <n v="20220800118"/>
    <d v="2022-08-16T00:00:00"/>
    <n v="2022"/>
    <n v="8"/>
    <s v="08"/>
    <x v="20"/>
    <n v="1541855"/>
    <n v="300"/>
    <n v="0.3"/>
    <s v="PAEX"/>
    <n v="224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20800118"/>
    <d v="2022-08-16T00:00:00"/>
    <n v="2022"/>
    <n v="8"/>
    <s v="08"/>
    <x v="20"/>
    <n v="1542304"/>
    <n v="425"/>
    <n v="0.42499999999999999"/>
    <s v="POLE"/>
    <n v="250"/>
    <n v="91100"/>
    <s v=" VILLABE"/>
    <n v="40300"/>
    <s v="PEYREHORADE"/>
    <n v="752.33699999999999"/>
    <s v="ID2"/>
    <n v="1969"/>
    <s v="homme"/>
    <n v="0.16"/>
    <n v="0.3"/>
    <n v="6.7400000000000002E-2"/>
    <n v="0.7"/>
    <n v="30.433160155500001"/>
  </r>
  <r>
    <n v="20220800118"/>
    <d v="2022-08-16T00:00:00"/>
    <n v="2022"/>
    <n v="8"/>
    <s v="08"/>
    <x v="20"/>
    <n v="1541856"/>
    <n v="450"/>
    <n v="0.45"/>
    <s v="POLE"/>
    <n v="300"/>
    <n v="39570"/>
    <s v=" LONS LE SAUNIER"/>
    <n v="91100"/>
    <s v="VILLABE"/>
    <n v="380.58600000000001"/>
    <s v="ID13"/>
    <n v="1986"/>
    <s v="homme"/>
    <n v="0.16"/>
    <n v="0.3"/>
    <n v="6.7400000000000002E-2"/>
    <n v="0.7"/>
    <n v="16.300878965999999"/>
  </r>
  <r>
    <n v="20220800118"/>
    <d v="2022-08-17T00:00:00"/>
    <n v="2022"/>
    <n v="8"/>
    <s v="08"/>
    <x v="20"/>
    <n v="1542559"/>
    <n v="105"/>
    <n v="0.105"/>
    <s v="POLE"/>
    <n v="135"/>
    <n v="91100"/>
    <s v=" VILLABE"/>
    <n v="39570"/>
    <s v="LONS LE SAUNIER"/>
    <n v="380.45499999999998"/>
    <s v="ID2"/>
    <n v="1969"/>
    <s v="homme"/>
    <n v="0.16"/>
    <n v="0.3"/>
    <n v="6.7400000000000002E-2"/>
    <n v="0.7"/>
    <n v="3.8022292245"/>
  </r>
  <r>
    <n v="20220800118"/>
    <d v="2022-08-17T00:00:00"/>
    <n v="2022"/>
    <n v="8"/>
    <s v="08"/>
    <x v="20"/>
    <n v="1542712"/>
    <n v="400"/>
    <n v="0.4"/>
    <s v="PAEX"/>
    <n v="150"/>
    <n v="91100"/>
    <s v=" VILLABE"/>
    <n v="93130"/>
    <s v="NOISY LE SEC"/>
    <n v="46.627000000000002"/>
    <s v="ID2"/>
    <n v="1969"/>
    <s v="homme"/>
    <n v="0.16"/>
    <n v="0.3"/>
    <n v="6.7400000000000002E-2"/>
    <n v="0.7"/>
    <n v="1.7751831440000001"/>
  </r>
  <r>
    <n v="20220800118"/>
    <d v="2022-08-17T00:00:00"/>
    <n v="2022"/>
    <n v="8"/>
    <s v="08"/>
    <x v="20"/>
    <n v="1541813"/>
    <n v="150"/>
    <n v="0.15"/>
    <s v="PAEX"/>
    <n v="165"/>
    <n v="67400"/>
    <s v=" ILLKIRCH GRAFFEN"/>
    <n v="91100"/>
    <s v="VILLABE"/>
    <n v="514.08299999999997"/>
    <s v="ID43"/>
    <n v="1990"/>
    <s v="homme"/>
    <n v="0.16"/>
    <n v="0.3"/>
    <n v="6.7400000000000002E-2"/>
    <n v="0.7"/>
    <n v="7.3395629909999993"/>
  </r>
  <r>
    <n v="20220800118"/>
    <d v="2022-08-18T00:00:00"/>
    <n v="2022"/>
    <n v="8"/>
    <s v="08"/>
    <x v="20"/>
    <n v="1543022"/>
    <n v="150"/>
    <n v="0.15"/>
    <s v="PAEX"/>
    <n v="80"/>
    <n v="93380"/>
    <s v=" PIERREFITTE SUR"/>
    <n v="91100"/>
    <s v="VILLABE"/>
    <n v="55.667000000000002"/>
    <s v="ID42"/>
    <n v="1976"/>
    <s v="homme"/>
    <n v="0.16"/>
    <n v="0.3"/>
    <n v="6.7400000000000002E-2"/>
    <n v="0.7"/>
    <n v="0.79475775900000001"/>
  </r>
  <r>
    <n v="20220800118"/>
    <d v="2022-08-18T00:00:00"/>
    <n v="2022"/>
    <n v="8"/>
    <s v="08"/>
    <x v="20"/>
    <n v="1542351"/>
    <n v="300"/>
    <n v="0.3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2.4575492999999997"/>
  </r>
  <r>
    <n v="20220800118"/>
    <d v="2022-08-18T00:00:00"/>
    <n v="2022"/>
    <n v="8"/>
    <s v="08"/>
    <x v="20"/>
    <n v="1543015"/>
    <n v="320"/>
    <n v="0.32"/>
    <s v="POLE"/>
    <n v="148"/>
    <n v="91100"/>
    <s v=" VILLABE"/>
    <n v="73490"/>
    <s v="RAVOIRE/LA"/>
    <n v="539.01400000000001"/>
    <s v="ID2"/>
    <n v="1969"/>
    <s v="homme"/>
    <n v="0.16"/>
    <n v="0.3"/>
    <n v="6.7400000000000002E-2"/>
    <n v="0.7"/>
    <n v="16.4170728064"/>
  </r>
  <r>
    <n v="20220800118"/>
    <d v="2022-08-18T00:00:00"/>
    <n v="2022"/>
    <n v="8"/>
    <s v="08"/>
    <x v="20"/>
    <n v="1542936"/>
    <n v="150"/>
    <n v="0.15"/>
    <s v="PAEX"/>
    <n v="158"/>
    <n v="53120"/>
    <s v=" GORRON"/>
    <n v="91100"/>
    <s v="VILLABE"/>
    <n v="316.21199999999999"/>
    <s v="ID45"/>
    <n v="1999"/>
    <s v="femme"/>
    <n v="0.16"/>
    <n v="0.3"/>
    <n v="6.7400000000000002E-2"/>
    <n v="0.7"/>
    <n v="4.5145587239999996"/>
  </r>
  <r>
    <n v="20220800118"/>
    <d v="2022-08-18T00:00:00"/>
    <n v="2022"/>
    <n v="8"/>
    <s v="08"/>
    <x v="20"/>
    <n v="1543013"/>
    <n v="82"/>
    <n v="8.2000000000000003E-2"/>
    <s v="POLE"/>
    <n v="159"/>
    <n v="91100"/>
    <s v=" VILLABE"/>
    <n v="40300"/>
    <s v="PEYREHORADE"/>
    <n v="752.33699999999999"/>
    <s v="ID2"/>
    <n v="1969"/>
    <s v="homme"/>
    <n v="0.16"/>
    <n v="0.3"/>
    <n v="6.7400000000000002E-2"/>
    <n v="0.7"/>
    <n v="5.8718097241200002"/>
  </r>
  <r>
    <n v="20220800118"/>
    <d v="2022-08-18T00:00:00"/>
    <n v="2022"/>
    <n v="8"/>
    <s v="08"/>
    <x v="20"/>
    <n v="1542935"/>
    <n v="300"/>
    <n v="0.3"/>
    <s v="PAEX"/>
    <n v="193"/>
    <n v="59200"/>
    <s v=" TOURCOING"/>
    <n v="91100"/>
    <s v="VILLABE"/>
    <n v="266.87799999999999"/>
    <s v="ID34"/>
    <n v="1970"/>
    <s v="femme"/>
    <n v="0.16"/>
    <n v="0.3"/>
    <n v="6.7400000000000002E-2"/>
    <n v="0.7"/>
    <n v="7.6204344119999998"/>
  </r>
  <r>
    <n v="20220800118"/>
    <d v="2022-08-18T00:00:00"/>
    <n v="2022"/>
    <n v="8"/>
    <s v="08"/>
    <x v="20"/>
    <n v="1543014"/>
    <n v="642"/>
    <n v="0.64200000000000002"/>
    <s v="POLE"/>
    <n v="234"/>
    <n v="91100"/>
    <s v=" VILLABE"/>
    <n v="62780"/>
    <s v="CUCQ"/>
    <n v="280.69799999999998"/>
    <s v="ID2"/>
    <n v="1969"/>
    <s v="homme"/>
    <n v="0.16"/>
    <n v="0.3"/>
    <n v="6.7400000000000002E-2"/>
    <n v="0.7"/>
    <n v="17.152208480879999"/>
  </r>
  <r>
    <n v="20220800118"/>
    <d v="2022-08-19T00:00:00"/>
    <n v="2022"/>
    <n v="8"/>
    <s v="08"/>
    <x v="20"/>
    <n v="1543467"/>
    <n v="150"/>
    <n v="0.15"/>
    <s v="PAEX"/>
    <n v="90"/>
    <n v="93130"/>
    <s v=" NOISY LE SEC"/>
    <n v="91100"/>
    <s v="VILLABE"/>
    <n v="46.533999999999999"/>
    <s v="ID36"/>
    <n v="1973"/>
    <s v="femme"/>
    <n v="0.16"/>
    <n v="0.3"/>
    <n v="6.7400000000000002E-2"/>
    <n v="0.7"/>
    <n v="0.664365918"/>
  </r>
  <r>
    <n v="20220800118"/>
    <d v="2022-08-19T00:00:00"/>
    <n v="2022"/>
    <n v="8"/>
    <s v="08"/>
    <x v="20"/>
    <n v="1543060"/>
    <n v="450"/>
    <n v="0.45"/>
    <s v="PAEX"/>
    <n v="206"/>
    <n v="62780"/>
    <s v=" CUCQ"/>
    <n v="91100"/>
    <s v="VILLABE"/>
    <n v="278.49700000000001"/>
    <s v="ID12"/>
    <n v="1987"/>
    <s v="femme"/>
    <n v="0.16"/>
    <n v="0.3"/>
    <n v="6.7400000000000002E-2"/>
    <n v="0.7"/>
    <n v="11.928305007000001"/>
  </r>
  <r>
    <n v="20220800118"/>
    <d v="2022-08-19T00:00:00"/>
    <n v="2022"/>
    <n v="8"/>
    <s v="08"/>
    <x v="20"/>
    <n v="1543353"/>
    <n v="685"/>
    <n v="0.68500000000000005"/>
    <s v="POLE"/>
    <n v="245"/>
    <n v="91100"/>
    <s v=" VILLABE"/>
    <n v="59810"/>
    <s v="LESQUIN"/>
    <n v="248.797"/>
    <s v="ID2"/>
    <n v="1969"/>
    <s v="homme"/>
    <n v="0.16"/>
    <n v="0.3"/>
    <n v="6.7400000000000002E-2"/>
    <n v="0.7"/>
    <n v="16.221141445100002"/>
  </r>
  <r>
    <n v="20220800118"/>
    <d v="2022-08-19T00:00:00"/>
    <n v="2022"/>
    <n v="8"/>
    <s v="08"/>
    <x v="20"/>
    <n v="1543354"/>
    <n v="492"/>
    <n v="0.49199999999999999"/>
    <s v="POLE"/>
    <n v="260"/>
    <n v="91100"/>
    <s v=" VILLABE"/>
    <n v="73490"/>
    <s v="RAVOIRE/LA"/>
    <n v="539.01400000000001"/>
    <s v="ID2"/>
    <n v="1969"/>
    <s v="homme"/>
    <n v="0.16"/>
    <n v="0.3"/>
    <n v="6.7400000000000002E-2"/>
    <n v="0.7"/>
    <n v="25.241249439840001"/>
  </r>
  <r>
    <n v="20220800118"/>
    <d v="2022-08-19T00:00:00"/>
    <n v="2022"/>
    <n v="8"/>
    <s v="08"/>
    <x v="20"/>
    <n v="1543061"/>
    <n v="600"/>
    <n v="0.6"/>
    <s v="POLE"/>
    <n v="470"/>
    <n v="13000"/>
    <s v=" MARSEILLE"/>
    <n v="91100"/>
    <s v="VILLABE"/>
    <n v="740.09799999999996"/>
    <s v="ID26"/>
    <n v="1976"/>
    <s v="homme"/>
    <n v="0.16"/>
    <n v="0.3"/>
    <n v="6.7400000000000002E-2"/>
    <n v="0.7"/>
    <n v="42.265516583999997"/>
  </r>
  <r>
    <n v="20220800118"/>
    <d v="2022-08-22T00:00:00"/>
    <n v="2022"/>
    <n v="8"/>
    <s v="08"/>
    <x v="20"/>
    <n v="1543490"/>
    <n v="150"/>
    <n v="0.15"/>
    <s v="POLE"/>
    <n v="140"/>
    <n v="76380"/>
    <s v=" CANTELEU"/>
    <n v="91100"/>
    <s v="VILLABE"/>
    <n v="173.22"/>
    <s v="ID33"/>
    <n v="1997"/>
    <s v="femme"/>
    <n v="0.16"/>
    <n v="0.3"/>
    <n v="6.7400000000000002E-2"/>
    <n v="0.7"/>
    <n v="2.47306194"/>
  </r>
  <r>
    <n v="20220800118"/>
    <d v="2022-08-22T00:00:00"/>
    <n v="2022"/>
    <n v="8"/>
    <s v="08"/>
    <x v="20"/>
    <n v="1543416"/>
    <n v="150"/>
    <n v="0.15"/>
    <s v="POLE"/>
    <n v="165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20800118"/>
    <d v="2022-08-22T00:00:00"/>
    <n v="2022"/>
    <n v="8"/>
    <s v="08"/>
    <x v="20"/>
    <n v="1543415"/>
    <n v="300"/>
    <n v="0.3"/>
    <s v="PAEX"/>
    <n v="224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20800118"/>
    <d v="2022-08-22T00:00:00"/>
    <n v="2022"/>
    <n v="8"/>
    <s v="08"/>
    <x v="20"/>
    <n v="1543632"/>
    <n v="685"/>
    <n v="0.68500000000000005"/>
    <s v="POLE"/>
    <n v="230"/>
    <n v="91100"/>
    <s v=" VILLABE"/>
    <n v="59100"/>
    <s v="ROUBAIX"/>
    <n v="266.166"/>
    <s v="ID2"/>
    <n v="1969"/>
    <s v="homme"/>
    <n v="0.16"/>
    <n v="0.3"/>
    <n v="6.7400000000000002E-2"/>
    <n v="0.7"/>
    <n v="17.353570717800004"/>
  </r>
  <r>
    <n v="20220800118"/>
    <d v="2022-08-22T00:00:00"/>
    <n v="2022"/>
    <n v="8"/>
    <s v="08"/>
    <x v="20"/>
    <n v="1543667"/>
    <n v="712"/>
    <n v="0.71199999999999997"/>
    <s v="POLE"/>
    <n v="380"/>
    <n v="91100"/>
    <s v=" VILLABE"/>
    <n v="66000"/>
    <s v="PERPIGNAN"/>
    <n v="837.41300000000001"/>
    <s v="ID2"/>
    <n v="1969"/>
    <s v="homme"/>
    <n v="0.16"/>
    <n v="0.3"/>
    <n v="6.7400000000000002E-2"/>
    <n v="0.7"/>
    <n v="56.74993817008"/>
  </r>
  <r>
    <n v="20220800118"/>
    <d v="2022-08-23T00:00:00"/>
    <n v="2022"/>
    <n v="8"/>
    <s v="08"/>
    <x v="20"/>
    <n v="1544269"/>
    <n v="212"/>
    <n v="0.21199999999999999"/>
    <s v="POLE"/>
    <n v="120"/>
    <n v="91100"/>
    <s v=" VILLABE"/>
    <n v="89440"/>
    <s v="JOUX LA VILLE"/>
    <n v="167.37"/>
    <s v="ID2"/>
    <n v="1969"/>
    <s v="homme"/>
    <n v="0.16"/>
    <n v="0.3"/>
    <n v="6.7400000000000002E-2"/>
    <n v="0.7"/>
    <n v="3.3772186391999997"/>
  </r>
  <r>
    <n v="20220800118"/>
    <d v="2022-08-23T00:00:00"/>
    <n v="2022"/>
    <n v="8"/>
    <s v="08"/>
    <x v="20"/>
    <n v="1544467"/>
    <n v="150"/>
    <n v="0.15"/>
    <s v="PAEX"/>
    <n v="158"/>
    <n v="53120"/>
    <s v=" GORRON"/>
    <n v="91100"/>
    <s v="VILLABE"/>
    <n v="316.21199999999999"/>
    <s v="ID45"/>
    <n v="1999"/>
    <s v="femme"/>
    <n v="0.16"/>
    <n v="0.3"/>
    <n v="6.7400000000000002E-2"/>
    <n v="0.7"/>
    <n v="4.5145587239999996"/>
  </r>
  <r>
    <n v="20220800118"/>
    <d v="2022-08-23T00:00:00"/>
    <n v="2022"/>
    <n v="8"/>
    <s v="08"/>
    <x v="20"/>
    <n v="1544101"/>
    <n v="342"/>
    <n v="0.34200000000000003"/>
    <s v="POLE"/>
    <n v="205"/>
    <n v="91100"/>
    <s v=" VILLABE"/>
    <n v="21300"/>
    <s v="CHENOVE"/>
    <n v="279.79899999999998"/>
    <s v="ID2"/>
    <n v="1969"/>
    <s v="homme"/>
    <n v="0.16"/>
    <n v="0.3"/>
    <n v="6.7400000000000002E-2"/>
    <n v="0.7"/>
    <n v="9.10789393644"/>
  </r>
  <r>
    <n v="20220800118"/>
    <d v="2022-08-23T00:00:00"/>
    <n v="2022"/>
    <n v="8"/>
    <s v="08"/>
    <x v="20"/>
    <n v="1544100"/>
    <n v="444"/>
    <n v="0.44400000000000001"/>
    <s v="POLE"/>
    <n v="345"/>
    <n v="91100"/>
    <s v=" VILLABE"/>
    <n v="26750"/>
    <s v="ROMANS SUR ISER"/>
    <n v="541.17999999999995"/>
    <s v="ID2"/>
    <n v="1969"/>
    <s v="homme"/>
    <n v="0.16"/>
    <n v="0.3"/>
    <n v="6.7400000000000002E-2"/>
    <n v="0.7"/>
    <n v="22.870223505599999"/>
  </r>
  <r>
    <n v="20220800118"/>
    <d v="2022-08-23T00:00:00"/>
    <n v="2022"/>
    <n v="8"/>
    <s v="08"/>
    <x v="20"/>
    <n v="1544099"/>
    <n v="356"/>
    <n v="0.35599999999999998"/>
    <s v="POLE"/>
    <n v="470"/>
    <n v="91100"/>
    <s v=" VILLABE"/>
    <n v="66000"/>
    <s v="PERPIGNAN"/>
    <n v="837.41300000000001"/>
    <s v="ID2"/>
    <n v="1969"/>
    <s v="homme"/>
    <n v="0.16"/>
    <n v="0.3"/>
    <n v="6.7400000000000002E-2"/>
    <n v="0.7"/>
    <n v="28.37496908504"/>
  </r>
  <r>
    <n v="20220800118"/>
    <d v="2022-08-24T00:00:00"/>
    <n v="2022"/>
    <n v="8"/>
    <s v="08"/>
    <x v="20"/>
    <n v="1544251"/>
    <n v="200"/>
    <n v="0.2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1.6383661999999999"/>
  </r>
  <r>
    <n v="20220800118"/>
    <d v="2022-08-24T00:00:00"/>
    <n v="2022"/>
    <n v="8"/>
    <s v="08"/>
    <x v="20"/>
    <n v="1544601"/>
    <n v="340"/>
    <n v="0.34"/>
    <s v="POLE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6.0455252168000007"/>
  </r>
  <r>
    <n v="20220800118"/>
    <d v="2022-08-24T00:00:00"/>
    <n v="2022"/>
    <n v="8"/>
    <s v="08"/>
    <x v="20"/>
    <n v="1544045"/>
    <n v="150"/>
    <n v="0.15"/>
    <s v="POLE"/>
    <n v="158"/>
    <n v="62620"/>
    <s v=" RUITZ"/>
    <n v="91100"/>
    <s v="VILLABE"/>
    <n v="247.535"/>
    <s v="ID23"/>
    <n v="1983"/>
    <s v="femme"/>
    <n v="0.16"/>
    <n v="0.3"/>
    <n v="6.7400000000000002E-2"/>
    <n v="0.7"/>
    <n v="3.5340571949999999"/>
  </r>
  <r>
    <n v="20220800118"/>
    <d v="2022-08-24T00:00:00"/>
    <n v="2022"/>
    <n v="8"/>
    <s v="08"/>
    <x v="20"/>
    <n v="1544213"/>
    <n v="300"/>
    <n v="0.3"/>
    <s v="PAEX"/>
    <n v="18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20800118"/>
    <d v="2022-08-24T00:00:00"/>
    <n v="2022"/>
    <n v="8"/>
    <s v="08"/>
    <x v="20"/>
    <n v="1544613"/>
    <n v="342"/>
    <n v="0.34200000000000003"/>
    <s v="POLE"/>
    <n v="200"/>
    <n v="91100"/>
    <s v=" VILLABE"/>
    <n v="59810"/>
    <s v="LESQUIN"/>
    <n v="248.797"/>
    <s v="ID2"/>
    <n v="1969"/>
    <s v="homme"/>
    <n v="0.16"/>
    <n v="0.3"/>
    <n v="6.7400000000000002E-2"/>
    <n v="0.7"/>
    <n v="8.0987304733199998"/>
  </r>
  <r>
    <n v="20220800118"/>
    <d v="2022-08-24T00:00:00"/>
    <n v="2022"/>
    <n v="8"/>
    <s v="08"/>
    <x v="20"/>
    <n v="1544614"/>
    <n v="323"/>
    <n v="0.32300000000000001"/>
    <s v="POLE"/>
    <n v="200"/>
    <n v="91100"/>
    <s v=" VILLABE"/>
    <n v="59100"/>
    <s v="ROUBAIX"/>
    <n v="266.166"/>
    <s v="ID2"/>
    <n v="1969"/>
    <s v="homme"/>
    <n v="0.16"/>
    <n v="0.3"/>
    <n v="6.7400000000000002E-2"/>
    <n v="0.7"/>
    <n v="8.1827786012400008"/>
  </r>
  <r>
    <n v="20220800118"/>
    <d v="2022-08-24T00:00:00"/>
    <n v="2022"/>
    <n v="8"/>
    <s v="08"/>
    <x v="20"/>
    <n v="1544448"/>
    <n v="221"/>
    <n v="0.221"/>
    <s v="POLE"/>
    <n v="220"/>
    <n v="91100"/>
    <s v=" VILLABE"/>
    <n v="53120"/>
    <s v="GORRON"/>
    <n v="316.77699999999999"/>
    <s v="ID2"/>
    <n v="1969"/>
    <s v="homme"/>
    <n v="0.16"/>
    <n v="0.3"/>
    <n v="6.7400000000000002E-2"/>
    <n v="0.7"/>
    <n v="6.6633345040599998"/>
  </r>
  <r>
    <n v="20220800118"/>
    <d v="2022-08-24T00:00:00"/>
    <n v="2022"/>
    <n v="8"/>
    <s v="08"/>
    <x v="20"/>
    <n v="1544605"/>
    <n v="769"/>
    <n v="0.76900000000000002"/>
    <s v="POLE"/>
    <n v="240"/>
    <n v="54710"/>
    <s v=" LUDRES"/>
    <n v="91100"/>
    <s v="VILLABE"/>
    <n v="376.16699999999997"/>
    <s v="ID38"/>
    <n v="1995"/>
    <s v="homme"/>
    <n v="0.16"/>
    <n v="0.3"/>
    <n v="6.7400000000000002E-2"/>
    <n v="0.7"/>
    <n v="27.532949221140001"/>
  </r>
  <r>
    <n v="20220800118"/>
    <d v="2022-08-24T00:00:00"/>
    <n v="2022"/>
    <n v="8"/>
    <s v="08"/>
    <x v="20"/>
    <n v="1544576"/>
    <n v="1027"/>
    <n v="1.0269999999999999"/>
    <s v="POLE"/>
    <n v="295"/>
    <n v="91100"/>
    <s v=" VILLABE"/>
    <n v="80090"/>
    <s v="AMIENS"/>
    <n v="188.583"/>
    <s v="ID2"/>
    <n v="1969"/>
    <s v="homme"/>
    <n v="0.16"/>
    <n v="0.3"/>
    <n v="6.7400000000000002E-2"/>
    <n v="0.7"/>
    <n v="18.433961848380001"/>
  </r>
  <r>
    <n v="20220800118"/>
    <d v="2022-08-25T00:00:00"/>
    <n v="2022"/>
    <n v="8"/>
    <s v="08"/>
    <x v="20"/>
    <n v="1543730"/>
    <n v="215"/>
    <n v="0.215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7.9616685130999993"/>
  </r>
  <r>
    <n v="20220800118"/>
    <d v="2022-08-25T00:00:00"/>
    <n v="2022"/>
    <n v="8"/>
    <s v="08"/>
    <x v="20"/>
    <n v="1545008"/>
    <n v="215"/>
    <n v="0.215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7.9616685130999993"/>
  </r>
  <r>
    <n v="20220800118"/>
    <d v="2022-08-25T00:00:00"/>
    <n v="2022"/>
    <n v="8"/>
    <s v="08"/>
    <x v="20"/>
    <n v="1545001"/>
    <n v="150"/>
    <n v="0.15"/>
    <s v="PAEX"/>
    <n v="158"/>
    <n v="53120"/>
    <s v=" GORRON"/>
    <n v="91100"/>
    <s v="VILLABE"/>
    <n v="316.21199999999999"/>
    <s v="ID45"/>
    <n v="1999"/>
    <s v="femme"/>
    <n v="0.16"/>
    <n v="0.3"/>
    <n v="6.7400000000000002E-2"/>
    <n v="0.7"/>
    <n v="4.5145587239999996"/>
  </r>
  <r>
    <n v="20220800118"/>
    <d v="2022-08-25T00:00:00"/>
    <n v="2022"/>
    <n v="8"/>
    <s v="08"/>
    <x v="20"/>
    <n v="1545020"/>
    <n v="380"/>
    <n v="0.38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19.448038027199999"/>
  </r>
  <r>
    <n v="20220800118"/>
    <d v="2022-08-25T00:00:00"/>
    <n v="2022"/>
    <n v="8"/>
    <s v="08"/>
    <x v="20"/>
    <n v="1541248"/>
    <n v="300"/>
    <n v="0.3"/>
    <s v="POLE"/>
    <n v="250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90069"/>
    <d v="2022-08-25T00:00:00"/>
    <n v="2022"/>
    <n v="8"/>
    <s v="08"/>
    <x v="20"/>
    <n v="1544828"/>
    <n v="125"/>
    <n v="0.125"/>
    <s v="POLE"/>
    <n v="265"/>
    <n v="83170"/>
    <s v=" BRIGNOLES"/>
    <n v="91100"/>
    <s v="VILLABE"/>
    <n v="779.04"/>
    <s v="ID51"/>
    <n v="1985"/>
    <s v="femme"/>
    <n v="0.16"/>
    <n v="0.3"/>
    <n v="6.7400000000000002E-2"/>
    <n v="0.7"/>
    <n v="9.2686284000000008"/>
  </r>
  <r>
    <n v="20220800118"/>
    <d v="2022-08-25T00:00:00"/>
    <n v="2022"/>
    <n v="8"/>
    <s v="08"/>
    <x v="20"/>
    <n v="1544606"/>
    <n v="900"/>
    <n v="0.9"/>
    <s v="POLE"/>
    <n v="450"/>
    <n v="19410"/>
    <s v=" PERPEZAC LE NOI"/>
    <n v="91100"/>
    <s v="VILLABE"/>
    <n v="456.06700000000001"/>
    <s v="ID28"/>
    <n v="1990"/>
    <s v="homme"/>
    <n v="0.16"/>
    <n v="0.3"/>
    <n v="6.7400000000000002E-2"/>
    <n v="0.7"/>
    <n v="39.067611354"/>
  </r>
  <r>
    <n v="20220800118"/>
    <d v="2022-08-26T00:00:00"/>
    <n v="2022"/>
    <n v="8"/>
    <s v="08"/>
    <x v="20"/>
    <n v="1544974"/>
    <n v="150"/>
    <n v="0.15"/>
    <s v="POLE"/>
    <n v="140"/>
    <n v="76380"/>
    <s v=" CANTELEU"/>
    <n v="91100"/>
    <s v="VILLABE"/>
    <n v="173.22"/>
    <s v="ID33"/>
    <n v="1997"/>
    <s v="femme"/>
    <n v="0.16"/>
    <n v="0.3"/>
    <n v="6.7400000000000002E-2"/>
    <n v="0.7"/>
    <n v="2.47306194"/>
  </r>
  <r>
    <n v="20220800118"/>
    <d v="2022-08-26T00:00:00"/>
    <n v="2022"/>
    <n v="8"/>
    <s v="08"/>
    <x v="20"/>
    <n v="1545514"/>
    <n v="67"/>
    <n v="6.7000000000000004E-2"/>
    <s v="POLE"/>
    <n v="158"/>
    <n v="91100"/>
    <s v=" VILLABE"/>
    <n v="73490"/>
    <s v="RAVOIRE/LA"/>
    <n v="539.01400000000001"/>
    <s v="ID2"/>
    <n v="1969"/>
    <s v="homme"/>
    <n v="0.16"/>
    <n v="0.3"/>
    <n v="6.7400000000000002E-2"/>
    <n v="0.7"/>
    <n v="3.43732461884"/>
  </r>
  <r>
    <n v="20220800118"/>
    <d v="2022-08-26T00:00:00"/>
    <n v="2022"/>
    <n v="8"/>
    <s v="08"/>
    <x v="20"/>
    <n v="1545512"/>
    <n v="102"/>
    <n v="0.10199999999999999"/>
    <s v="POLE"/>
    <n v="170"/>
    <n v="91100"/>
    <s v=" VILLABE"/>
    <n v="33800"/>
    <s v="BORDEAUX"/>
    <n v="581.822"/>
    <s v="ID2"/>
    <n v="1969"/>
    <s v="homme"/>
    <n v="0.16"/>
    <n v="0.3"/>
    <n v="6.7400000000000002E-2"/>
    <n v="0.7"/>
    <n v="5.6485374319199995"/>
  </r>
  <r>
    <n v="20220800118"/>
    <d v="2022-08-26T00:00:00"/>
    <n v="2022"/>
    <n v="8"/>
    <s v="08"/>
    <x v="20"/>
    <n v="1545513"/>
    <n v="92"/>
    <n v="9.1999999999999998E-2"/>
    <s v="POLE"/>
    <n v="170"/>
    <n v="91100"/>
    <s v=" VILLABE"/>
    <n v="33520"/>
    <s v="BRUGES"/>
    <n v="575.35599999999999"/>
    <s v="ID2"/>
    <n v="1969"/>
    <s v="homme"/>
    <n v="0.16"/>
    <n v="0.3"/>
    <n v="6.7400000000000002E-2"/>
    <n v="0.7"/>
    <n v="5.0381393353600004"/>
  </r>
  <r>
    <n v="20220800118"/>
    <d v="2022-08-26T00:00:00"/>
    <n v="2022"/>
    <n v="8"/>
    <s v="08"/>
    <x v="20"/>
    <n v="1545511"/>
    <n v="102"/>
    <n v="0.10199999999999999"/>
    <s v="POLE"/>
    <n v="200"/>
    <n v="91100"/>
    <s v=" VILLABE"/>
    <n v="59100"/>
    <s v="ROUBAIX"/>
    <n v="266.166"/>
    <s v="ID2"/>
    <n v="1969"/>
    <s v="homme"/>
    <n v="0.16"/>
    <n v="0.3"/>
    <n v="6.7400000000000002E-2"/>
    <n v="0.7"/>
    <n v="2.58403534776"/>
  </r>
  <r>
    <n v="20220800118"/>
    <d v="2022-08-26T00:00:00"/>
    <n v="2022"/>
    <n v="8"/>
    <s v="08"/>
    <x v="20"/>
    <n v="1545510"/>
    <n v="378"/>
    <n v="0.378"/>
    <s v="POLE"/>
    <n v="210"/>
    <n v="91100"/>
    <s v=" VILLABE"/>
    <n v="8090"/>
    <s v="CHARLEVILLE MEZ"/>
    <n v="256.911"/>
    <s v="ID2"/>
    <n v="1969"/>
    <s v="homme"/>
    <n v="0.16"/>
    <n v="0.3"/>
    <n v="6.7400000000000002E-2"/>
    <n v="0.7"/>
    <n v="9.2431542344400004"/>
  </r>
  <r>
    <n v="20220800118"/>
    <d v="2022-08-26T00:00:00"/>
    <n v="2022"/>
    <n v="8"/>
    <s v="08"/>
    <x v="20"/>
    <n v="1545115"/>
    <n v="300"/>
    <n v="0.3"/>
    <s v="POLE"/>
    <n v="230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20800118"/>
    <d v="2022-08-26T00:00:00"/>
    <n v="2022"/>
    <n v="8"/>
    <s v="08"/>
    <x v="20"/>
    <n v="1545119"/>
    <n v="450"/>
    <n v="0.45"/>
    <s v="POLE"/>
    <n v="260"/>
    <n v="8090"/>
    <s v="CHARLEVILLE MEZ"/>
    <n v="91100"/>
    <s v="VILLABE"/>
    <n v="258.04300000000001"/>
    <s v="ID15"/>
    <n v="1992"/>
    <s v="femme"/>
    <n v="0.16"/>
    <n v="0.3"/>
    <n v="6.7400000000000002E-2"/>
    <n v="0.7"/>
    <n v="11.052239733"/>
  </r>
  <r>
    <n v="20220800118"/>
    <d v="2022-08-26T00:00:00"/>
    <n v="2022"/>
    <n v="8"/>
    <s v="08"/>
    <x v="20"/>
    <n v="1545116"/>
    <n v="750"/>
    <n v="0.75"/>
    <s v="POLE"/>
    <n v="470"/>
    <n v="13000"/>
    <s v=" MARSEILLE"/>
    <n v="91100"/>
    <s v="VILLABE"/>
    <n v="740.09799999999996"/>
    <s v="ID26"/>
    <n v="1976"/>
    <s v="homme"/>
    <n v="0.16"/>
    <n v="0.3"/>
    <n v="6.7400000000000002E-2"/>
    <n v="0.7"/>
    <n v="52.831895729999999"/>
  </r>
  <r>
    <n v="20220800118"/>
    <d v="2022-08-29T00:00:00"/>
    <n v="2022"/>
    <n v="8"/>
    <s v="08"/>
    <x v="20"/>
    <n v="1545505"/>
    <n v="150"/>
    <n v="0.15"/>
    <s v="POLE"/>
    <n v="140"/>
    <n v="89440"/>
    <s v=" JOUX LA VILLE"/>
    <n v="91100"/>
    <s v="VILLABE"/>
    <n v="167.15100000000001"/>
    <s v="ID49"/>
    <n v="1964"/>
    <s v="homme"/>
    <n v="0.16"/>
    <n v="0.3"/>
    <n v="6.7400000000000002E-2"/>
    <n v="0.7"/>
    <n v="2.3864148270000003"/>
  </r>
  <r>
    <n v="2022090069"/>
    <d v="2022-08-29T00:00:00"/>
    <n v="2022"/>
    <n v="8"/>
    <s v="08"/>
    <x v="20"/>
    <n v="1545605"/>
    <n v="150"/>
    <n v="0.15"/>
    <s v="POLE"/>
    <n v="165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20800118"/>
    <d v="2022-08-29T00:00:00"/>
    <n v="2022"/>
    <n v="8"/>
    <s v="08"/>
    <x v="20"/>
    <n v="1545604"/>
    <n v="300"/>
    <n v="0.3"/>
    <s v="PAEX"/>
    <n v="224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20800118"/>
    <d v="2022-08-30T00:00:00"/>
    <n v="2022"/>
    <n v="8"/>
    <s v="08"/>
    <x v="20"/>
    <n v="1546842"/>
    <n v="127"/>
    <n v="0.127"/>
    <s v="POLE"/>
    <n v="168"/>
    <n v="91100"/>
    <s v=" VILLABE"/>
    <n v="4100"/>
    <s v="MANOSQUE"/>
    <n v="755.63400000000001"/>
    <s v="ID2"/>
    <n v="1969"/>
    <s v="homme"/>
    <n v="0.16"/>
    <n v="0.3"/>
    <n v="6.7400000000000002E-2"/>
    <n v="0.7"/>
    <n v="9.1339980032399986"/>
  </r>
  <r>
    <n v="20220800118"/>
    <d v="2022-08-30T00:00:00"/>
    <n v="2022"/>
    <n v="8"/>
    <s v="08"/>
    <x v="20"/>
    <n v="1546707"/>
    <n v="342"/>
    <n v="0.34200000000000003"/>
    <s v="POLE"/>
    <n v="225"/>
    <n v="91100"/>
    <s v=" VILLABE"/>
    <n v="26750"/>
    <s v="ROMANS SUR ISER"/>
    <n v="541.17999999999995"/>
    <s v="ID2"/>
    <n v="1969"/>
    <s v="homme"/>
    <n v="0.16"/>
    <n v="0.3"/>
    <n v="6.7400000000000002E-2"/>
    <n v="0.7"/>
    <n v="17.616253240799999"/>
  </r>
  <r>
    <n v="20220800118"/>
    <d v="2022-08-30T00:00:00"/>
    <n v="2022"/>
    <n v="8"/>
    <s v="08"/>
    <x v="20"/>
    <n v="1546706"/>
    <n v="364"/>
    <n v="0.36399999999999999"/>
    <s v="POLE"/>
    <n v="260"/>
    <n v="91100"/>
    <s v=" VILLABE"/>
    <n v="73490"/>
    <s v="RAVOIRE/LA"/>
    <n v="539.01400000000001"/>
    <s v="ID2"/>
    <n v="1969"/>
    <s v="homme"/>
    <n v="0.16"/>
    <n v="0.3"/>
    <n v="6.7400000000000002E-2"/>
    <n v="0.7"/>
    <n v="18.674420317280003"/>
  </r>
  <r>
    <n v="20220800118"/>
    <d v="2022-08-31T00:00:00"/>
    <n v="2022"/>
    <n v="8"/>
    <s v="08"/>
    <x v="20"/>
    <n v="1547354"/>
    <n v="50"/>
    <n v="0.05"/>
    <s v="POLE"/>
    <n v="100"/>
    <n v="91100"/>
    <s v=" VILLABE"/>
    <n v="59223"/>
    <s v="RONCQ"/>
    <n v="268.98399999999998"/>
    <s v="ID2"/>
    <n v="1969"/>
    <s v="homme"/>
    <n v="0.16"/>
    <n v="0.3"/>
    <n v="6.7400000000000002E-2"/>
    <n v="0.7"/>
    <n v="1.2800948559999998"/>
  </r>
  <r>
    <n v="20220800118"/>
    <d v="2022-08-31T00:00:00"/>
    <n v="2022"/>
    <n v="8"/>
    <s v="08"/>
    <x v="20"/>
    <n v="1547211"/>
    <n v="128"/>
    <n v="0.128"/>
    <s v="POLE"/>
    <n v="128"/>
    <n v="91100"/>
    <s v=" VILLABE"/>
    <n v="21600"/>
    <s v="OUGES"/>
    <n v="284.233"/>
    <s v="ID2"/>
    <n v="1969"/>
    <s v="homme"/>
    <n v="0.16"/>
    <n v="0.3"/>
    <n v="6.7400000000000002E-2"/>
    <n v="0.7"/>
    <n v="3.4628220083199999"/>
  </r>
  <r>
    <n v="20220800118"/>
    <d v="2022-08-31T00:00:00"/>
    <n v="2022"/>
    <n v="8"/>
    <s v="08"/>
    <x v="20"/>
    <n v="1546245"/>
    <n v="340"/>
    <n v="0.34"/>
    <s v="POLE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6.0455252168000007"/>
  </r>
  <r>
    <n v="20220800118"/>
    <d v="2022-08-31T00:00:00"/>
    <n v="2022"/>
    <n v="8"/>
    <s v="08"/>
    <x v="20"/>
    <n v="1546181"/>
    <n v="300"/>
    <n v="0.3"/>
    <s v="PAEX"/>
    <n v="156"/>
    <n v="73490"/>
    <s v=" RAVOIRE/LA"/>
    <n v="91100"/>
    <s v="VILLABE"/>
    <n v="537.70799999999997"/>
    <s v="ID30"/>
    <n v="1990"/>
    <s v="femme"/>
    <n v="0.16"/>
    <n v="0.3"/>
    <n v="6.7400000000000002E-2"/>
    <n v="0.7"/>
    <n v="15.353714231999998"/>
  </r>
  <r>
    <n v="20220800118"/>
    <d v="2022-08-31T00:00:00"/>
    <n v="2022"/>
    <n v="8"/>
    <s v="08"/>
    <x v="20"/>
    <n v="1546787"/>
    <n v="150"/>
    <n v="0.15"/>
    <s v="PAEX"/>
    <n v="158"/>
    <n v="53120"/>
    <s v=" GORRON"/>
    <n v="91100"/>
    <s v="VILLABE"/>
    <n v="316.21199999999999"/>
    <s v="ID45"/>
    <n v="1999"/>
    <s v="femme"/>
    <n v="0.16"/>
    <n v="0.3"/>
    <n v="6.7400000000000002E-2"/>
    <n v="0.7"/>
    <n v="4.5145587239999996"/>
  </r>
  <r>
    <n v="20220800118"/>
    <d v="2022-08-31T00:00:00"/>
    <n v="2022"/>
    <n v="8"/>
    <s v="08"/>
    <x v="20"/>
    <n v="1546651"/>
    <n v="300"/>
    <n v="0.3"/>
    <s v="PAEX"/>
    <n v="18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20800118"/>
    <d v="2022-08-31T00:00:00"/>
    <n v="2022"/>
    <n v="8"/>
    <s v="08"/>
    <x v="20"/>
    <n v="1546097"/>
    <n v="270"/>
    <n v="0.27"/>
    <s v="POLE"/>
    <n v="200"/>
    <n v="59200"/>
    <s v=" TOURCOING"/>
    <n v="91100"/>
    <s v="VILLABE"/>
    <n v="266.87799999999999"/>
    <s v="ID34"/>
    <n v="1970"/>
    <s v="femme"/>
    <n v="0.16"/>
    <n v="0.3"/>
    <n v="6.7400000000000002E-2"/>
    <n v="0.7"/>
    <n v="6.8583909708000004"/>
  </r>
  <r>
    <n v="20220800118"/>
    <d v="2022-08-31T00:00:00"/>
    <n v="2022"/>
    <n v="8"/>
    <s v="08"/>
    <x v="20"/>
    <n v="1547207"/>
    <n v="253"/>
    <n v="0.253"/>
    <s v="POLE"/>
    <n v="200"/>
    <n v="91100"/>
    <s v=" VILLABE"/>
    <n v="59800"/>
    <s v="LILLE"/>
    <n v="254.17500000000001"/>
    <s v="ID2"/>
    <n v="1969"/>
    <s v="homme"/>
    <n v="0.16"/>
    <n v="0.3"/>
    <n v="6.7400000000000002E-2"/>
    <n v="0.7"/>
    <n v="6.1206712545000004"/>
  </r>
  <r>
    <n v="20220800153"/>
    <d v="2022-08-31T00:00:00"/>
    <n v="2022"/>
    <n v="8"/>
    <s v="08"/>
    <x v="20"/>
    <n v="1547213"/>
    <n v="514"/>
    <n v="0.51400000000000001"/>
    <s v="POLE"/>
    <n v="261"/>
    <n v="91100"/>
    <s v=" VILLABE"/>
    <n v="39570"/>
    <s v="LONS LE SAUNIER"/>
    <n v="380.45499999999998"/>
    <s v="ID2"/>
    <n v="1969"/>
    <s v="homme"/>
    <n v="0.16"/>
    <n v="0.3"/>
    <n v="6.7400000000000002E-2"/>
    <n v="0.7"/>
    <n v="18.6128173466"/>
  </r>
  <r>
    <n v="2022090069"/>
    <d v="2022-08-31T00:00:00"/>
    <n v="2022"/>
    <n v="8"/>
    <s v="08"/>
    <x v="20"/>
    <n v="1547214"/>
    <n v="1027"/>
    <n v="1.0269999999999999"/>
    <s v="PLR"/>
    <n v="300"/>
    <n v="91100"/>
    <s v=" VILLABE"/>
    <n v="59810"/>
    <s v="LESQUIN"/>
    <n v="248.797"/>
    <s v="ID2"/>
    <n v="1969"/>
    <s v="homme"/>
    <n v="0.16"/>
    <n v="1"/>
    <n v="0"/>
    <n v="0"/>
    <n v="40.882323039999996"/>
  </r>
  <r>
    <n v="20220800118"/>
    <d v="2022-09-01T00:00:00"/>
    <n v="2022"/>
    <n v="9"/>
    <s v="09"/>
    <x v="21"/>
    <n v="1547264"/>
    <n v="200"/>
    <n v="0.2"/>
    <s v="GV"/>
    <n v="100"/>
    <n v="94440"/>
    <s v=" MAROLLES EN BRI"/>
    <n v="91100"/>
    <s v="VILLABE"/>
    <n v="33.991"/>
    <s v="ID6"/>
    <n v="1976"/>
    <s v="homme"/>
    <n v="0.24099999999999999"/>
    <n v="1"/>
    <n v="0"/>
    <n v="0"/>
    <n v="1.6383661999999999"/>
  </r>
  <r>
    <n v="2022090069"/>
    <d v="2022-09-01T00:00:00"/>
    <n v="2022"/>
    <n v="9"/>
    <s v="09"/>
    <x v="21"/>
    <n v="1547911"/>
    <n v="149"/>
    <n v="0.14899999999999999"/>
    <s v="GV"/>
    <n v="100"/>
    <n v="91100"/>
    <s v=" VILLABE"/>
    <n v="94440"/>
    <s v="MAROLLES EN BRI"/>
    <n v="34.085999999999999"/>
    <s v="ID2"/>
    <n v="1969"/>
    <s v="homme"/>
    <n v="0.24099999999999999"/>
    <n v="1"/>
    <n v="0"/>
    <n v="0"/>
    <n v="1.2239941739999998"/>
  </r>
  <r>
    <n v="2022090069"/>
    <d v="2022-09-01T00:00:00"/>
    <n v="2022"/>
    <n v="9"/>
    <s v="09"/>
    <x v="21"/>
    <n v="1545967"/>
    <n v="150"/>
    <n v="0.15"/>
    <s v="POLE"/>
    <n v="130"/>
    <n v="37220"/>
    <s v=" ILE BOUCHARD/L''"/>
    <n v="91100"/>
    <s v="VILLABE"/>
    <n v="278.45800000000003"/>
    <s v="ID48"/>
    <n v="1987"/>
    <s v="homme"/>
    <n v="0.16"/>
    <n v="0.3"/>
    <n v="6.7400000000000002E-2"/>
    <n v="0.7"/>
    <n v="3.9755448659999999"/>
  </r>
  <r>
    <n v="20220800118"/>
    <d v="2022-09-01T00:00:00"/>
    <n v="2022"/>
    <n v="9"/>
    <s v="09"/>
    <x v="21"/>
    <n v="1547195"/>
    <n v="300"/>
    <n v="0.3"/>
    <s v="POLE"/>
    <n v="250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90069"/>
    <d v="2022-09-02T00:00:00"/>
    <n v="2022"/>
    <n v="9"/>
    <s v="09"/>
    <x v="21"/>
    <n v="1547611"/>
    <n v="150"/>
    <n v="0.15"/>
    <s v="PAEX"/>
    <n v="165"/>
    <n v="40300"/>
    <s v=" PEYREHORADE"/>
    <n v="91100"/>
    <s v="VILLABE"/>
    <n v="752.09199999999998"/>
    <s v="ID7"/>
    <n v="1973"/>
    <s v="femme"/>
    <n v="0.16"/>
    <n v="0.3"/>
    <n v="6.7400000000000002E-2"/>
    <n v="0.7"/>
    <n v="10.737617484000001"/>
  </r>
  <r>
    <n v="20220800118"/>
    <d v="2022-09-02T00:00:00"/>
    <n v="2022"/>
    <n v="9"/>
    <s v="09"/>
    <x v="21"/>
    <n v="1547812"/>
    <n v="400"/>
    <n v="0.4"/>
    <s v="POLE"/>
    <n v="230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90069"/>
    <d v="2022-09-02T00:00:00"/>
    <n v="2022"/>
    <n v="9"/>
    <s v="09"/>
    <x v="21"/>
    <n v="1547613"/>
    <n v="300"/>
    <n v="0.3"/>
    <s v="POLE"/>
    <n v="250"/>
    <n v="42153"/>
    <s v=" RIORGES"/>
    <n v="91100"/>
    <s v="VILLABE"/>
    <n v="359.47"/>
    <s v="ID41"/>
    <n v="1983"/>
    <s v="homme"/>
    <n v="0.16"/>
    <n v="0.3"/>
    <n v="6.7400000000000002E-2"/>
    <n v="0.7"/>
    <n v="10.264306380000001"/>
  </r>
  <r>
    <n v="2022090069"/>
    <d v="2022-09-02T00:00:00"/>
    <n v="2022"/>
    <n v="9"/>
    <s v="09"/>
    <x v="21"/>
    <n v="1547816"/>
    <n v="300"/>
    <n v="0.3"/>
    <s v="POLE"/>
    <n v="26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90069"/>
    <d v="2022-09-02T00:00:00"/>
    <n v="2022"/>
    <n v="9"/>
    <s v="09"/>
    <x v="21"/>
    <n v="1547813"/>
    <n v="1050"/>
    <n v="1.05"/>
    <s v="POLE"/>
    <n v="580"/>
    <n v="13000"/>
    <s v=" MARSEILLE"/>
    <n v="91100"/>
    <s v="VILLABE"/>
    <n v="740.09799999999996"/>
    <s v="ID26"/>
    <n v="1976"/>
    <s v="homme"/>
    <n v="0.16"/>
    <n v="0.3"/>
    <n v="6.7400000000000002E-2"/>
    <n v="0.7"/>
    <n v="73.964654021999991"/>
  </r>
  <r>
    <n v="2022090069"/>
    <d v="2022-09-05T00:00:00"/>
    <n v="2022"/>
    <n v="9"/>
    <s v="09"/>
    <x v="21"/>
    <n v="1547612"/>
    <n v="150"/>
    <n v="0.15"/>
    <s v="POLE"/>
    <n v="140"/>
    <n v="76380"/>
    <s v=" CANTELEU"/>
    <n v="91100"/>
    <s v="VILLABE"/>
    <n v="173.22"/>
    <s v="ID33"/>
    <n v="1997"/>
    <s v="femme"/>
    <n v="0.16"/>
    <n v="0.3"/>
    <n v="6.7400000000000002E-2"/>
    <n v="0.7"/>
    <n v="2.47306194"/>
  </r>
  <r>
    <n v="2022090069"/>
    <d v="2022-09-05T00:00:00"/>
    <n v="2022"/>
    <n v="9"/>
    <s v="09"/>
    <x v="21"/>
    <n v="1548087"/>
    <n v="140"/>
    <n v="0.14000000000000001"/>
    <s v="PAEX"/>
    <n v="165"/>
    <n v="67400"/>
    <s v=" ILLKIRCH GRAFFEN"/>
    <n v="91100"/>
    <s v="VILLABE"/>
    <n v="514.08299999999997"/>
    <s v="ID43"/>
    <n v="1990"/>
    <s v="homme"/>
    <n v="0.16"/>
    <n v="0.3"/>
    <n v="6.7400000000000002E-2"/>
    <n v="0.7"/>
    <n v="6.8502587916"/>
  </r>
  <r>
    <n v="2022090069"/>
    <d v="2022-09-05T00:00:00"/>
    <n v="2022"/>
    <n v="9"/>
    <s v="09"/>
    <x v="21"/>
    <n v="1548332"/>
    <n v="300"/>
    <n v="0.3"/>
    <s v="PAEX"/>
    <n v="224"/>
    <n v="67100"/>
    <s v=" STRASBOURG"/>
    <n v="91100"/>
    <s v="VILLABE"/>
    <n v="516.47400000000005"/>
    <s v="ID3"/>
    <n v="1987"/>
    <s v="homme"/>
    <n v="0.16"/>
    <n v="0.3"/>
    <n v="6.7400000000000002E-2"/>
    <n v="0.7"/>
    <n v="14.747398596"/>
  </r>
  <r>
    <n v="2022090069"/>
    <d v="2022-09-05T00:00:00"/>
    <n v="2022"/>
    <n v="9"/>
    <s v="09"/>
    <x v="21"/>
    <n v="1548314"/>
    <n v="930"/>
    <n v="0.93"/>
    <s v="POLE"/>
    <n v="380"/>
    <n v="31390"/>
    <s v=" CARBONNE"/>
    <n v="91100"/>
    <s v="VILLABE"/>
    <n v="711.98699999999997"/>
    <s v="ID35"/>
    <n v="1999"/>
    <s v="femme"/>
    <n v="0.16"/>
    <n v="0.3"/>
    <n v="6.7400000000000002E-2"/>
    <n v="0.7"/>
    <n v="63.023238073800002"/>
  </r>
  <r>
    <n v="2022090069"/>
    <d v="2022-09-05T00:00:00"/>
    <n v="2022"/>
    <n v="9"/>
    <s v="09"/>
    <x v="21"/>
    <n v="1548333"/>
    <n v="750"/>
    <n v="0.75"/>
    <s v="POLE"/>
    <n v="450"/>
    <n v="39570"/>
    <s v=" LONS LE SAUNIER"/>
    <n v="91100"/>
    <s v="VILLABE"/>
    <n v="380.58600000000001"/>
    <s v="ID13"/>
    <n v="1986"/>
    <s v="homme"/>
    <n v="0.16"/>
    <n v="0.3"/>
    <n v="6.7400000000000002E-2"/>
    <n v="0.7"/>
    <n v="27.168131610000003"/>
  </r>
  <r>
    <n v="2022090069"/>
    <d v="2022-09-06T00:00:00"/>
    <n v="2022"/>
    <n v="9"/>
    <s v="09"/>
    <x v="21"/>
    <n v="1549308"/>
    <n v="214"/>
    <n v="0.214"/>
    <s v="POLE"/>
    <n v="155"/>
    <n v="91100"/>
    <s v=" VILLABE"/>
    <n v="8090"/>
    <s v="CHARLEVILLE MEZ"/>
    <n v="256.911"/>
    <s v="ID2"/>
    <n v="1969"/>
    <s v="homme"/>
    <n v="0.16"/>
    <n v="0.3"/>
    <n v="6.7400000000000002E-2"/>
    <n v="0.7"/>
    <n v="5.2328968417199997"/>
  </r>
  <r>
    <n v="2022090069"/>
    <d v="2022-09-06T00:00:00"/>
    <n v="2022"/>
    <n v="9"/>
    <s v="09"/>
    <x v="21"/>
    <n v="1548691"/>
    <n v="230"/>
    <n v="0.23"/>
    <s v="POLE"/>
    <n v="158"/>
    <n v="59800"/>
    <s v=" LILLE"/>
    <n v="91100"/>
    <s v="VILLABE"/>
    <n v="254.203"/>
    <s v="ID39"/>
    <n v="1970"/>
    <s v="homme"/>
    <n v="0.16"/>
    <n v="0.3"/>
    <n v="6.7400000000000002E-2"/>
    <n v="0.7"/>
    <n v="5.5648595541999999"/>
  </r>
  <r>
    <n v="2022090069"/>
    <d v="2022-09-06T00:00:00"/>
    <n v="2022"/>
    <n v="9"/>
    <s v="09"/>
    <x v="21"/>
    <n v="1549309"/>
    <n v="342"/>
    <n v="0.34200000000000003"/>
    <s v="POLE"/>
    <n v="225"/>
    <n v="91100"/>
    <s v=" VILLABE"/>
    <n v="26750"/>
    <s v="ROMANS SUR ISER"/>
    <n v="541.17999999999995"/>
    <s v="ID2"/>
    <n v="1969"/>
    <s v="homme"/>
    <n v="0.16"/>
    <n v="0.3"/>
    <n v="6.7400000000000002E-2"/>
    <n v="0.7"/>
    <n v="17.616253240799999"/>
  </r>
  <r>
    <n v="2022090069"/>
    <d v="2022-09-06T00:00:00"/>
    <n v="2022"/>
    <n v="9"/>
    <s v="09"/>
    <x v="21"/>
    <n v="1549306"/>
    <n v="428"/>
    <n v="0.42799999999999999"/>
    <s v="POLE"/>
    <n v="260"/>
    <n v="91100"/>
    <s v=" VILLABE"/>
    <n v="73490"/>
    <s v="RAVOIRE/LA"/>
    <n v="539.01400000000001"/>
    <s v="ID2"/>
    <n v="1969"/>
    <s v="homme"/>
    <n v="0.16"/>
    <n v="0.3"/>
    <n v="6.7400000000000002E-2"/>
    <n v="0.7"/>
    <n v="21.95783487856"/>
  </r>
  <r>
    <n v="2022090069"/>
    <d v="2022-09-06T00:00:00"/>
    <n v="2022"/>
    <n v="9"/>
    <s v="09"/>
    <x v="21"/>
    <n v="1549304"/>
    <n v="642"/>
    <n v="0.64200000000000002"/>
    <s v="POLE"/>
    <n v="285"/>
    <n v="91100"/>
    <s v=" VILLABE"/>
    <n v="62780"/>
    <s v="CUCQ"/>
    <n v="280.69799999999998"/>
    <s v="ID2"/>
    <n v="1969"/>
    <s v="homme"/>
    <n v="0.16"/>
    <n v="0.3"/>
    <n v="6.7400000000000002E-2"/>
    <n v="0.7"/>
    <n v="17.152208480879999"/>
  </r>
  <r>
    <n v="2022090069"/>
    <d v="2022-09-06T00:00:00"/>
    <n v="2022"/>
    <n v="9"/>
    <s v="09"/>
    <x v="21"/>
    <n v="1549305"/>
    <n v="685"/>
    <n v="0.68500000000000005"/>
    <s v="POLE"/>
    <n v="320"/>
    <n v="91100"/>
    <s v=" VILLABE"/>
    <n v="21300"/>
    <s v="CHENOVE"/>
    <n v="279.79899999999998"/>
    <s v="ID2"/>
    <n v="1969"/>
    <s v="homme"/>
    <n v="0.16"/>
    <n v="0.3"/>
    <n v="6.7400000000000002E-2"/>
    <n v="0.7"/>
    <n v="18.242419141700001"/>
  </r>
  <r>
    <n v="2022090069"/>
    <d v="2022-09-07T00:00:00"/>
    <n v="2022"/>
    <n v="9"/>
    <s v="09"/>
    <x v="21"/>
    <n v="1550352"/>
    <n v="101"/>
    <n v="0.10100000000000001"/>
    <s v="POLE"/>
    <n v="100"/>
    <n v="91100"/>
    <s v=" VILLABE"/>
    <n v="59810"/>
    <s v="LESQUIN"/>
    <n v="248.797"/>
    <s v="ID2"/>
    <n v="1969"/>
    <s v="homme"/>
    <n v="0.16"/>
    <n v="0.3"/>
    <n v="6.7400000000000002E-2"/>
    <n v="0.7"/>
    <n v="2.39173034446"/>
  </r>
  <r>
    <n v="2022090069"/>
    <d v="2022-09-07T00:00:00"/>
    <n v="2022"/>
    <n v="9"/>
    <s v="09"/>
    <x v="21"/>
    <n v="1548694"/>
    <n v="345"/>
    <n v="0.34499999999999997"/>
    <s v="POLE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6.1344299993999991"/>
  </r>
  <r>
    <n v="2022090069"/>
    <d v="2022-09-07T00:00:00"/>
    <n v="2022"/>
    <n v="9"/>
    <s v="09"/>
    <x v="21"/>
    <n v="1549008"/>
    <n v="230"/>
    <n v="0.23"/>
    <s v="POLE"/>
    <n v="158"/>
    <n v="59200"/>
    <s v=" TOURCOING"/>
    <n v="91100"/>
    <s v="VILLABE"/>
    <n v="266.87799999999999"/>
    <s v="ID34"/>
    <n v="1970"/>
    <s v="femme"/>
    <n v="0.16"/>
    <n v="0.3"/>
    <n v="6.7400000000000002E-2"/>
    <n v="0.7"/>
    <n v="5.8423330492000005"/>
  </r>
  <r>
    <n v="2022090069"/>
    <d v="2022-09-07T00:00:00"/>
    <n v="2022"/>
    <n v="9"/>
    <s v="09"/>
    <x v="21"/>
    <n v="1549413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90069"/>
    <d v="2022-09-08T00:00:00"/>
    <n v="2022"/>
    <n v="9"/>
    <s v="09"/>
    <x v="21"/>
    <n v="1550324"/>
    <n v="265"/>
    <n v="0.26500000000000001"/>
    <s v="PAEX"/>
    <n v="156"/>
    <n v="73490"/>
    <s v=" RAVOIRE/LA"/>
    <n v="91100"/>
    <s v="VILLABE"/>
    <n v="537.70799999999997"/>
    <s v="ID30"/>
    <n v="1990"/>
    <s v="femme"/>
    <n v="0.16"/>
    <n v="0.3"/>
    <n v="6.7400000000000002E-2"/>
    <n v="0.7"/>
    <n v="13.5624475716"/>
  </r>
  <r>
    <n v="2022090069"/>
    <d v="2022-09-08T00:00:00"/>
    <n v="2022"/>
    <n v="9"/>
    <s v="09"/>
    <x v="21"/>
    <n v="1550430"/>
    <n v="300"/>
    <n v="0.3"/>
    <s v="POLE"/>
    <n v="250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90069"/>
    <d v="2022-09-09T00:00:00"/>
    <n v="2022"/>
    <n v="9"/>
    <s v="09"/>
    <x v="21"/>
    <n v="1551174"/>
    <n v="155"/>
    <n v="0.155"/>
    <s v="PAEX"/>
    <n v="158"/>
    <n v="53120"/>
    <s v=" GORRON"/>
    <n v="91100"/>
    <s v="VILLABE"/>
    <n v="316.21199999999999"/>
    <s v="ID45"/>
    <n v="1999"/>
    <s v="femme"/>
    <n v="0.16"/>
    <n v="0.3"/>
    <n v="6.7400000000000002E-2"/>
    <n v="0.7"/>
    <n v="4.6650440147999994"/>
  </r>
  <r>
    <n v="2022090069"/>
    <d v="2022-09-09T00:00:00"/>
    <n v="2022"/>
    <n v="9"/>
    <s v="09"/>
    <x v="21"/>
    <n v="1551331"/>
    <n v="400"/>
    <n v="0.4"/>
    <s v="POLE"/>
    <n v="230"/>
    <n v="62780"/>
    <s v=" CUCQ"/>
    <n v="91100"/>
    <s v="VILLABE"/>
    <n v="278.49700000000001"/>
    <s v="ID12"/>
    <n v="1987"/>
    <s v="femme"/>
    <n v="0.16"/>
    <n v="0.3"/>
    <n v="6.7400000000000002E-2"/>
    <n v="0.7"/>
    <n v="10.602937784000002"/>
  </r>
  <r>
    <n v="2022090069"/>
    <d v="2022-09-09T00:00:00"/>
    <n v="2022"/>
    <n v="9"/>
    <s v="09"/>
    <x v="21"/>
    <n v="1551335"/>
    <n v="450"/>
    <n v="0.45"/>
    <s v="POLE"/>
    <n v="260"/>
    <n v="8090"/>
    <s v="CHARLEVILLE MEZ"/>
    <n v="91100"/>
    <s v="VILLABE"/>
    <n v="258.04300000000001"/>
    <s v="ID15"/>
    <n v="1992"/>
    <s v="femme"/>
    <n v="0.16"/>
    <n v="0.3"/>
    <n v="6.7400000000000002E-2"/>
    <n v="0.7"/>
    <n v="11.052239733"/>
  </r>
  <r>
    <n v="2022090069"/>
    <d v="2022-09-12T00:00:00"/>
    <n v="2022"/>
    <n v="9"/>
    <s v="09"/>
    <x v="21"/>
    <n v="1551987"/>
    <n v="750"/>
    <n v="0.75"/>
    <s v="POLE"/>
    <n v="165"/>
    <n v="39570"/>
    <s v=" LONS LE SAUNIER"/>
    <n v="91100"/>
    <s v="VILLABE"/>
    <n v="380.58600000000001"/>
    <s v="ID13"/>
    <n v="1986"/>
    <s v="homme"/>
    <n v="0.16"/>
    <n v="0.3"/>
    <n v="6.7400000000000002E-2"/>
    <n v="0.7"/>
    <n v="27.168131610000003"/>
  </r>
  <r>
    <n v="2022090069"/>
    <d v="2022-09-12T00:00:00"/>
    <n v="2022"/>
    <n v="9"/>
    <s v="09"/>
    <x v="21"/>
    <n v="1552449"/>
    <n v="344"/>
    <n v="0.34399999999999997"/>
    <s v="POLE"/>
    <n v="200"/>
    <n v="91100"/>
    <s v=" VILLABE"/>
    <n v="59810"/>
    <s v="LESQUIN"/>
    <n v="248.797"/>
    <s v="ID2"/>
    <n v="1969"/>
    <s v="homme"/>
    <n v="0.16"/>
    <n v="0.3"/>
    <n v="6.7400000000000002E-2"/>
    <n v="0.7"/>
    <n v="8.14609147024"/>
  </r>
  <r>
    <n v="2022090069"/>
    <d v="2022-09-12T00:00:00"/>
    <n v="2022"/>
    <n v="9"/>
    <s v="09"/>
    <x v="21"/>
    <n v="1552451"/>
    <n v="425"/>
    <n v="0.42499999999999999"/>
    <s v="POLE"/>
    <n v="200"/>
    <n v="91100"/>
    <s v=" VILLABE"/>
    <n v="59243"/>
    <s v="QUAROUBLE"/>
    <n v="250.57900000000001"/>
    <s v="ID2"/>
    <n v="1969"/>
    <s v="homme"/>
    <n v="0.16"/>
    <n v="0.3"/>
    <n v="6.7400000000000002E-2"/>
    <n v="0.7"/>
    <n v="10.136296418500001"/>
  </r>
  <r>
    <n v="2022090069"/>
    <d v="2022-09-12T00:00:00"/>
    <n v="2022"/>
    <n v="9"/>
    <s v="09"/>
    <x v="21"/>
    <n v="1552452"/>
    <n v="344"/>
    <n v="0.34399999999999997"/>
    <s v="POLE"/>
    <n v="225"/>
    <n v="91100"/>
    <s v=" VILLABE"/>
    <n v="26750"/>
    <s v="ROMANS SUR ISER"/>
    <n v="541.17999999999995"/>
    <s v="ID2"/>
    <n v="1969"/>
    <s v="homme"/>
    <n v="0.16"/>
    <n v="0.3"/>
    <n v="6.7400000000000002E-2"/>
    <n v="0.7"/>
    <n v="17.719272265599997"/>
  </r>
  <r>
    <n v="2022090069"/>
    <d v="2022-09-12T00:00:00"/>
    <n v="2022"/>
    <n v="9"/>
    <s v="09"/>
    <x v="21"/>
    <n v="1552450"/>
    <n v="425"/>
    <n v="0.42499999999999999"/>
    <s v="POLE"/>
    <n v="260"/>
    <n v="91100"/>
    <s v=" VILLABE"/>
    <n v="73490"/>
    <s v="RAVOIRE/LA"/>
    <n v="539.01400000000001"/>
    <s v="ID2"/>
    <n v="1969"/>
    <s v="homme"/>
    <n v="0.16"/>
    <n v="0.3"/>
    <n v="6.7400000000000002E-2"/>
    <n v="0.7"/>
    <n v="21.803924821000003"/>
  </r>
  <r>
    <n v="2022090069"/>
    <d v="2022-09-12T00:00:00"/>
    <n v="2022"/>
    <n v="9"/>
    <s v="09"/>
    <x v="21"/>
    <n v="1551986"/>
    <n v="750"/>
    <n v="0.75"/>
    <s v="PAEX"/>
    <n v="450"/>
    <n v="67100"/>
    <s v=" STRASBOURG"/>
    <n v="91100"/>
    <s v="VILLABE"/>
    <n v="516.47400000000005"/>
    <s v="ID3"/>
    <n v="1987"/>
    <s v="homme"/>
    <n v="0.16"/>
    <n v="0.3"/>
    <n v="6.7400000000000002E-2"/>
    <n v="0.7"/>
    <n v="36.868496490000012"/>
  </r>
  <r>
    <n v="2022090069"/>
    <d v="2022-09-12T00:00:00"/>
    <n v="2022"/>
    <n v="9"/>
    <s v="09"/>
    <x v="21"/>
    <n v="1551332"/>
    <n v="900"/>
    <n v="0.9"/>
    <s v="POLE"/>
    <n v="470"/>
    <n v="13000"/>
    <s v=" MARSEILLE"/>
    <n v="91100"/>
    <s v="VILLABE"/>
    <n v="740.09799999999996"/>
    <s v="ID26"/>
    <n v="1976"/>
    <s v="homme"/>
    <n v="0.16"/>
    <n v="0.3"/>
    <n v="6.7400000000000002E-2"/>
    <n v="0.7"/>
    <n v="63.398274875999995"/>
  </r>
  <r>
    <n v="2022090069"/>
    <d v="2022-09-13T00:00:00"/>
    <n v="2022"/>
    <n v="9"/>
    <s v="09"/>
    <x v="21"/>
    <n v="1552323"/>
    <n v="135"/>
    <n v="0.13500000000000001"/>
    <s v="POLE"/>
    <n v="195"/>
    <n v="33520"/>
    <s v=" BRUGES"/>
    <n v="91100"/>
    <s v="VILLABE"/>
    <n v="577.11099999999999"/>
    <s v="ID40"/>
    <n v="1976"/>
    <s v="homme"/>
    <n v="0.16"/>
    <n v="0.3"/>
    <n v="6.7400000000000002E-2"/>
    <n v="0.7"/>
    <n v="7.4154723723"/>
  </r>
  <r>
    <n v="2022090069"/>
    <d v="2022-09-13T00:00:00"/>
    <n v="2022"/>
    <n v="9"/>
    <s v="09"/>
    <x v="21"/>
    <n v="1553221"/>
    <n v="344"/>
    <n v="0.34399999999999997"/>
    <s v="PAEX"/>
    <n v="200"/>
    <n v="91100"/>
    <s v=" VILLABE"/>
    <n v="59810"/>
    <s v="LESQUIN"/>
    <n v="248.797"/>
    <s v="ID2"/>
    <n v="1969"/>
    <s v="homme"/>
    <n v="0.16"/>
    <n v="0.3"/>
    <n v="6.7400000000000002E-2"/>
    <n v="0.7"/>
    <n v="8.14609147024"/>
  </r>
  <r>
    <n v="2022090069"/>
    <d v="2022-09-13T00:00:00"/>
    <n v="2022"/>
    <n v="9"/>
    <s v="09"/>
    <x v="21"/>
    <n v="1553222"/>
    <n v="428"/>
    <n v="0.42799999999999999"/>
    <s v="PAEX"/>
    <n v="210"/>
    <n v="91100"/>
    <s v=" VILLABE"/>
    <n v="8090"/>
    <s v="CHARLEVILLE MEZ"/>
    <n v="256.911"/>
    <s v="ID2"/>
    <n v="1969"/>
    <s v="homme"/>
    <n v="0.16"/>
    <n v="0.3"/>
    <n v="6.7400000000000002E-2"/>
    <n v="0.7"/>
    <n v="10.465793683439999"/>
  </r>
  <r>
    <n v="2022090069"/>
    <d v="2022-09-13T00:00:00"/>
    <n v="2022"/>
    <n v="9"/>
    <s v="09"/>
    <x v="21"/>
    <n v="1553223"/>
    <n v="681"/>
    <n v="0.68100000000000005"/>
    <s v="POLE"/>
    <n v="380"/>
    <n v="91100"/>
    <s v=" VILLABE"/>
    <n v="66000"/>
    <s v="PERPIGNAN"/>
    <n v="837.41300000000001"/>
    <s v="ID2"/>
    <n v="1969"/>
    <s v="homme"/>
    <n v="0.16"/>
    <n v="0.3"/>
    <n v="6.7400000000000002E-2"/>
    <n v="0.7"/>
    <n v="54.279084120540006"/>
  </r>
  <r>
    <n v="2022090069"/>
    <d v="2022-09-14T00:00:00"/>
    <n v="2022"/>
    <n v="9"/>
    <s v="09"/>
    <x v="21"/>
    <n v="1552768"/>
    <n v="90"/>
    <n v="0.09"/>
    <s v="PAEX"/>
    <n v="80"/>
    <n v="93380"/>
    <s v=" PIERREFITTE SUR"/>
    <n v="91100"/>
    <s v="VILLABE"/>
    <n v="55.667000000000002"/>
    <s v="ID42"/>
    <n v="1976"/>
    <s v="homme"/>
    <n v="0.16"/>
    <n v="0.3"/>
    <n v="6.7400000000000002E-2"/>
    <n v="0.7"/>
    <n v="0.47685465540000005"/>
  </r>
  <r>
    <n v="2022090069"/>
    <d v="2022-09-14T00:00:00"/>
    <n v="2022"/>
    <n v="9"/>
    <s v="09"/>
    <x v="21"/>
    <n v="1552798"/>
    <n v="320"/>
    <n v="0.32"/>
    <s v="POLE"/>
    <n v="200"/>
    <n v="76380"/>
    <s v=" CANTELEU"/>
    <n v="91100"/>
    <s v="VILLABE"/>
    <n v="173.22"/>
    <s v="ID33"/>
    <n v="1997"/>
    <s v="femme"/>
    <n v="0.16"/>
    <n v="0.3"/>
    <n v="6.7400000000000002E-2"/>
    <n v="0.7"/>
    <n v="5.2758654719999996"/>
  </r>
  <r>
    <n v="2022090069"/>
    <d v="2022-09-14T00:00:00"/>
    <n v="2022"/>
    <n v="9"/>
    <s v="09"/>
    <x v="21"/>
    <n v="1553232"/>
    <n v="310"/>
    <n v="0.31"/>
    <s v="POLE"/>
    <n v="200"/>
    <n v="59200"/>
    <s v=" TOURCOING"/>
    <n v="91100"/>
    <s v="VILLABE"/>
    <n v="266.87799999999999"/>
    <s v="ID34"/>
    <n v="1970"/>
    <s v="femme"/>
    <n v="0.16"/>
    <n v="0.3"/>
    <n v="6.7400000000000002E-2"/>
    <n v="0.7"/>
    <n v="7.8744488923999993"/>
  </r>
  <r>
    <n v="2022090069"/>
    <d v="2022-09-15T00:00:00"/>
    <n v="2022"/>
    <n v="9"/>
    <s v="09"/>
    <x v="21"/>
    <n v="1554476"/>
    <n v="212"/>
    <n v="0.21199999999999999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1.7415219119999998"/>
  </r>
  <r>
    <n v="2022090069"/>
    <d v="2022-09-15T00:00:00"/>
    <n v="2022"/>
    <n v="9"/>
    <s v="09"/>
    <x v="21"/>
    <n v="1553705"/>
    <n v="220"/>
    <n v="0.22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8.1468235948000007"/>
  </r>
  <r>
    <n v="2022090069"/>
    <d v="2022-09-15T00:00:00"/>
    <n v="2022"/>
    <n v="9"/>
    <s v="09"/>
    <x v="21"/>
    <n v="1553710"/>
    <n v="345"/>
    <n v="0.34499999999999997"/>
    <s v="POLE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6.1344299993999991"/>
  </r>
  <r>
    <n v="2022090069"/>
    <d v="2022-09-15T00:00:00"/>
    <n v="2022"/>
    <n v="9"/>
    <s v="09"/>
    <x v="21"/>
    <n v="1552848"/>
    <n v="429"/>
    <n v="0.42899999999999999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21.955811351759998"/>
  </r>
  <r>
    <n v="2022090069"/>
    <d v="2022-09-15T00:00:00"/>
    <n v="2022"/>
    <n v="9"/>
    <s v="09"/>
    <x v="21"/>
    <n v="1554401"/>
    <n v="533"/>
    <n v="0.53300000000000003"/>
    <s v="POLE"/>
    <n v="234"/>
    <n v="91100"/>
    <s v=" VILLABE"/>
    <n v="62780"/>
    <s v="CUCQ"/>
    <n v="280.69799999999998"/>
    <s v="ID2"/>
    <n v="1969"/>
    <s v="homme"/>
    <n v="0.16"/>
    <n v="0.3"/>
    <n v="6.7400000000000002E-2"/>
    <n v="0.7"/>
    <n v="14.24007339612"/>
  </r>
  <r>
    <n v="2022090069"/>
    <d v="2022-09-15T00:00:00"/>
    <n v="2022"/>
    <n v="9"/>
    <s v="09"/>
    <x v="21"/>
    <n v="1553772"/>
    <n v="300"/>
    <n v="0.3"/>
    <s v="POLE"/>
    <n v="250"/>
    <n v="26750"/>
    <s v=" ROMANS SUR ISER"/>
    <n v="91100"/>
    <s v="VILLABE"/>
    <n v="541.52599999999995"/>
    <s v="ID5"/>
    <n v="1998"/>
    <s v="femme"/>
    <n v="0.16"/>
    <n v="0.3"/>
    <n v="6.7400000000000002E-2"/>
    <n v="0.7"/>
    <n v="15.462733403999998"/>
  </r>
  <r>
    <n v="2022090069"/>
    <d v="2022-09-15T00:00:00"/>
    <n v="2022"/>
    <n v="9"/>
    <s v="09"/>
    <x v="21"/>
    <n v="1554477"/>
    <n v="1017"/>
    <n v="1.0169999999999999"/>
    <s v="POLE"/>
    <n v="295"/>
    <n v="91100"/>
    <s v=" VILLABE"/>
    <n v="80090"/>
    <s v="AMIENS"/>
    <n v="188.583"/>
    <s v="ID2"/>
    <n v="1969"/>
    <s v="homme"/>
    <n v="0.16"/>
    <n v="0.3"/>
    <n v="6.7400000000000002E-2"/>
    <n v="0.7"/>
    <n v="18.25446854898"/>
  </r>
  <r>
    <n v="2022090069"/>
    <d v="2022-09-15T00:00:00"/>
    <n v="2022"/>
    <n v="9"/>
    <s v="09"/>
    <x v="21"/>
    <n v="1554400"/>
    <n v="1362"/>
    <n v="1.3620000000000001"/>
    <s v="POLE"/>
    <n v="325"/>
    <n v="91100"/>
    <s v=" VILLABE"/>
    <n v="59100"/>
    <s v="ROUBAIX"/>
    <n v="266.166"/>
    <s v="ID2"/>
    <n v="1969"/>
    <s v="homme"/>
    <n v="0.16"/>
    <n v="0.3"/>
    <n v="6.7400000000000002E-2"/>
    <n v="0.7"/>
    <n v="34.50447199656"/>
  </r>
  <r>
    <n v="2022090069"/>
    <d v="2022-09-16T00:00:00"/>
    <n v="2022"/>
    <n v="9"/>
    <s v="09"/>
    <x v="21"/>
    <n v="1555152"/>
    <n v="427"/>
    <n v="0.42699999999999999"/>
    <s v="POLE"/>
    <n v="210"/>
    <n v="91100"/>
    <s v=" VILLABE"/>
    <n v="8090"/>
    <s v="CHARLEVILLE MEZ"/>
    <n v="256.911"/>
    <s v="ID2"/>
    <n v="1969"/>
    <s v="homme"/>
    <n v="0.16"/>
    <n v="0.3"/>
    <n v="6.7400000000000002E-2"/>
    <n v="0.7"/>
    <n v="10.44134089446"/>
  </r>
  <r>
    <n v="2022090069"/>
    <d v="2022-09-16T00:00:00"/>
    <n v="2022"/>
    <n v="9"/>
    <s v="09"/>
    <x v="21"/>
    <n v="1554348"/>
    <n v="300"/>
    <n v="0.3"/>
    <s v="POLE"/>
    <n v="230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2090069"/>
    <d v="2022-09-16T00:00:00"/>
    <n v="2022"/>
    <n v="9"/>
    <s v="09"/>
    <x v="21"/>
    <n v="1554349"/>
    <n v="300"/>
    <n v="0.3"/>
    <s v="POLE"/>
    <n v="235"/>
    <n v="13000"/>
    <s v=" MARSEILLE"/>
    <n v="91100"/>
    <s v="VILLABE"/>
    <n v="740.09799999999996"/>
    <s v="ID26"/>
    <n v="1976"/>
    <s v="homme"/>
    <n v="0.16"/>
    <n v="0.3"/>
    <n v="6.7400000000000002E-2"/>
    <n v="0.7"/>
    <n v="21.132758291999998"/>
  </r>
  <r>
    <n v="2022090069"/>
    <d v="2022-09-16T00:00:00"/>
    <n v="2022"/>
    <n v="9"/>
    <s v="09"/>
    <x v="21"/>
    <n v="1554080"/>
    <n v="466"/>
    <n v="0.46600000000000003"/>
    <s v="POLE"/>
    <n v="260"/>
    <n v="31390"/>
    <s v=" CARBONNE"/>
    <n v="91100"/>
    <s v="VILLABE"/>
    <n v="711.98699999999997"/>
    <s v="ID35"/>
    <n v="1999"/>
    <s v="femme"/>
    <n v="0.16"/>
    <n v="0.3"/>
    <n v="6.7400000000000002E-2"/>
    <n v="0.7"/>
    <n v="31.57938595956"/>
  </r>
  <r>
    <n v="2022090069"/>
    <d v="2022-09-16T00:00:00"/>
    <n v="2022"/>
    <n v="9"/>
    <s v="09"/>
    <x v="21"/>
    <n v="1554352"/>
    <n v="450"/>
    <n v="0.45"/>
    <s v="POLE"/>
    <n v="260"/>
    <n v="8090"/>
    <s v="CHARLEVILLE MEZ"/>
    <n v="91100"/>
    <s v="VILLABE"/>
    <n v="258.04300000000001"/>
    <s v="ID15"/>
    <n v="1992"/>
    <s v="femme"/>
    <n v="0.16"/>
    <n v="0.3"/>
    <n v="6.7400000000000002E-2"/>
    <n v="0.7"/>
    <n v="11.052239733"/>
  </r>
  <r>
    <n v="2022090069"/>
    <d v="2022-09-16T00:00:00"/>
    <n v="2022"/>
    <n v="9"/>
    <s v="09"/>
    <x v="21"/>
    <n v="1555086"/>
    <n v="601"/>
    <n v="0.60099999999999998"/>
    <s v="POLE"/>
    <n v="260"/>
    <n v="91100"/>
    <s v=" VILLABE"/>
    <n v="73490"/>
    <s v="RAVOIRE/LA"/>
    <n v="539.01400000000001"/>
    <s v="ID2"/>
    <n v="1969"/>
    <s v="homme"/>
    <n v="0.16"/>
    <n v="0.3"/>
    <n v="6.7400000000000002E-2"/>
    <n v="0.7"/>
    <n v="30.833314864519998"/>
  </r>
  <r>
    <n v="2022090069"/>
    <d v="2022-09-16T00:00:00"/>
    <n v="2022"/>
    <n v="9"/>
    <s v="09"/>
    <x v="21"/>
    <n v="1555021"/>
    <n v="344"/>
    <n v="0.34399999999999997"/>
    <s v="POLE"/>
    <n v="261"/>
    <n v="91100"/>
    <s v=" VILLABE"/>
    <n v="39570"/>
    <s v="LONS LE SAUNIER"/>
    <n v="380.45499999999998"/>
    <s v="ID2"/>
    <n v="1969"/>
    <s v="homme"/>
    <n v="0.16"/>
    <n v="0.3"/>
    <n v="6.7400000000000002E-2"/>
    <n v="0.7"/>
    <n v="12.456827173599997"/>
  </r>
  <r>
    <n v="2022090069"/>
    <d v="2022-09-19T00:00:00"/>
    <n v="2022"/>
    <n v="9"/>
    <s v="09"/>
    <x v="21"/>
    <n v="1555446"/>
    <n v="128"/>
    <n v="0.128"/>
    <s v="POLE"/>
    <n v="128"/>
    <n v="91100"/>
    <s v=" VILLABE"/>
    <n v="21600"/>
    <s v="OUGES"/>
    <n v="284.233"/>
    <s v="ID2"/>
    <n v="1969"/>
    <s v="homme"/>
    <n v="0.16"/>
    <n v="0.3"/>
    <n v="6.7400000000000002E-2"/>
    <n v="0.7"/>
    <n v="3.4628220083199999"/>
  </r>
  <r>
    <n v="2022090069"/>
    <d v="2022-09-19T00:00:00"/>
    <n v="2022"/>
    <n v="9"/>
    <s v="09"/>
    <x v="21"/>
    <n v="1554884"/>
    <n v="181"/>
    <n v="0.18099999999999999"/>
    <s v="PAEX"/>
    <n v="158"/>
    <n v="53120"/>
    <s v=" GORRON"/>
    <n v="91100"/>
    <s v="VILLABE"/>
    <n v="316.21199999999999"/>
    <s v="ID45"/>
    <n v="1999"/>
    <s v="femme"/>
    <n v="0.16"/>
    <n v="0.3"/>
    <n v="6.7400000000000002E-2"/>
    <n v="0.7"/>
    <n v="5.4475675269599995"/>
  </r>
  <r>
    <n v="2022090069"/>
    <d v="2022-09-19T00:00:00"/>
    <n v="2022"/>
    <n v="9"/>
    <s v="09"/>
    <x v="21"/>
    <n v="1554978"/>
    <n v="150"/>
    <n v="0.15"/>
    <s v="POLE"/>
    <n v="165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2090069"/>
    <d v="2022-09-19T00:00:00"/>
    <n v="2022"/>
    <n v="9"/>
    <s v="09"/>
    <x v="21"/>
    <n v="1553715"/>
    <n v="650"/>
    <n v="0.65"/>
    <s v="POLE"/>
    <n v="185"/>
    <n v="59243"/>
    <s v=" QUAROUBLE"/>
    <n v="91100"/>
    <s v="VILLABE"/>
    <n v="251.91900000000001"/>
    <s v="ID14"/>
    <n v="1978"/>
    <s v="femme"/>
    <n v="0.16"/>
    <n v="0.3"/>
    <n v="6.7400000000000002E-2"/>
    <n v="0.7"/>
    <n v="15.585472772999999"/>
  </r>
  <r>
    <n v="2022090069"/>
    <d v="2022-09-19T00:00:00"/>
    <n v="2022"/>
    <n v="9"/>
    <s v="09"/>
    <x v="21"/>
    <n v="1554977"/>
    <n v="1500"/>
    <n v="1.5"/>
    <s v="PAEX"/>
    <n v="770"/>
    <n v="67100"/>
    <s v=" STRASBOURG"/>
    <n v="91100"/>
    <s v="VILLABE"/>
    <n v="516.47400000000005"/>
    <s v="ID3"/>
    <n v="1987"/>
    <s v="homme"/>
    <n v="0.16"/>
    <n v="0.3"/>
    <n v="6.7400000000000002E-2"/>
    <n v="0.7"/>
    <n v="73.736992980000025"/>
  </r>
  <r>
    <n v="2022090069"/>
    <d v="2022-09-20T00:00:00"/>
    <n v="2022"/>
    <n v="9"/>
    <s v="09"/>
    <x v="21"/>
    <n v="1555560"/>
    <n v="230"/>
    <n v="0.23"/>
    <s v="POLE"/>
    <n v="140"/>
    <n v="76380"/>
    <s v=" CANTELEU"/>
    <n v="91100"/>
    <s v="VILLABE"/>
    <n v="173.22"/>
    <s v="ID33"/>
    <n v="1997"/>
    <s v="femme"/>
    <n v="0.16"/>
    <n v="0.3"/>
    <n v="6.7400000000000002E-2"/>
    <n v="0.7"/>
    <n v="3.7920283079999999"/>
  </r>
  <r>
    <n v="2022090069"/>
    <d v="2022-09-20T00:00:00"/>
    <n v="2022"/>
    <n v="9"/>
    <s v="09"/>
    <x v="21"/>
    <n v="1555575"/>
    <n v="230"/>
    <n v="0.23"/>
    <s v="POLE"/>
    <n v="158"/>
    <n v="59800"/>
    <s v=" LILLE"/>
    <n v="91100"/>
    <s v="VILLABE"/>
    <n v="254.203"/>
    <s v="ID39"/>
    <n v="1970"/>
    <s v="homme"/>
    <n v="0.16"/>
    <n v="0.3"/>
    <n v="6.7400000000000002E-2"/>
    <n v="0.7"/>
    <n v="5.5648595541999999"/>
  </r>
  <r>
    <n v="2022090069"/>
    <d v="2022-09-20T00:00:00"/>
    <n v="2022"/>
    <n v="9"/>
    <s v="09"/>
    <x v="21"/>
    <n v="1556240"/>
    <n v="340"/>
    <n v="0.34"/>
    <s v="POLE"/>
    <n v="190"/>
    <n v="91100"/>
    <s v=" VILLABE"/>
    <n v="89440"/>
    <s v="JOUX LA VILLE"/>
    <n v="167.37"/>
    <s v="ID2"/>
    <n v="1969"/>
    <s v="homme"/>
    <n v="0.16"/>
    <n v="0.3"/>
    <n v="6.7400000000000002E-2"/>
    <n v="0.7"/>
    <n v="5.4162940440000007"/>
  </r>
  <r>
    <n v="2022090069"/>
    <d v="2022-09-20T00:00:00"/>
    <n v="2022"/>
    <n v="9"/>
    <s v="09"/>
    <x v="21"/>
    <n v="1556242"/>
    <n v="344"/>
    <n v="0.34399999999999997"/>
    <s v="POLE"/>
    <n v="205"/>
    <n v="91100"/>
    <s v=" VILLABE"/>
    <n v="21300"/>
    <s v="CHENOVE"/>
    <n v="279.79899999999998"/>
    <s v="ID2"/>
    <n v="1969"/>
    <s v="homme"/>
    <n v="0.16"/>
    <n v="0.3"/>
    <n v="6.7400000000000002E-2"/>
    <n v="0.7"/>
    <n v="9.1611564740799984"/>
  </r>
  <r>
    <n v="2022090069"/>
    <d v="2022-09-20T00:00:00"/>
    <n v="2022"/>
    <n v="9"/>
    <s v="09"/>
    <x v="21"/>
    <n v="1556241"/>
    <n v="342"/>
    <n v="0.34200000000000003"/>
    <s v="POLE"/>
    <n v="210"/>
    <n v="91100"/>
    <s v=" VILLABE"/>
    <n v="66000"/>
    <s v="PERPIGNAN"/>
    <n v="837.41300000000001"/>
    <s v="ID2"/>
    <n v="1969"/>
    <s v="homme"/>
    <n v="0.16"/>
    <n v="0.3"/>
    <n v="6.7400000000000002E-2"/>
    <n v="0.7"/>
    <n v="27.259099514280003"/>
  </r>
  <r>
    <n v="2022090069"/>
    <d v="2022-09-20T00:00:00"/>
    <n v="2022"/>
    <n v="9"/>
    <s v="09"/>
    <x v="21"/>
    <n v="1556395"/>
    <n v="681"/>
    <n v="0.68100000000000005"/>
    <s v="POLE"/>
    <n v="245"/>
    <n v="91100"/>
    <s v=" VILLABE"/>
    <n v="59810"/>
    <s v="LESQUIN"/>
    <n v="248.797"/>
    <s v="ID2"/>
    <n v="1969"/>
    <s v="homme"/>
    <n v="0.16"/>
    <n v="0.3"/>
    <n v="6.7400000000000002E-2"/>
    <n v="0.7"/>
    <n v="16.126419451260002"/>
  </r>
  <r>
    <n v="2022090069"/>
    <d v="2022-09-21T00:00:00"/>
    <n v="2022"/>
    <n v="9"/>
    <s v="09"/>
    <x v="21"/>
    <n v="1556032"/>
    <n v="345"/>
    <n v="0.34499999999999997"/>
    <s v="POLE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6.1344299993999991"/>
  </r>
  <r>
    <n v="2022090069"/>
    <d v="2022-09-21T00:00:00"/>
    <n v="2022"/>
    <n v="9"/>
    <s v="09"/>
    <x v="21"/>
    <n v="1556208"/>
    <n v="300"/>
    <n v="0.3"/>
    <s v="PAEX"/>
    <n v="188"/>
    <n v="21300"/>
    <s v=" CHENOVE"/>
    <n v="91100"/>
    <s v="VILLABE"/>
    <n v="278.14499999999998"/>
    <s v="ID8"/>
    <n v="1995"/>
    <s v="femme"/>
    <n v="0.16"/>
    <n v="0.3"/>
    <n v="6.7400000000000002E-2"/>
    <n v="0.7"/>
    <n v="7.942152329999999"/>
  </r>
  <r>
    <n v="2022090069"/>
    <d v="2022-09-21T00:00:00"/>
    <n v="2022"/>
    <n v="9"/>
    <s v="09"/>
    <x v="21"/>
    <n v="1556744"/>
    <n v="340"/>
    <n v="0.34"/>
    <s v="POLE"/>
    <n v="200"/>
    <n v="91100"/>
    <s v=" VILLABE"/>
    <n v="59800"/>
    <s v="LILLE"/>
    <n v="254.17500000000001"/>
    <s v="ID2"/>
    <n v="1969"/>
    <s v="homme"/>
    <n v="0.16"/>
    <n v="0.3"/>
    <n v="6.7400000000000002E-2"/>
    <n v="0.7"/>
    <n v="8.2254080100000007"/>
  </r>
  <r>
    <n v="2022090069"/>
    <d v="2022-09-22T00:00:00"/>
    <n v="2022"/>
    <n v="9"/>
    <s v="09"/>
    <x v="21"/>
    <n v="1556033"/>
    <n v="180"/>
    <n v="0.18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6.6655829412000003"/>
  </r>
  <r>
    <n v="2022090069"/>
    <d v="2022-09-22T00:00:00"/>
    <n v="2022"/>
    <n v="9"/>
    <s v="09"/>
    <x v="21"/>
    <n v="1556034"/>
    <n v="230"/>
    <n v="0.23"/>
    <s v="POLE"/>
    <n v="158"/>
    <n v="59200"/>
    <s v=" TOURCOING"/>
    <n v="91100"/>
    <s v="VILLABE"/>
    <n v="266.87799999999999"/>
    <s v="ID34"/>
    <n v="1970"/>
    <s v="femme"/>
    <n v="0.16"/>
    <n v="0.3"/>
    <n v="6.7400000000000002E-2"/>
    <n v="0.7"/>
    <n v="5.8423330492000005"/>
  </r>
  <r>
    <n v="2022090069"/>
    <d v="2022-09-22T00:00:00"/>
    <n v="2022"/>
    <n v="9"/>
    <s v="09"/>
    <x v="21"/>
    <n v="1556839"/>
    <n v="150"/>
    <n v="0.15"/>
    <s v="POLE"/>
    <n v="165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90069"/>
    <d v="2022-09-22T00:00:00"/>
    <n v="2022"/>
    <n v="9"/>
    <s v="09"/>
    <x v="21"/>
    <n v="1553965"/>
    <n v="470"/>
    <n v="0.47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24.054152296799998"/>
  </r>
  <r>
    <n v="2022090069"/>
    <d v="2022-09-23T00:00:00"/>
    <n v="2022"/>
    <n v="9"/>
    <s v="09"/>
    <x v="21"/>
    <n v="1557341"/>
    <n v="150"/>
    <n v="0.15"/>
    <s v="POLE"/>
    <n v="175"/>
    <n v="13000"/>
    <s v=" MARSEILLE"/>
    <n v="91100"/>
    <s v="VILLABE"/>
    <n v="740.09799999999996"/>
    <s v="ID26"/>
    <n v="1976"/>
    <s v="homme"/>
    <n v="0.16"/>
    <n v="0.3"/>
    <n v="6.7400000000000002E-2"/>
    <n v="0.7"/>
    <n v="10.566379145999999"/>
  </r>
  <r>
    <n v="2022090069"/>
    <d v="2022-09-23T00:00:00"/>
    <n v="2022"/>
    <n v="9"/>
    <s v="09"/>
    <x v="21"/>
    <n v="1557340"/>
    <n v="600"/>
    <n v="0.6"/>
    <s v="POLE"/>
    <n v="230"/>
    <n v="62780"/>
    <s v=" CUCQ"/>
    <n v="91100"/>
    <s v="VILLABE"/>
    <n v="278.49700000000001"/>
    <s v="ID12"/>
    <n v="1987"/>
    <s v="femme"/>
    <n v="0.16"/>
    <n v="0.3"/>
    <n v="6.7400000000000002E-2"/>
    <n v="0.7"/>
    <n v="15.904406676000001"/>
  </r>
  <r>
    <n v="2022090069"/>
    <d v="2022-09-23T00:00:00"/>
    <n v="2022"/>
    <n v="9"/>
    <s v="09"/>
    <x v="21"/>
    <n v="1557344"/>
    <n v="300"/>
    <n v="0.3"/>
    <s v="POLE"/>
    <n v="26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90069"/>
    <d v="2022-09-26T00:00:00"/>
    <n v="2022"/>
    <n v="9"/>
    <s v="09"/>
    <x v="21"/>
    <n v="1558516"/>
    <n v="336"/>
    <n v="0.33600000000000002"/>
    <s v="POLE"/>
    <n v="155"/>
    <n v="91100"/>
    <s v=" VILLABE"/>
    <n v="8090"/>
    <s v="CHARLEVILLE MEZ"/>
    <n v="256.911"/>
    <s v="ID2"/>
    <n v="1969"/>
    <s v="homme"/>
    <n v="0.16"/>
    <n v="0.3"/>
    <n v="6.7400000000000002E-2"/>
    <n v="0.7"/>
    <n v="8.2161370972800007"/>
  </r>
  <r>
    <n v="2022090069"/>
    <d v="2022-09-26T00:00:00"/>
    <n v="2022"/>
    <n v="9"/>
    <s v="09"/>
    <x v="21"/>
    <n v="1557537"/>
    <n v="130"/>
    <n v="0.13"/>
    <s v="PAEX"/>
    <n v="165"/>
    <n v="67400"/>
    <s v=" ILLKIRCH GRAFFEN"/>
    <n v="91100"/>
    <s v="VILLABE"/>
    <n v="514.08299999999997"/>
    <s v="ID43"/>
    <n v="1990"/>
    <s v="homme"/>
    <n v="0.16"/>
    <n v="0.3"/>
    <n v="6.7400000000000002E-2"/>
    <n v="0.7"/>
    <n v="6.3609545921999997"/>
  </r>
  <r>
    <n v="2022090069"/>
    <d v="2022-09-26T00:00:00"/>
    <n v="2022"/>
    <n v="9"/>
    <s v="09"/>
    <x v="21"/>
    <n v="1557916"/>
    <n v="150"/>
    <n v="0.15"/>
    <s v="POLE"/>
    <n v="165"/>
    <n v="39570"/>
    <s v=" LONS LE SAUNIER"/>
    <n v="91100"/>
    <s v="VILLABE"/>
    <n v="380.58600000000001"/>
    <s v="ID13"/>
    <n v="1986"/>
    <s v="homme"/>
    <n v="0.16"/>
    <n v="0.3"/>
    <n v="6.7400000000000002E-2"/>
    <n v="0.7"/>
    <n v="5.4336263219999994"/>
  </r>
  <r>
    <n v="2022090069"/>
    <d v="2022-09-26T00:00:00"/>
    <n v="2022"/>
    <n v="9"/>
    <s v="09"/>
    <x v="21"/>
    <n v="1557321"/>
    <n v="360"/>
    <n v="0.36"/>
    <s v="POLE"/>
    <n v="210"/>
    <n v="54710"/>
    <s v=" LUDRES"/>
    <n v="91100"/>
    <s v="VILLABE"/>
    <n v="376.16699999999997"/>
    <s v="ID38"/>
    <n v="1995"/>
    <s v="homme"/>
    <n v="0.16"/>
    <n v="0.3"/>
    <n v="6.7400000000000002E-2"/>
    <n v="0.7"/>
    <n v="12.8892870216"/>
  </r>
  <r>
    <n v="2022090069"/>
    <d v="2022-09-26T00:00:00"/>
    <n v="2022"/>
    <n v="9"/>
    <s v="09"/>
    <x v="21"/>
    <n v="1557915"/>
    <n v="450"/>
    <n v="0.45"/>
    <s v="PAEX"/>
    <n v="260"/>
    <n v="67100"/>
    <s v=" STRASBOURG"/>
    <n v="91100"/>
    <s v="VILLABE"/>
    <n v="516.47400000000005"/>
    <s v="ID3"/>
    <n v="1987"/>
    <s v="homme"/>
    <n v="0.16"/>
    <n v="0.3"/>
    <n v="6.7400000000000002E-2"/>
    <n v="0.7"/>
    <n v="22.121097894000002"/>
  </r>
  <r>
    <n v="2022090069"/>
    <d v="2022-09-27T00:00:00"/>
    <n v="2022"/>
    <n v="9"/>
    <s v="09"/>
    <x v="21"/>
    <n v="1559216"/>
    <n v="90"/>
    <n v="0.09"/>
    <s v="PAEX"/>
    <n v="80"/>
    <n v="91100"/>
    <s v=" VILLABE"/>
    <n v="92160"/>
    <s v="ANTONY"/>
    <n v="28.826000000000001"/>
    <s v="ID2"/>
    <n v="1969"/>
    <s v="homme"/>
    <n v="0.16"/>
    <n v="0.3"/>
    <n v="6.7400000000000002E-2"/>
    <n v="0.7"/>
    <n v="0.24692928119999999"/>
  </r>
  <r>
    <n v="2022090069"/>
    <d v="2022-09-27T00:00:00"/>
    <n v="2022"/>
    <n v="9"/>
    <s v="09"/>
    <x v="21"/>
    <n v="1559217"/>
    <n v="140"/>
    <n v="0.14000000000000001"/>
    <s v="POLE"/>
    <n v="100"/>
    <n v="91100"/>
    <s v=" VILLABE"/>
    <n v="59223"/>
    <s v="RONCQ"/>
    <n v="268.98399999999998"/>
    <s v="ID2"/>
    <n v="1969"/>
    <s v="homme"/>
    <n v="0.16"/>
    <n v="0.3"/>
    <n v="6.7400000000000002E-2"/>
    <n v="0.7"/>
    <n v="3.5842655967999999"/>
  </r>
  <r>
    <n v="2022090069"/>
    <d v="2022-09-27T00:00:00"/>
    <n v="2022"/>
    <n v="9"/>
    <s v="09"/>
    <x v="21"/>
    <n v="1557974"/>
    <n v="230"/>
    <n v="0.23"/>
    <s v="POLE"/>
    <n v="158"/>
    <n v="59800"/>
    <s v=" LILLE"/>
    <n v="91100"/>
    <s v="VILLABE"/>
    <n v="254.203"/>
    <s v="ID39"/>
    <n v="1970"/>
    <s v="homme"/>
    <n v="0.16"/>
    <n v="0.3"/>
    <n v="6.7400000000000002E-2"/>
    <n v="0.7"/>
    <n v="5.5648595541999999"/>
  </r>
  <r>
    <n v="2022090069"/>
    <d v="2022-09-27T00:00:00"/>
    <n v="2022"/>
    <n v="9"/>
    <s v="09"/>
    <x v="21"/>
    <n v="1559213"/>
    <n v="344"/>
    <n v="0.34399999999999997"/>
    <s v="POLE"/>
    <n v="225"/>
    <n v="91100"/>
    <s v=" VILLABE"/>
    <n v="26750"/>
    <s v="ROMANS SUR ISER"/>
    <n v="541.17999999999995"/>
    <s v="ID2"/>
    <n v="1969"/>
    <s v="homme"/>
    <n v="0.16"/>
    <n v="0.3"/>
    <n v="6.7400000000000002E-2"/>
    <n v="0.7"/>
    <n v="17.719272265599997"/>
  </r>
  <r>
    <n v="2022090069"/>
    <d v="2022-09-27T00:00:00"/>
    <n v="2022"/>
    <n v="9"/>
    <s v="09"/>
    <x v="21"/>
    <n v="1559214"/>
    <n v="1362"/>
    <n v="1.3620000000000001"/>
    <s v="POLE"/>
    <n v="245"/>
    <n v="91100"/>
    <s v=" VILLABE"/>
    <n v="59810"/>
    <s v="LESQUIN"/>
    <n v="248.797"/>
    <s v="ID2"/>
    <n v="1969"/>
    <s v="homme"/>
    <n v="0.16"/>
    <n v="0.3"/>
    <n v="6.7400000000000002E-2"/>
    <n v="0.7"/>
    <n v="32.252838902520004"/>
  </r>
  <r>
    <n v="2022090069"/>
    <d v="2022-09-27T00:00:00"/>
    <n v="2022"/>
    <n v="9"/>
    <s v="09"/>
    <x v="21"/>
    <n v="1559212"/>
    <n v="492"/>
    <n v="0.49199999999999999"/>
    <s v="POLE"/>
    <n v="260"/>
    <n v="91100"/>
    <s v=" VILLABE"/>
    <n v="73490"/>
    <s v="RAVOIRE/LA"/>
    <n v="539.01400000000001"/>
    <s v="ID2"/>
    <n v="1969"/>
    <s v="homme"/>
    <n v="0.16"/>
    <n v="0.3"/>
    <n v="6.7400000000000002E-2"/>
    <n v="0.7"/>
    <n v="25.241249439840001"/>
  </r>
  <r>
    <n v="2022090069"/>
    <d v="2022-09-28T00:00:00"/>
    <n v="2022"/>
    <n v="9"/>
    <s v="09"/>
    <x v="21"/>
    <n v="1559145"/>
    <n v="150"/>
    <n v="0.15"/>
    <s v="PAEX"/>
    <n v="158"/>
    <n v="21300"/>
    <s v=" CHENOVE"/>
    <n v="91100"/>
    <s v="VILLABE"/>
    <n v="278.14499999999998"/>
    <s v="ID8"/>
    <n v="1995"/>
    <s v="femme"/>
    <n v="0.16"/>
    <n v="0.3"/>
    <n v="6.7400000000000002E-2"/>
    <n v="0.7"/>
    <n v="3.9710761649999995"/>
  </r>
  <r>
    <n v="20220900129"/>
    <d v="2022-09-29T00:00:00"/>
    <n v="2022"/>
    <n v="9"/>
    <s v="09"/>
    <x v="21"/>
    <n v="1560023"/>
    <n v="130"/>
    <n v="0.13"/>
    <s v="PAEX"/>
    <n v="125"/>
    <n v="87000"/>
    <s v=" LIMOGES"/>
    <n v="91100"/>
    <s v="VILLABE"/>
    <n v="389.06299999999999"/>
    <s v="ID37"/>
    <n v="1965"/>
    <s v="femme"/>
    <n v="0.16"/>
    <n v="0.3"/>
    <n v="6.7400000000000002E-2"/>
    <n v="0.7"/>
    <n v="4.8140321242000006"/>
  </r>
  <r>
    <n v="20220900129"/>
    <d v="2022-09-29T00:00:00"/>
    <n v="2022"/>
    <n v="9"/>
    <s v="09"/>
    <x v="21"/>
    <n v="1560480"/>
    <n v="170"/>
    <n v="0.17"/>
    <s v="POLE"/>
    <n v="140"/>
    <n v="91100"/>
    <s v=" VILLABE"/>
    <n v="52200"/>
    <s v="LANGRES"/>
    <n v="263.93900000000002"/>
    <s v="ID2"/>
    <n v="1969"/>
    <s v="homme"/>
    <n v="0.16"/>
    <n v="0.3"/>
    <n v="6.7400000000000002E-2"/>
    <n v="0.7"/>
    <n v="4.2706913834000009"/>
  </r>
  <r>
    <n v="20220900129"/>
    <d v="2022-09-29T00:00:00"/>
    <n v="2022"/>
    <n v="9"/>
    <s v="09"/>
    <x v="21"/>
    <n v="1559708"/>
    <n v="230"/>
    <n v="0.23"/>
    <s v="POLE"/>
    <n v="158"/>
    <n v="59200"/>
    <s v=" TOURCOING"/>
    <n v="91100"/>
    <s v="VILLABE"/>
    <n v="266.87799999999999"/>
    <s v="ID34"/>
    <n v="1970"/>
    <s v="femme"/>
    <n v="0.16"/>
    <n v="0.3"/>
    <n v="6.7400000000000002E-2"/>
    <n v="0.7"/>
    <n v="5.8423330492000005"/>
  </r>
  <r>
    <n v="20220900129"/>
    <d v="2022-09-29T00:00:00"/>
    <n v="2022"/>
    <n v="9"/>
    <s v="09"/>
    <x v="21"/>
    <n v="1559802"/>
    <n v="150"/>
    <n v="0.15"/>
    <s v="POLE"/>
    <n v="165"/>
    <n v="26750"/>
    <s v=" ROMANS SUR ISER"/>
    <n v="91100"/>
    <s v="VILLABE"/>
    <n v="541.52599999999995"/>
    <s v="ID5"/>
    <n v="1998"/>
    <s v="femme"/>
    <n v="0.16"/>
    <n v="0.3"/>
    <n v="6.7400000000000002E-2"/>
    <n v="0.7"/>
    <n v="7.731366701999999"/>
  </r>
  <r>
    <n v="20220900129"/>
    <d v="2022-09-29T00:00:00"/>
    <n v="2022"/>
    <n v="9"/>
    <s v="09"/>
    <x v="21"/>
    <n v="1559695"/>
    <n v="155"/>
    <n v="0.155"/>
    <s v="POLE"/>
    <n v="195"/>
    <n v="33800"/>
    <s v=" BORDEAUX"/>
    <n v="91100"/>
    <s v="VILLABE"/>
    <n v="578.16499999999996"/>
    <s v="ID52"/>
    <n v="1970"/>
    <s v="homme"/>
    <n v="0.16"/>
    <n v="0.3"/>
    <n v="6.7400000000000002E-2"/>
    <n v="0.7"/>
    <n v="8.5296104284999998"/>
  </r>
  <r>
    <n v="20220900129"/>
    <d v="2022-09-29T00:00:00"/>
    <n v="2022"/>
    <n v="9"/>
    <s v="09"/>
    <x v="21"/>
    <n v="1559699"/>
    <n v="470"/>
    <n v="0.47"/>
    <s v="PAEX"/>
    <n v="195"/>
    <n v="73490"/>
    <s v=" RAVOIRE/LA"/>
    <n v="91100"/>
    <s v="VILLABE"/>
    <n v="537.70799999999997"/>
    <s v="ID30"/>
    <n v="1990"/>
    <s v="femme"/>
    <n v="0.16"/>
    <n v="0.3"/>
    <n v="6.7400000000000002E-2"/>
    <n v="0.7"/>
    <n v="24.054152296799998"/>
  </r>
  <r>
    <n v="20220900129"/>
    <d v="2022-09-30T00:00:00"/>
    <n v="2022"/>
    <n v="9"/>
    <s v="09"/>
    <x v="21"/>
    <n v="1561183"/>
    <n v="90"/>
    <n v="0.09"/>
    <s v="PAEX"/>
    <n v="80"/>
    <n v="91100"/>
    <s v=" VILLABE"/>
    <n v="93380"/>
    <s v="PIERREFITTE SUR"/>
    <n v="55.384"/>
    <s v="ID2"/>
    <n v="1969"/>
    <s v="homme"/>
    <n v="0.16"/>
    <n v="0.3"/>
    <n v="6.7400000000000002E-2"/>
    <n v="0.7"/>
    <n v="0.47443042079999997"/>
  </r>
  <r>
    <n v="20220900129"/>
    <d v="2022-09-30T00:00:00"/>
    <n v="2022"/>
    <n v="9"/>
    <s v="09"/>
    <x v="21"/>
    <n v="1561186"/>
    <n v="120"/>
    <n v="0.12"/>
    <s v="GV"/>
    <n v="80"/>
    <n v="91100"/>
    <s v=" VILLABE"/>
    <n v="94440"/>
    <s v="MAROLLES EN BRI"/>
    <n v="34.085999999999999"/>
    <s v="ID2"/>
    <n v="1969"/>
    <s v="homme"/>
    <n v="0.24099999999999999"/>
    <n v="1"/>
    <n v="0"/>
    <n v="0"/>
    <n v="0.98576711999999989"/>
  </r>
  <r>
    <n v="2022090069"/>
    <d v="2022-09-30T00:00:00"/>
    <n v="2022"/>
    <n v="9"/>
    <s v="09"/>
    <x v="21"/>
    <n v="1561181"/>
    <n v="90"/>
    <n v="0.09"/>
    <s v="POLE"/>
    <n v="100"/>
    <n v="91100"/>
    <s v=" VILLABE"/>
    <n v="59200"/>
    <s v="TOURCOING"/>
    <n v="265.54500000000002"/>
    <s v="ID2"/>
    <n v="1969"/>
    <s v="homme"/>
    <n v="0.16"/>
    <n v="0.3"/>
    <n v="6.7400000000000002E-2"/>
    <n v="0.7"/>
    <n v="2.2747115789999999"/>
  </r>
  <r>
    <n v="20220900129"/>
    <d v="2022-09-30T00:00:00"/>
    <n v="2022"/>
    <n v="9"/>
    <s v="09"/>
    <x v="21"/>
    <n v="1560381"/>
    <n v="345"/>
    <n v="0.34499999999999997"/>
    <s v="POLE"/>
    <n v="140"/>
    <n v="80090"/>
    <s v=" AMIENS"/>
    <n v="91100"/>
    <s v="VILLABE"/>
    <n v="186.81399999999999"/>
    <s v="ID32"/>
    <n v="1999"/>
    <s v="homme"/>
    <n v="0.16"/>
    <n v="0.3"/>
    <n v="6.7400000000000002E-2"/>
    <n v="0.7"/>
    <n v="6.1344299993999991"/>
  </r>
  <r>
    <n v="2022090069"/>
    <d v="2022-09-30T00:00:00"/>
    <n v="2022"/>
    <n v="9"/>
    <s v="09"/>
    <x v="21"/>
    <n v="1561180"/>
    <n v="150"/>
    <n v="0.15"/>
    <s v="POLE"/>
    <n v="168"/>
    <n v="91100"/>
    <s v=" VILLABE"/>
    <n v="4100"/>
    <s v="MANOSQUE"/>
    <n v="755.63400000000001"/>
    <s v="ID2"/>
    <n v="1969"/>
    <s v="homme"/>
    <n v="0.16"/>
    <n v="0.3"/>
    <n v="6.7400000000000002E-2"/>
    <n v="0.7"/>
    <n v="10.788186617999999"/>
  </r>
  <r>
    <n v="2022090069"/>
    <d v="2022-09-30T00:00:00"/>
    <n v="2022"/>
    <n v="9"/>
    <s v="09"/>
    <x v="21"/>
    <n v="1561182"/>
    <n v="90"/>
    <n v="0.09"/>
    <s v="POLE"/>
    <n v="196"/>
    <n v="91100"/>
    <s v=" VILLABE"/>
    <n v="65200"/>
    <s v="RASSE"/>
    <n v="884.3"/>
    <s v="ID2"/>
    <n v="1969"/>
    <s v="homme"/>
    <n v="0.16"/>
    <n v="0.3"/>
    <n v="6.7400000000000002E-2"/>
    <n v="0.7"/>
    <n v="7.5750906599999999"/>
  </r>
  <r>
    <n v="20220900129"/>
    <d v="2022-09-30T00:00:00"/>
    <n v="2022"/>
    <n v="9"/>
    <s v="09"/>
    <x v="21"/>
    <n v="1560437"/>
    <n v="300"/>
    <n v="0.3"/>
    <s v="POLE"/>
    <n v="230"/>
    <n v="62780"/>
    <s v=" CUCQ"/>
    <n v="91100"/>
    <s v="VILLABE"/>
    <n v="278.49700000000001"/>
    <s v="ID12"/>
    <n v="1987"/>
    <s v="femme"/>
    <n v="0.16"/>
    <n v="0.3"/>
    <n v="6.7400000000000002E-2"/>
    <n v="0.7"/>
    <n v="7.9522033380000003"/>
  </r>
  <r>
    <n v="20220900129"/>
    <d v="2022-09-30T00:00:00"/>
    <n v="2022"/>
    <n v="9"/>
    <s v="09"/>
    <x v="21"/>
    <n v="1560441"/>
    <n v="300"/>
    <n v="0.3"/>
    <s v="POLE"/>
    <n v="260"/>
    <n v="8090"/>
    <s v="CHARLEVILLE MEZ"/>
    <n v="91100"/>
    <s v="VILLABE"/>
    <n v="258.04300000000001"/>
    <s v="ID15"/>
    <n v="1992"/>
    <s v="femme"/>
    <n v="0.16"/>
    <n v="0.3"/>
    <n v="6.7400000000000002E-2"/>
    <n v="0.7"/>
    <n v="7.3681598219999991"/>
  </r>
  <r>
    <n v="2022090069"/>
    <d v="2022-09-30T00:00:00"/>
    <n v="2022"/>
    <n v="9"/>
    <s v="09"/>
    <x v="21"/>
    <n v="1561179"/>
    <n v="581"/>
    <n v="0.58099999999999996"/>
    <s v="POLE"/>
    <n v="435"/>
    <n v="91100"/>
    <s v=" VILLABE"/>
    <n v="19410"/>
    <s v="PERPEZAC LE NOI"/>
    <n v="458.50700000000001"/>
    <s v="ID2"/>
    <n v="1969"/>
    <s v="homme"/>
    <n v="0.16"/>
    <n v="0.3"/>
    <n v="6.7400000000000002E-2"/>
    <n v="0.7"/>
    <n v="25.35524452705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98DAF-664E-4A3C-BE58-CC21C018573B}" name="Tableau croisé dynamique1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26" firstHeaderRow="1" firstDataRow="1" firstDataCol="1"/>
  <pivotFields count="24">
    <pivotField showAll="0"/>
    <pivotField showAll="0"/>
    <pivotField showAll="0"/>
    <pivotField showAll="0"/>
    <pivotField showAll="0"/>
    <pivotField axis="axisRow" showAll="0">
      <items count="2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Nombre de 3. numero ot" fld="6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D310C-276B-4548-9307-48D288692697}" name="Tableau croisé dynamique5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28:B50" firstHeaderRow="1" firstDataRow="1" firstDataCol="1"/>
  <pivotFields count="24">
    <pivotField showAll="0"/>
    <pivotField numFmtId="14" showAll="0"/>
    <pivotField showAll="0"/>
    <pivotField showAll="0"/>
    <pivotField showAll="0"/>
    <pivotField axis="axisRow" showAll="0">
      <items count="2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</pivotFields>
  <rowFields count="1">
    <field x="5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me de Bilan CO2e OT" fld="23" baseField="0" baseItem="0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5C10E-D303-4505-A47A-CC126065574C}" name="Tableau croisé dynamique4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J3:K25" firstHeaderRow="1" firstDataRow="1" firstDataCol="1"/>
  <pivotFields count="24">
    <pivotField showAll="0"/>
    <pivotField numFmtId="14" showAll="0"/>
    <pivotField showAll="0"/>
    <pivotField showAll="0"/>
    <pivotField showAll="0"/>
    <pivotField axis="axisRow" showAll="0">
      <items count="2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</pivotFields>
  <rowFields count="1">
    <field x="5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me de 6. Cout  OT (?)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2B023-E5D9-4EDE-BBAF-C0B13AFA2267}" name="Tableau croisé dynamique3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G3:H25" firstHeaderRow="1" firstDataRow="1" firstDataCol="1"/>
  <pivotFields count="24">
    <pivotField showAll="0"/>
    <pivotField numFmtId="14" showAll="0"/>
    <pivotField showAll="0"/>
    <pivotField showAll="0"/>
    <pivotField showAll="0"/>
    <pivotField axis="axisRow" showAll="0">
      <items count="2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2" showAll="0"/>
  </pivotFields>
  <rowFields count="1">
    <field x="5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me de 9. distance en km" fld="15" baseField="0" baseItem="0" numFmtId="2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EA971-741F-44CC-ACAB-374ED52D8FEB}" name="Tableau croisé dynamique2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D3:E25" firstHeaderRow="1" firstDataRow="1" firstDataCol="1"/>
  <pivotFields count="24">
    <pivotField showAll="0"/>
    <pivotField numFmtId="14" showAll="0"/>
    <pivotField showAll="0"/>
    <pivotField showAll="0"/>
    <pivotField showAll="0"/>
    <pivotField axis="axisRow" showAll="0">
      <items count="2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</pivotFields>
  <rowFields count="1">
    <field x="5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me de 4. poids OT (kg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9B9A07-9483-4CAC-AB5A-CB57DE2B6D70}" name="Tableau2" displayName="Tableau2" ref="A1:X1563" totalsRowShown="0">
  <autoFilter ref="A1:X1563" xr:uid="{C79B9A07-9483-4CAC-AB5A-CB57DE2B6D70}"/>
  <tableColumns count="24">
    <tableColumn id="1" xr3:uid="{4A54BF17-6816-4A7E-87EE-AC88C737D1BA}" name="1. numero facture"/>
    <tableColumn id="2" xr3:uid="{23EBDD04-EA21-4158-8280-D3F76FE805FE}" name="2. date saisie" dataDxfId="15"/>
    <tableColumn id="21" xr3:uid="{515F86E2-69CD-4000-9463-AE8D043B887D}" name="2a" dataDxfId="14">
      <calculatedColumnFormula>YEAR(Tableau2[[#This Row],[2. date saisie]])</calculatedColumnFormula>
    </tableColumn>
    <tableColumn id="22" xr3:uid="{BD8EB941-CA4B-4976-8B54-D5D3B38AD527}" name="2b" dataDxfId="13">
      <calculatedColumnFormula>MONTH(Tableau2[[#This Row],[2. date saisie]])</calculatedColumnFormula>
    </tableColumn>
    <tableColumn id="23" xr3:uid="{0A41F3EC-2D1F-4CB4-A1CF-32FD128CFEDA}" name="2c" dataDxfId="12">
      <calculatedColumnFormula>IF(D2&lt;10,"0"&amp;D2,D2)</calculatedColumnFormula>
    </tableColumn>
    <tableColumn id="24" xr3:uid="{A4051025-CABD-464A-BF85-2D2160AF461C}" name="2.bis date format anneemois" dataDxfId="11">
      <calculatedColumnFormula>_xlfn.CONCAT(Tableau2[[#This Row],[2a]],Tableau2[[#This Row],[2c]])</calculatedColumnFormula>
    </tableColumn>
    <tableColumn id="3" xr3:uid="{1BAF5B05-64CD-4E65-8649-2700BBA3AD83}" name="3. numero ot" dataDxfId="10"/>
    <tableColumn id="4" xr3:uid="{C10AC624-104B-4B2B-BD0C-ACFE2A72F741}" name="4. poids OT (kg)"/>
    <tableColumn id="20" xr3:uid="{81BB70B2-7122-4E4A-9CA1-C05498574A96}" name="4bis, Poids OT Tonne" dataDxfId="9">
      <calculatedColumnFormula>Tableau2[[#This Row],[4. poids OT (kg)]]/1000</calculatedColumnFormula>
    </tableColumn>
    <tableColumn id="5" xr3:uid="{BE88CD9D-4DA5-4F66-A148-49A9D85D132E}" name="5. type transport"/>
    <tableColumn id="6" xr3:uid="{6B0EA51D-363B-4F43-8953-6385218A5F0E}" name="6. Cout  OT (?)"/>
    <tableColumn id="7" xr3:uid="{D681E91B-887C-4247-BB28-ECBEDFD0BFBC}" name="7.CP Lieu de depart OT"/>
    <tableColumn id="8" xr3:uid="{1E3AFC61-E58B-4A32-9F35-0B6FE4C008AC}" name="7. ville lieu d‚part OT"/>
    <tableColumn id="9" xr3:uid="{ABD14850-3655-4F53-9641-D366CEFE92B8}" name="8 cp lieu arriv‚e ot"/>
    <tableColumn id="10" xr3:uid="{8807ECCD-4F06-42B8-A6EA-23189DBD8A7B}" name="8 ville lieu arriv‚e ot"/>
    <tableColumn id="11" xr3:uid="{72087F28-155C-4069-8E6C-99C9E859DCC4}" name="9. distance en km"/>
    <tableColumn id="12" xr3:uid="{42845054-E817-48D7-8822-1642E4EAEE6A}" name="10 - id"/>
    <tableColumn id="13" xr3:uid="{3B79AF9B-73F1-48E3-BB06-23E0CF89398E}" name="année naissance"/>
    <tableColumn id="14" xr3:uid="{E8A89BFB-69A0-45E6-B82E-8EFE64B7A15D}" name="Sexe"/>
    <tableColumn id="15" xr3:uid="{84950333-0B23-402F-AD88-DAA8A2AA9A0F}" name="taux emission CO2 1er segment" dataDxfId="8">
      <calculatedColumnFormula>VLOOKUP(Tableau2[[#This Row],[5. type transport]],'Taux émission CO2e'!$A$5:$D$16,4,0)</calculatedColumnFormula>
    </tableColumn>
    <tableColumn id="16" xr3:uid="{31FCE169-79B8-4F24-A06A-4B6DB5DA5BD6}" name="% répartition segment1" dataDxfId="7">
      <calculatedColumnFormula>VLOOKUP(Tableau2[[#This Row],[5. type transport]],'Taux émission CO2e'!$A$5:$B$16,2,0)</calculatedColumnFormula>
    </tableColumn>
    <tableColumn id="17" xr3:uid="{7A4DE985-6F92-4522-9334-1439E3726707}" name="Taux emission CO2 2eme segment" dataDxfId="6">
      <calculatedColumnFormula>VLOOKUP(Tableau2[[#This Row],[5. type transport]],'Taux émission CO2e'!$A$20:$D$31,4,0)</calculatedColumnFormula>
    </tableColumn>
    <tableColumn id="18" xr3:uid="{FA8C6EBD-58F1-4DAD-BEC8-5006FBD61C0F}" name="% répartition segment 2" dataDxfId="5">
      <calculatedColumnFormula>VLOOKUP(Tableau2[[#This Row],[5. type transport]],'Taux émission CO2e'!$A$20:$B$31,2,0)</calculatedColumnFormula>
    </tableColumn>
    <tableColumn id="19" xr3:uid="{B32EB728-809D-46C8-A7B7-F1C3EA7D3D1B}" name="Bilan CO2e OT" dataDxfId="4">
      <calculatedColumnFormula>(U2*T2*I2*P2)+(V2*W2*P2*I2)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FA35D-FC99-4B84-A585-FB7B282CC95E}">
  <dimension ref="A1:X1563"/>
  <sheetViews>
    <sheetView topLeftCell="M1" workbookViewId="0">
      <selection activeCell="X2" sqref="X2"/>
    </sheetView>
  </sheetViews>
  <sheetFormatPr baseColWidth="10" defaultRowHeight="13.2" x14ac:dyDescent="0.25"/>
  <cols>
    <col min="1" max="1" width="18" customWidth="1"/>
    <col min="2" max="2" width="13.5546875" customWidth="1"/>
    <col min="3" max="5" width="13.5546875" style="102" hidden="1" customWidth="1"/>
    <col min="6" max="6" width="13.5546875" style="102" customWidth="1"/>
    <col min="7" max="7" width="13.77734375" customWidth="1"/>
    <col min="8" max="8" width="16" customWidth="1"/>
    <col min="9" max="9" width="16" style="102" customWidth="1"/>
    <col min="10" max="10" width="16.88671875" customWidth="1"/>
    <col min="11" max="11" width="14.77734375" customWidth="1"/>
    <col min="12" max="12" width="21.88671875" customWidth="1"/>
    <col min="13" max="13" width="20" customWidth="1"/>
    <col min="14" max="14" width="17.77734375" customWidth="1"/>
    <col min="15" max="15" width="19.109375" customWidth="1"/>
    <col min="16" max="16" width="17.5546875" customWidth="1"/>
    <col min="18" max="18" width="16.6640625" customWidth="1"/>
    <col min="24" max="24" width="11.5546875" style="98"/>
  </cols>
  <sheetData>
    <row r="1" spans="1:24" x14ac:dyDescent="0.25">
      <c r="A1" t="s">
        <v>52</v>
      </c>
      <c r="B1" t="s">
        <v>53</v>
      </c>
      <c r="C1" s="103" t="s">
        <v>278</v>
      </c>
      <c r="D1" s="103" t="s">
        <v>279</v>
      </c>
      <c r="E1" s="103" t="s">
        <v>280</v>
      </c>
      <c r="F1" s="103" t="s">
        <v>277</v>
      </c>
      <c r="G1" t="s">
        <v>54</v>
      </c>
      <c r="H1" t="s">
        <v>55</v>
      </c>
      <c r="I1" s="102" t="s">
        <v>272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269</v>
      </c>
      <c r="U1" t="s">
        <v>270</v>
      </c>
      <c r="V1" t="s">
        <v>271</v>
      </c>
      <c r="W1" t="s">
        <v>51</v>
      </c>
      <c r="X1" s="99" t="s">
        <v>273</v>
      </c>
    </row>
    <row r="2" spans="1:24" x14ac:dyDescent="0.25">
      <c r="A2">
        <v>20210100041</v>
      </c>
      <c r="B2" s="95">
        <v>44186</v>
      </c>
      <c r="C2" s="102">
        <f>YEAR(Tableau2[[#This Row],[2. date saisie]])</f>
        <v>2020</v>
      </c>
      <c r="D2" s="102">
        <f>MONTH(Tableau2[[#This Row],[2. date saisie]])</f>
        <v>12</v>
      </c>
      <c r="E2" s="102">
        <f t="shared" ref="E2:E65" si="0">IF(D2&lt;10,"0"&amp;D2,D2)</f>
        <v>12</v>
      </c>
      <c r="F2" s="102" t="str">
        <f>_xlfn.CONCAT(Tableau2[[#This Row],[2a]],Tableau2[[#This Row],[2c]])</f>
        <v>202012</v>
      </c>
      <c r="G2" s="96">
        <v>1306266</v>
      </c>
      <c r="H2">
        <v>250</v>
      </c>
      <c r="I2" s="102">
        <f>Tableau2[[#This Row],[4. poids OT (kg)]]/1000</f>
        <v>0.25</v>
      </c>
      <c r="J2" t="s">
        <v>46</v>
      </c>
      <c r="K2">
        <v>92</v>
      </c>
      <c r="L2">
        <v>93120</v>
      </c>
      <c r="M2" t="s">
        <v>66</v>
      </c>
      <c r="N2">
        <v>59815</v>
      </c>
      <c r="O2" t="s">
        <v>67</v>
      </c>
      <c r="P2">
        <v>203.691</v>
      </c>
      <c r="Q2" t="s">
        <v>68</v>
      </c>
      <c r="R2">
        <v>1972</v>
      </c>
      <c r="S2" t="s">
        <v>69</v>
      </c>
      <c r="T2">
        <f>VLOOKUP(Tableau2[[#This Row],[5. type transport]],'Taux émission CO2e'!$A$5:$D$16,4,0)</f>
        <v>0.16</v>
      </c>
      <c r="U2">
        <f>VLOOKUP(Tableau2[[#This Row],[5. type transport]],'Taux émission CO2e'!$A$5:$B$16,2,0)</f>
        <v>0.3</v>
      </c>
      <c r="V2">
        <f>VLOOKUP(Tableau2[[#This Row],[5. type transport]],'Taux émission CO2e'!$A$20:$D$31,4,0)</f>
        <v>6.7400000000000002E-2</v>
      </c>
      <c r="W2">
        <f>VLOOKUP(Tableau2[[#This Row],[5. type transport]],'Taux émission CO2e'!$A$20:$B$31,2,0)</f>
        <v>0.7</v>
      </c>
      <c r="X2" s="98">
        <f t="shared" ref="X2:X65" si="1">(U2*T2*I2*P2)+(V2*W2*P2*I2)</f>
        <v>4.8468273449999995</v>
      </c>
    </row>
    <row r="3" spans="1:24" x14ac:dyDescent="0.25">
      <c r="A3">
        <v>20210100041</v>
      </c>
      <c r="B3" s="95">
        <v>44193</v>
      </c>
      <c r="C3" s="102">
        <f>YEAR(Tableau2[[#This Row],[2. date saisie]])</f>
        <v>2020</v>
      </c>
      <c r="D3" s="102">
        <f>MONTH(Tableau2[[#This Row],[2. date saisie]])</f>
        <v>12</v>
      </c>
      <c r="E3" s="102">
        <f t="shared" si="0"/>
        <v>12</v>
      </c>
      <c r="F3" s="102" t="str">
        <f>_xlfn.CONCAT(Tableau2[[#This Row],[2a]],Tableau2[[#This Row],[2c]])</f>
        <v>202012</v>
      </c>
      <c r="G3" s="96">
        <v>1307754</v>
      </c>
      <c r="H3">
        <v>150</v>
      </c>
      <c r="I3" s="102">
        <f>Tableau2[[#This Row],[4. poids OT (kg)]]/1000</f>
        <v>0.15</v>
      </c>
      <c r="J3" t="s">
        <v>47</v>
      </c>
      <c r="K3">
        <v>210</v>
      </c>
      <c r="L3">
        <v>91100</v>
      </c>
      <c r="M3" t="s">
        <v>70</v>
      </c>
      <c r="N3">
        <v>66000</v>
      </c>
      <c r="O3" t="s">
        <v>71</v>
      </c>
      <c r="P3">
        <v>837.41300000000001</v>
      </c>
      <c r="Q3" t="s">
        <v>72</v>
      </c>
      <c r="R3">
        <v>1969</v>
      </c>
      <c r="S3" t="s">
        <v>69</v>
      </c>
      <c r="T3">
        <f>VLOOKUP(Tableau2[[#This Row],[5. type transport]],'Taux émission CO2e'!$A$5:$D$16,4,0)</f>
        <v>0.16</v>
      </c>
      <c r="U3">
        <f>VLOOKUP(Tableau2[[#This Row],[5. type transport]],'Taux émission CO2e'!$A$5:$B$16,2,0)</f>
        <v>0.3</v>
      </c>
      <c r="V3">
        <f>VLOOKUP(Tableau2[[#This Row],[5. type transport]],'Taux émission CO2e'!$A$20:$D$31,4,0)</f>
        <v>6.7400000000000002E-2</v>
      </c>
      <c r="W3">
        <f>VLOOKUP(Tableau2[[#This Row],[5. type transport]],'Taux émission CO2e'!$A$20:$B$31,2,0)</f>
        <v>0.7</v>
      </c>
      <c r="X3" s="98">
        <f t="shared" si="1"/>
        <v>11.955745401</v>
      </c>
    </row>
    <row r="4" spans="1:24" x14ac:dyDescent="0.25">
      <c r="A4">
        <v>20210100041</v>
      </c>
      <c r="B4" s="95">
        <v>44200</v>
      </c>
      <c r="C4" s="102">
        <f>YEAR(Tableau2[[#This Row],[2. date saisie]])</f>
        <v>2021</v>
      </c>
      <c r="D4" s="102">
        <f>MONTH(Tableau2[[#This Row],[2. date saisie]])</f>
        <v>1</v>
      </c>
      <c r="E4" s="102" t="str">
        <f t="shared" si="0"/>
        <v>01</v>
      </c>
      <c r="F4" s="102" t="str">
        <f>_xlfn.CONCAT(Tableau2[[#This Row],[2a]],Tableau2[[#This Row],[2c]])</f>
        <v>202101</v>
      </c>
      <c r="G4" s="96">
        <v>1308270</v>
      </c>
      <c r="H4">
        <v>185</v>
      </c>
      <c r="I4" s="102">
        <f>Tableau2[[#This Row],[4. poids OT (kg)]]/1000</f>
        <v>0.185</v>
      </c>
      <c r="J4" t="s">
        <v>33</v>
      </c>
      <c r="K4">
        <v>165</v>
      </c>
      <c r="L4">
        <v>67100</v>
      </c>
      <c r="M4" t="s">
        <v>73</v>
      </c>
      <c r="N4">
        <v>59100</v>
      </c>
      <c r="O4" t="s">
        <v>74</v>
      </c>
      <c r="P4">
        <v>540.18499999999995</v>
      </c>
      <c r="Q4" t="s">
        <v>75</v>
      </c>
      <c r="R4">
        <v>1987</v>
      </c>
      <c r="S4" t="s">
        <v>69</v>
      </c>
      <c r="T4">
        <f>VLOOKUP(Tableau2[[#This Row],[5. type transport]],'Taux émission CO2e'!$A$5:$D$16,4,0)</f>
        <v>6.7400000000000002E-2</v>
      </c>
      <c r="U4">
        <f>VLOOKUP(Tableau2[[#This Row],[5. type transport]],'Taux émission CO2e'!$A$5:$B$16,2,0)</f>
        <v>1</v>
      </c>
      <c r="V4">
        <f>VLOOKUP(Tableau2[[#This Row],[5. type transport]],'Taux émission CO2e'!$A$20:$D$31,4,0)</f>
        <v>0</v>
      </c>
      <c r="W4">
        <f>VLOOKUP(Tableau2[[#This Row],[5. type transport]],'Taux émission CO2e'!$A$20:$B$31,2,0)</f>
        <v>0</v>
      </c>
      <c r="X4" s="98">
        <f t="shared" si="1"/>
        <v>6.7355667649999997</v>
      </c>
    </row>
    <row r="5" spans="1:24" x14ac:dyDescent="0.25">
      <c r="A5">
        <v>20210100041</v>
      </c>
      <c r="B5" s="95">
        <v>44200</v>
      </c>
      <c r="C5" s="102">
        <f>YEAR(Tableau2[[#This Row],[2. date saisie]])</f>
        <v>2021</v>
      </c>
      <c r="D5" s="102">
        <f>MONTH(Tableau2[[#This Row],[2. date saisie]])</f>
        <v>1</v>
      </c>
      <c r="E5" s="102" t="str">
        <f t="shared" si="0"/>
        <v>01</v>
      </c>
      <c r="F5" s="102" t="str">
        <f>_xlfn.CONCAT(Tableau2[[#This Row],[2a]],Tableau2[[#This Row],[2c]])</f>
        <v>202101</v>
      </c>
      <c r="G5" s="96">
        <v>1308264</v>
      </c>
      <c r="H5">
        <v>452</v>
      </c>
      <c r="I5" s="102">
        <f>Tableau2[[#This Row],[4. poids OT (kg)]]/1000</f>
        <v>0.45200000000000001</v>
      </c>
      <c r="J5" t="s">
        <v>46</v>
      </c>
      <c r="K5">
        <v>220</v>
      </c>
      <c r="L5">
        <v>67000</v>
      </c>
      <c r="M5" t="s">
        <v>73</v>
      </c>
      <c r="N5">
        <v>91100</v>
      </c>
      <c r="O5" t="s">
        <v>76</v>
      </c>
      <c r="P5">
        <v>508.178</v>
      </c>
      <c r="Q5" t="s">
        <v>77</v>
      </c>
      <c r="R5">
        <v>1982</v>
      </c>
      <c r="S5" t="s">
        <v>78</v>
      </c>
      <c r="T5">
        <f>VLOOKUP(Tableau2[[#This Row],[5. type transport]],'Taux émission CO2e'!$A$5:$D$16,4,0)</f>
        <v>0.16</v>
      </c>
      <c r="U5">
        <f>VLOOKUP(Tableau2[[#This Row],[5. type transport]],'Taux émission CO2e'!$A$5:$B$16,2,0)</f>
        <v>0.3</v>
      </c>
      <c r="V5">
        <f>VLOOKUP(Tableau2[[#This Row],[5. type transport]],'Taux émission CO2e'!$A$20:$D$31,4,0)</f>
        <v>6.7400000000000002E-2</v>
      </c>
      <c r="W5">
        <f>VLOOKUP(Tableau2[[#This Row],[5. type transport]],'Taux émission CO2e'!$A$20:$B$31,2,0)</f>
        <v>0.7</v>
      </c>
      <c r="X5" s="98">
        <f t="shared" si="1"/>
        <v>21.862508682079998</v>
      </c>
    </row>
    <row r="6" spans="1:24" x14ac:dyDescent="0.25">
      <c r="A6">
        <v>20210100041</v>
      </c>
      <c r="B6" s="95">
        <v>44201</v>
      </c>
      <c r="C6" s="102">
        <f>YEAR(Tableau2[[#This Row],[2. date saisie]])</f>
        <v>2021</v>
      </c>
      <c r="D6" s="102">
        <f>MONTH(Tableau2[[#This Row],[2. date saisie]])</f>
        <v>1</v>
      </c>
      <c r="E6" s="102" t="str">
        <f t="shared" si="0"/>
        <v>01</v>
      </c>
      <c r="F6" s="102" t="str">
        <f>_xlfn.CONCAT(Tableau2[[#This Row],[2a]],Tableau2[[#This Row],[2c]])</f>
        <v>202101</v>
      </c>
      <c r="G6" s="96">
        <v>1308432</v>
      </c>
      <c r="H6">
        <v>249</v>
      </c>
      <c r="I6" s="102">
        <f>Tableau2[[#This Row],[4. poids OT (kg)]]/1000</f>
        <v>0.249</v>
      </c>
      <c r="J6" t="s">
        <v>46</v>
      </c>
      <c r="K6">
        <v>220</v>
      </c>
      <c r="L6">
        <v>93120</v>
      </c>
      <c r="M6" t="s">
        <v>66</v>
      </c>
      <c r="N6">
        <v>67100</v>
      </c>
      <c r="O6" t="s">
        <v>79</v>
      </c>
      <c r="P6">
        <v>501.91300000000001</v>
      </c>
      <c r="Q6" t="s">
        <v>68</v>
      </c>
      <c r="R6">
        <v>1972</v>
      </c>
      <c r="S6" t="s">
        <v>69</v>
      </c>
      <c r="T6">
        <f>VLOOKUP(Tableau2[[#This Row],[5. type transport]],'Taux émission CO2e'!$A$5:$D$16,4,0)</f>
        <v>0.16</v>
      </c>
      <c r="U6">
        <f>VLOOKUP(Tableau2[[#This Row],[5. type transport]],'Taux émission CO2e'!$A$5:$B$16,2,0)</f>
        <v>0.3</v>
      </c>
      <c r="V6">
        <f>VLOOKUP(Tableau2[[#This Row],[5. type transport]],'Taux émission CO2e'!$A$20:$D$31,4,0)</f>
        <v>6.7400000000000002E-2</v>
      </c>
      <c r="W6">
        <f>VLOOKUP(Tableau2[[#This Row],[5. type transport]],'Taux émission CO2e'!$A$20:$B$31,2,0)</f>
        <v>0.7</v>
      </c>
      <c r="X6" s="98">
        <f t="shared" si="1"/>
        <v>11.89524775566</v>
      </c>
    </row>
    <row r="7" spans="1:24" x14ac:dyDescent="0.25">
      <c r="A7">
        <v>20210100041</v>
      </c>
      <c r="B7" s="95">
        <v>44201</v>
      </c>
      <c r="C7" s="102">
        <f>YEAR(Tableau2[[#This Row],[2. date saisie]])</f>
        <v>2021</v>
      </c>
      <c r="D7" s="102">
        <f>MONTH(Tableau2[[#This Row],[2. date saisie]])</f>
        <v>1</v>
      </c>
      <c r="E7" s="102" t="str">
        <f t="shared" si="0"/>
        <v>01</v>
      </c>
      <c r="F7" s="102" t="str">
        <f>_xlfn.CONCAT(Tableau2[[#This Row],[2a]],Tableau2[[#This Row],[2c]])</f>
        <v>202101</v>
      </c>
      <c r="G7" s="96">
        <v>1309250</v>
      </c>
      <c r="H7">
        <v>500</v>
      </c>
      <c r="I7" s="102">
        <f>Tableau2[[#This Row],[4. poids OT (kg)]]/1000</f>
        <v>0.5</v>
      </c>
      <c r="J7" t="s">
        <v>46</v>
      </c>
      <c r="K7">
        <v>345</v>
      </c>
      <c r="L7">
        <v>91100</v>
      </c>
      <c r="M7" t="s">
        <v>70</v>
      </c>
      <c r="N7">
        <v>13000</v>
      </c>
      <c r="O7" t="s">
        <v>80</v>
      </c>
      <c r="P7">
        <v>740.44500000000005</v>
      </c>
      <c r="Q7" t="s">
        <v>72</v>
      </c>
      <c r="R7">
        <v>1969</v>
      </c>
      <c r="S7" t="s">
        <v>69</v>
      </c>
      <c r="T7">
        <f>VLOOKUP(Tableau2[[#This Row],[5. type transport]],'Taux émission CO2e'!$A$5:$D$16,4,0)</f>
        <v>0.16</v>
      </c>
      <c r="U7">
        <f>VLOOKUP(Tableau2[[#This Row],[5. type transport]],'Taux émission CO2e'!$A$5:$B$16,2,0)</f>
        <v>0.3</v>
      </c>
      <c r="V7">
        <f>VLOOKUP(Tableau2[[#This Row],[5. type transport]],'Taux émission CO2e'!$A$20:$D$31,4,0)</f>
        <v>6.7400000000000002E-2</v>
      </c>
      <c r="W7">
        <f>VLOOKUP(Tableau2[[#This Row],[5. type transport]],'Taux émission CO2e'!$A$20:$B$31,2,0)</f>
        <v>0.7</v>
      </c>
      <c r="X7" s="98">
        <f t="shared" si="1"/>
        <v>35.237777550000004</v>
      </c>
    </row>
    <row r="8" spans="1:24" x14ac:dyDescent="0.25">
      <c r="A8">
        <v>20210100041</v>
      </c>
      <c r="B8" s="95">
        <v>44203</v>
      </c>
      <c r="C8" s="102">
        <f>YEAR(Tableau2[[#This Row],[2. date saisie]])</f>
        <v>2021</v>
      </c>
      <c r="D8" s="102">
        <f>MONTH(Tableau2[[#This Row],[2. date saisie]])</f>
        <v>1</v>
      </c>
      <c r="E8" s="102" t="str">
        <f t="shared" si="0"/>
        <v>01</v>
      </c>
      <c r="F8" s="102" t="str">
        <f>_xlfn.CONCAT(Tableau2[[#This Row],[2a]],Tableau2[[#This Row],[2c]])</f>
        <v>202101</v>
      </c>
      <c r="G8" s="96">
        <v>1309627</v>
      </c>
      <c r="H8">
        <v>500</v>
      </c>
      <c r="I8" s="102">
        <f>Tableau2[[#This Row],[4. poids OT (kg)]]/1000</f>
        <v>0.5</v>
      </c>
      <c r="J8" t="s">
        <v>33</v>
      </c>
      <c r="K8">
        <v>152</v>
      </c>
      <c r="L8">
        <v>93120</v>
      </c>
      <c r="M8" t="s">
        <v>66</v>
      </c>
      <c r="N8">
        <v>91100</v>
      </c>
      <c r="O8" t="s">
        <v>76</v>
      </c>
      <c r="P8">
        <v>54.761000000000003</v>
      </c>
      <c r="Q8" t="s">
        <v>68</v>
      </c>
      <c r="R8">
        <v>1972</v>
      </c>
      <c r="S8" t="s">
        <v>69</v>
      </c>
      <c r="T8">
        <f>VLOOKUP(Tableau2[[#This Row],[5. type transport]],'Taux émission CO2e'!$A$5:$D$16,4,0)</f>
        <v>6.7400000000000002E-2</v>
      </c>
      <c r="U8">
        <f>VLOOKUP(Tableau2[[#This Row],[5. type transport]],'Taux émission CO2e'!$A$5:$B$16,2,0)</f>
        <v>1</v>
      </c>
      <c r="V8">
        <f>VLOOKUP(Tableau2[[#This Row],[5. type transport]],'Taux émission CO2e'!$A$20:$D$31,4,0)</f>
        <v>0</v>
      </c>
      <c r="W8">
        <f>VLOOKUP(Tableau2[[#This Row],[5. type transport]],'Taux émission CO2e'!$A$20:$B$31,2,0)</f>
        <v>0</v>
      </c>
      <c r="X8" s="98">
        <f t="shared" si="1"/>
        <v>1.8454457000000002</v>
      </c>
    </row>
    <row r="9" spans="1:24" x14ac:dyDescent="0.25">
      <c r="A9">
        <v>20210100041</v>
      </c>
      <c r="B9" s="95">
        <v>44203</v>
      </c>
      <c r="C9" s="102">
        <f>YEAR(Tableau2[[#This Row],[2. date saisie]])</f>
        <v>2021</v>
      </c>
      <c r="D9" s="102">
        <f>MONTH(Tableau2[[#This Row],[2. date saisie]])</f>
        <v>1</v>
      </c>
      <c r="E9" s="102" t="str">
        <f t="shared" si="0"/>
        <v>01</v>
      </c>
      <c r="F9" s="102" t="str">
        <f>_xlfn.CONCAT(Tableau2[[#This Row],[2a]],Tableau2[[#This Row],[2c]])</f>
        <v>202101</v>
      </c>
      <c r="G9" s="96">
        <v>1309609</v>
      </c>
      <c r="H9">
        <v>1250</v>
      </c>
      <c r="I9" s="102">
        <f>Tableau2[[#This Row],[4. poids OT (kg)]]/1000</f>
        <v>1.25</v>
      </c>
      <c r="J9" t="s">
        <v>33</v>
      </c>
      <c r="K9">
        <v>238</v>
      </c>
      <c r="L9">
        <v>93120</v>
      </c>
      <c r="M9" t="s">
        <v>66</v>
      </c>
      <c r="N9">
        <v>59100</v>
      </c>
      <c r="O9" t="s">
        <v>74</v>
      </c>
      <c r="P9">
        <v>221.06</v>
      </c>
      <c r="Q9" t="s">
        <v>68</v>
      </c>
      <c r="R9">
        <v>1972</v>
      </c>
      <c r="S9" t="s">
        <v>69</v>
      </c>
      <c r="T9">
        <f>VLOOKUP(Tableau2[[#This Row],[5. type transport]],'Taux émission CO2e'!$A$5:$D$16,4,0)</f>
        <v>6.7400000000000002E-2</v>
      </c>
      <c r="U9">
        <f>VLOOKUP(Tableau2[[#This Row],[5. type transport]],'Taux émission CO2e'!$A$5:$B$16,2,0)</f>
        <v>1</v>
      </c>
      <c r="V9">
        <f>VLOOKUP(Tableau2[[#This Row],[5. type transport]],'Taux émission CO2e'!$A$20:$D$31,4,0)</f>
        <v>0</v>
      </c>
      <c r="W9">
        <f>VLOOKUP(Tableau2[[#This Row],[5. type transport]],'Taux émission CO2e'!$A$20:$B$31,2,0)</f>
        <v>0</v>
      </c>
      <c r="X9" s="98">
        <f t="shared" si="1"/>
        <v>18.624305</v>
      </c>
    </row>
    <row r="10" spans="1:24" x14ac:dyDescent="0.25">
      <c r="A10">
        <v>20210100041</v>
      </c>
      <c r="B10" s="95">
        <v>44204</v>
      </c>
      <c r="C10" s="102">
        <f>YEAR(Tableau2[[#This Row],[2. date saisie]])</f>
        <v>2021</v>
      </c>
      <c r="D10" s="102">
        <f>MONTH(Tableau2[[#This Row],[2. date saisie]])</f>
        <v>1</v>
      </c>
      <c r="E10" s="102" t="str">
        <f t="shared" si="0"/>
        <v>01</v>
      </c>
      <c r="F10" s="102" t="str">
        <f>_xlfn.CONCAT(Tableau2[[#This Row],[2a]],Tableau2[[#This Row],[2c]])</f>
        <v>202101</v>
      </c>
      <c r="G10" s="96">
        <v>1310495</v>
      </c>
      <c r="H10">
        <v>80</v>
      </c>
      <c r="I10" s="102">
        <f>Tableau2[[#This Row],[4. poids OT (kg)]]/1000</f>
        <v>0.08</v>
      </c>
      <c r="J10" t="s">
        <v>47</v>
      </c>
      <c r="K10">
        <v>110</v>
      </c>
      <c r="L10">
        <v>91100</v>
      </c>
      <c r="M10" t="s">
        <v>70</v>
      </c>
      <c r="N10">
        <v>8090</v>
      </c>
      <c r="O10" t="s">
        <v>81</v>
      </c>
      <c r="P10">
        <v>256.911</v>
      </c>
      <c r="Q10" t="s">
        <v>72</v>
      </c>
      <c r="R10">
        <v>1969</v>
      </c>
      <c r="S10" t="s">
        <v>69</v>
      </c>
      <c r="T10">
        <f>VLOOKUP(Tableau2[[#This Row],[5. type transport]],'Taux émission CO2e'!$A$5:$D$16,4,0)</f>
        <v>0.16</v>
      </c>
      <c r="U10">
        <f>VLOOKUP(Tableau2[[#This Row],[5. type transport]],'Taux émission CO2e'!$A$5:$B$16,2,0)</f>
        <v>0.3</v>
      </c>
      <c r="V10">
        <f>VLOOKUP(Tableau2[[#This Row],[5. type transport]],'Taux émission CO2e'!$A$20:$D$31,4,0)</f>
        <v>6.7400000000000002E-2</v>
      </c>
      <c r="W10">
        <f>VLOOKUP(Tableau2[[#This Row],[5. type transport]],'Taux émission CO2e'!$A$20:$B$31,2,0)</f>
        <v>0.7</v>
      </c>
      <c r="X10" s="98">
        <f t="shared" si="1"/>
        <v>1.9562231184000001</v>
      </c>
    </row>
    <row r="11" spans="1:24" x14ac:dyDescent="0.25">
      <c r="A11">
        <v>20210100041</v>
      </c>
      <c r="B11" s="95">
        <v>44204</v>
      </c>
      <c r="C11" s="102">
        <f>YEAR(Tableau2[[#This Row],[2. date saisie]])</f>
        <v>2021</v>
      </c>
      <c r="D11" s="102">
        <f>MONTH(Tableau2[[#This Row],[2. date saisie]])</f>
        <v>1</v>
      </c>
      <c r="E11" s="102" t="str">
        <f t="shared" si="0"/>
        <v>01</v>
      </c>
      <c r="F11" s="102" t="str">
        <f>_xlfn.CONCAT(Tableau2[[#This Row],[2a]],Tableau2[[#This Row],[2c]])</f>
        <v>202101</v>
      </c>
      <c r="G11" s="96">
        <v>1310502</v>
      </c>
      <c r="H11">
        <v>40</v>
      </c>
      <c r="I11" s="102">
        <f>Tableau2[[#This Row],[4. poids OT (kg)]]/1000</f>
        <v>0.04</v>
      </c>
      <c r="J11" t="s">
        <v>47</v>
      </c>
      <c r="K11">
        <v>140</v>
      </c>
      <c r="L11">
        <v>91100</v>
      </c>
      <c r="M11" t="s">
        <v>70</v>
      </c>
      <c r="N11">
        <v>67100</v>
      </c>
      <c r="O11" t="s">
        <v>79</v>
      </c>
      <c r="P11">
        <v>515.798</v>
      </c>
      <c r="Q11" t="s">
        <v>72</v>
      </c>
      <c r="R11">
        <v>1969</v>
      </c>
      <c r="S11" t="s">
        <v>69</v>
      </c>
      <c r="T11">
        <f>VLOOKUP(Tableau2[[#This Row],[5. type transport]],'Taux émission CO2e'!$A$5:$D$16,4,0)</f>
        <v>0.16</v>
      </c>
      <c r="U11">
        <f>VLOOKUP(Tableau2[[#This Row],[5. type transport]],'Taux émission CO2e'!$A$5:$B$16,2,0)</f>
        <v>0.3</v>
      </c>
      <c r="V11">
        <f>VLOOKUP(Tableau2[[#This Row],[5. type transport]],'Taux émission CO2e'!$A$20:$D$31,4,0)</f>
        <v>6.7400000000000002E-2</v>
      </c>
      <c r="W11">
        <f>VLOOKUP(Tableau2[[#This Row],[5. type transport]],'Taux émission CO2e'!$A$20:$B$31,2,0)</f>
        <v>0.7</v>
      </c>
      <c r="X11" s="98">
        <f t="shared" si="1"/>
        <v>1.9637461456</v>
      </c>
    </row>
    <row r="12" spans="1:24" x14ac:dyDescent="0.25">
      <c r="A12">
        <v>20210100041</v>
      </c>
      <c r="B12" s="95">
        <v>44204</v>
      </c>
      <c r="C12" s="102">
        <f>YEAR(Tableau2[[#This Row],[2. date saisie]])</f>
        <v>2021</v>
      </c>
      <c r="D12" s="102">
        <f>MONTH(Tableau2[[#This Row],[2. date saisie]])</f>
        <v>1</v>
      </c>
      <c r="E12" s="102" t="str">
        <f t="shared" si="0"/>
        <v>01</v>
      </c>
      <c r="F12" s="102" t="str">
        <f>_xlfn.CONCAT(Tableau2[[#This Row],[2a]],Tableau2[[#This Row],[2c]])</f>
        <v>202101</v>
      </c>
      <c r="G12" s="96">
        <v>1310160</v>
      </c>
      <c r="H12">
        <v>1000</v>
      </c>
      <c r="I12" s="102">
        <f>Tableau2[[#This Row],[4. poids OT (kg)]]/1000</f>
        <v>1</v>
      </c>
      <c r="J12" t="s">
        <v>47</v>
      </c>
      <c r="K12">
        <v>385</v>
      </c>
      <c r="L12">
        <v>93120</v>
      </c>
      <c r="M12" t="s">
        <v>66</v>
      </c>
      <c r="N12">
        <v>66000</v>
      </c>
      <c r="O12" t="s">
        <v>71</v>
      </c>
      <c r="P12">
        <v>859.38800000000003</v>
      </c>
      <c r="Q12" t="s">
        <v>68</v>
      </c>
      <c r="R12">
        <v>1972</v>
      </c>
      <c r="S12" t="s">
        <v>69</v>
      </c>
      <c r="T12">
        <f>VLOOKUP(Tableau2[[#This Row],[5. type transport]],'Taux émission CO2e'!$A$5:$D$16,4,0)</f>
        <v>0.16</v>
      </c>
      <c r="U12">
        <f>VLOOKUP(Tableau2[[#This Row],[5. type transport]],'Taux émission CO2e'!$A$5:$B$16,2,0)</f>
        <v>0.3</v>
      </c>
      <c r="V12">
        <f>VLOOKUP(Tableau2[[#This Row],[5. type transport]],'Taux émission CO2e'!$A$20:$D$31,4,0)</f>
        <v>6.7400000000000002E-2</v>
      </c>
      <c r="W12">
        <f>VLOOKUP(Tableau2[[#This Row],[5. type transport]],'Taux émission CO2e'!$A$20:$B$31,2,0)</f>
        <v>0.7</v>
      </c>
      <c r="X12" s="98">
        <f t="shared" si="1"/>
        <v>81.796549840000011</v>
      </c>
    </row>
    <row r="13" spans="1:24" x14ac:dyDescent="0.25">
      <c r="A13">
        <v>20210100041</v>
      </c>
      <c r="B13" s="95">
        <v>44208</v>
      </c>
      <c r="C13" s="102">
        <f>YEAR(Tableau2[[#This Row],[2. date saisie]])</f>
        <v>2021</v>
      </c>
      <c r="D13" s="102">
        <f>MONTH(Tableau2[[#This Row],[2. date saisie]])</f>
        <v>1</v>
      </c>
      <c r="E13" s="102" t="str">
        <f t="shared" si="0"/>
        <v>01</v>
      </c>
      <c r="F13" s="102" t="str">
        <f>_xlfn.CONCAT(Tableau2[[#This Row],[2a]],Tableau2[[#This Row],[2c]])</f>
        <v>202101</v>
      </c>
      <c r="G13" s="96">
        <v>1310601</v>
      </c>
      <c r="H13">
        <v>675</v>
      </c>
      <c r="I13" s="102">
        <f>Tableau2[[#This Row],[4. poids OT (kg)]]/1000</f>
        <v>0.67500000000000004</v>
      </c>
      <c r="J13" t="s">
        <v>47</v>
      </c>
      <c r="K13">
        <v>340</v>
      </c>
      <c r="L13">
        <v>26750</v>
      </c>
      <c r="M13" t="s">
        <v>82</v>
      </c>
      <c r="N13">
        <v>59100</v>
      </c>
      <c r="O13" t="s">
        <v>74</v>
      </c>
      <c r="P13">
        <v>814.52200000000005</v>
      </c>
      <c r="Q13" t="s">
        <v>83</v>
      </c>
      <c r="R13">
        <v>1998</v>
      </c>
      <c r="S13" t="s">
        <v>78</v>
      </c>
      <c r="T13">
        <f>VLOOKUP(Tableau2[[#This Row],[5. type transport]],'Taux émission CO2e'!$A$5:$D$16,4,0)</f>
        <v>0.16</v>
      </c>
      <c r="U13">
        <f>VLOOKUP(Tableau2[[#This Row],[5. type transport]],'Taux émission CO2e'!$A$5:$B$16,2,0)</f>
        <v>0.3</v>
      </c>
      <c r="V13">
        <f>VLOOKUP(Tableau2[[#This Row],[5. type transport]],'Taux émission CO2e'!$A$20:$D$31,4,0)</f>
        <v>6.7400000000000002E-2</v>
      </c>
      <c r="W13">
        <f>VLOOKUP(Tableau2[[#This Row],[5. type transport]],'Taux émission CO2e'!$A$20:$B$31,2,0)</f>
        <v>0.7</v>
      </c>
      <c r="X13" s="98">
        <f t="shared" si="1"/>
        <v>52.330187673000012</v>
      </c>
    </row>
    <row r="14" spans="1:24" x14ac:dyDescent="0.25">
      <c r="A14">
        <v>20210100041</v>
      </c>
      <c r="B14" s="95">
        <v>44209</v>
      </c>
      <c r="C14" s="102">
        <f>YEAR(Tableau2[[#This Row],[2. date saisie]])</f>
        <v>2021</v>
      </c>
      <c r="D14" s="102">
        <f>MONTH(Tableau2[[#This Row],[2. date saisie]])</f>
        <v>1</v>
      </c>
      <c r="E14" s="102" t="str">
        <f t="shared" si="0"/>
        <v>01</v>
      </c>
      <c r="F14" s="102" t="str">
        <f>_xlfn.CONCAT(Tableau2[[#This Row],[2a]],Tableau2[[#This Row],[2c]])</f>
        <v>202101</v>
      </c>
      <c r="G14" s="96">
        <v>1311894</v>
      </c>
      <c r="H14">
        <v>250</v>
      </c>
      <c r="I14" s="102">
        <f>Tableau2[[#This Row],[4. poids OT (kg)]]/1000</f>
        <v>0.25</v>
      </c>
      <c r="J14" t="s">
        <v>39</v>
      </c>
      <c r="K14">
        <v>98</v>
      </c>
      <c r="L14">
        <v>91100</v>
      </c>
      <c r="M14" t="s">
        <v>70</v>
      </c>
      <c r="N14">
        <v>93120</v>
      </c>
      <c r="O14" t="s">
        <v>84</v>
      </c>
      <c r="P14">
        <v>53.975999999999999</v>
      </c>
      <c r="Q14" t="s">
        <v>72</v>
      </c>
      <c r="R14">
        <v>1969</v>
      </c>
      <c r="S14" t="s">
        <v>69</v>
      </c>
      <c r="T14">
        <f>VLOOKUP(Tableau2[[#This Row],[5. type transport]],'Taux émission CO2e'!$A$5:$D$16,4,0)</f>
        <v>0.24099999999999999</v>
      </c>
      <c r="U14">
        <f>VLOOKUP(Tableau2[[#This Row],[5. type transport]],'Taux émission CO2e'!$A$5:$B$16,2,0)</f>
        <v>1</v>
      </c>
      <c r="V14">
        <f>VLOOKUP(Tableau2[[#This Row],[5. type transport]],'Taux émission CO2e'!$A$20:$D$31,4,0)</f>
        <v>0</v>
      </c>
      <c r="W14">
        <f>VLOOKUP(Tableau2[[#This Row],[5. type transport]],'Taux émission CO2e'!$A$20:$B$31,2,0)</f>
        <v>0</v>
      </c>
      <c r="X14" s="98">
        <f t="shared" si="1"/>
        <v>3.2520539999999998</v>
      </c>
    </row>
    <row r="15" spans="1:24" x14ac:dyDescent="0.25">
      <c r="A15">
        <v>20210100041</v>
      </c>
      <c r="B15" s="95">
        <v>44209</v>
      </c>
      <c r="C15" s="102">
        <f>YEAR(Tableau2[[#This Row],[2. date saisie]])</f>
        <v>2021</v>
      </c>
      <c r="D15" s="102">
        <f>MONTH(Tableau2[[#This Row],[2. date saisie]])</f>
        <v>1</v>
      </c>
      <c r="E15" s="102" t="str">
        <f t="shared" si="0"/>
        <v>01</v>
      </c>
      <c r="F15" s="102" t="str">
        <f>_xlfn.CONCAT(Tableau2[[#This Row],[2a]],Tableau2[[#This Row],[2c]])</f>
        <v>202101</v>
      </c>
      <c r="G15" s="96">
        <v>1312188</v>
      </c>
      <c r="H15">
        <v>47</v>
      </c>
      <c r="I15" s="102">
        <f>Tableau2[[#This Row],[4. poids OT (kg)]]/1000</f>
        <v>4.7E-2</v>
      </c>
      <c r="J15" t="s">
        <v>47</v>
      </c>
      <c r="K15">
        <v>153</v>
      </c>
      <c r="L15">
        <v>91100</v>
      </c>
      <c r="M15" t="s">
        <v>70</v>
      </c>
      <c r="N15">
        <v>6700</v>
      </c>
      <c r="O15" t="s">
        <v>85</v>
      </c>
      <c r="P15">
        <v>889.42899999999997</v>
      </c>
      <c r="Q15" t="s">
        <v>72</v>
      </c>
      <c r="R15">
        <v>1969</v>
      </c>
      <c r="S15" t="s">
        <v>69</v>
      </c>
      <c r="T15">
        <f>VLOOKUP(Tableau2[[#This Row],[5. type transport]],'Taux émission CO2e'!$A$5:$D$16,4,0)</f>
        <v>0.16</v>
      </c>
      <c r="U15">
        <f>VLOOKUP(Tableau2[[#This Row],[5. type transport]],'Taux émission CO2e'!$A$5:$B$16,2,0)</f>
        <v>0.3</v>
      </c>
      <c r="V15">
        <f>VLOOKUP(Tableau2[[#This Row],[5. type transport]],'Taux émission CO2e'!$A$20:$D$31,4,0)</f>
        <v>6.7400000000000002E-2</v>
      </c>
      <c r="W15">
        <f>VLOOKUP(Tableau2[[#This Row],[5. type transport]],'Taux émission CO2e'!$A$20:$B$31,2,0)</f>
        <v>0.7</v>
      </c>
      <c r="X15" s="98">
        <f t="shared" si="1"/>
        <v>3.9788250543399997</v>
      </c>
    </row>
    <row r="16" spans="1:24" x14ac:dyDescent="0.25">
      <c r="A16">
        <v>20210100041</v>
      </c>
      <c r="B16" s="95">
        <v>44211</v>
      </c>
      <c r="C16" s="102">
        <f>YEAR(Tableau2[[#This Row],[2. date saisie]])</f>
        <v>2021</v>
      </c>
      <c r="D16" s="102">
        <f>MONTH(Tableau2[[#This Row],[2. date saisie]])</f>
        <v>1</v>
      </c>
      <c r="E16" s="102" t="str">
        <f t="shared" si="0"/>
        <v>01</v>
      </c>
      <c r="F16" s="102" t="str">
        <f>_xlfn.CONCAT(Tableau2[[#This Row],[2a]],Tableau2[[#This Row],[2c]])</f>
        <v>202101</v>
      </c>
      <c r="G16" s="96">
        <v>1312635</v>
      </c>
      <c r="H16">
        <v>500</v>
      </c>
      <c r="I16" s="102">
        <f>Tableau2[[#This Row],[4. poids OT (kg)]]/1000</f>
        <v>0.5</v>
      </c>
      <c r="J16" t="s">
        <v>46</v>
      </c>
      <c r="K16">
        <v>269</v>
      </c>
      <c r="L16">
        <v>93120</v>
      </c>
      <c r="M16" t="s">
        <v>66</v>
      </c>
      <c r="N16">
        <v>26750</v>
      </c>
      <c r="O16" t="s">
        <v>86</v>
      </c>
      <c r="P16">
        <v>592.01400000000001</v>
      </c>
      <c r="Q16" t="s">
        <v>68</v>
      </c>
      <c r="R16">
        <v>1972</v>
      </c>
      <c r="S16" t="s">
        <v>69</v>
      </c>
      <c r="T16">
        <f>VLOOKUP(Tableau2[[#This Row],[5. type transport]],'Taux émission CO2e'!$A$5:$D$16,4,0)</f>
        <v>0.16</v>
      </c>
      <c r="U16">
        <f>VLOOKUP(Tableau2[[#This Row],[5. type transport]],'Taux émission CO2e'!$A$5:$B$16,2,0)</f>
        <v>0.3</v>
      </c>
      <c r="V16">
        <f>VLOOKUP(Tableau2[[#This Row],[5. type transport]],'Taux émission CO2e'!$A$20:$D$31,4,0)</f>
        <v>6.7400000000000002E-2</v>
      </c>
      <c r="W16">
        <f>VLOOKUP(Tableau2[[#This Row],[5. type transport]],'Taux émission CO2e'!$A$20:$B$31,2,0)</f>
        <v>0.7</v>
      </c>
      <c r="X16" s="98">
        <f t="shared" si="1"/>
        <v>28.173946260000001</v>
      </c>
    </row>
    <row r="17" spans="1:24" x14ac:dyDescent="0.25">
      <c r="A17">
        <v>20210100041</v>
      </c>
      <c r="B17" s="95">
        <v>44214</v>
      </c>
      <c r="C17" s="102">
        <f>YEAR(Tableau2[[#This Row],[2. date saisie]])</f>
        <v>2021</v>
      </c>
      <c r="D17" s="102">
        <f>MONTH(Tableau2[[#This Row],[2. date saisie]])</f>
        <v>1</v>
      </c>
      <c r="E17" s="102" t="str">
        <f t="shared" si="0"/>
        <v>01</v>
      </c>
      <c r="F17" s="102" t="str">
        <f>_xlfn.CONCAT(Tableau2[[#This Row],[2a]],Tableau2[[#This Row],[2c]])</f>
        <v>202101</v>
      </c>
      <c r="G17" s="96">
        <v>1311973</v>
      </c>
      <c r="H17">
        <v>300</v>
      </c>
      <c r="I17" s="102">
        <f>Tableau2[[#This Row],[4. poids OT (kg)]]/1000</f>
        <v>0.3</v>
      </c>
      <c r="J17" t="s">
        <v>46</v>
      </c>
      <c r="K17">
        <v>140</v>
      </c>
      <c r="L17">
        <v>94440</v>
      </c>
      <c r="M17" t="s">
        <v>87</v>
      </c>
      <c r="N17">
        <v>59100</v>
      </c>
      <c r="O17" t="s">
        <v>74</v>
      </c>
      <c r="P17">
        <v>250.898</v>
      </c>
      <c r="Q17" t="s">
        <v>88</v>
      </c>
      <c r="R17">
        <v>1976</v>
      </c>
      <c r="S17" t="s">
        <v>69</v>
      </c>
      <c r="T17">
        <f>VLOOKUP(Tableau2[[#This Row],[5. type transport]],'Taux émission CO2e'!$A$5:$D$16,4,0)</f>
        <v>0.16</v>
      </c>
      <c r="U17">
        <f>VLOOKUP(Tableau2[[#This Row],[5. type transport]],'Taux émission CO2e'!$A$5:$B$16,2,0)</f>
        <v>0.3</v>
      </c>
      <c r="V17">
        <f>VLOOKUP(Tableau2[[#This Row],[5. type transport]],'Taux émission CO2e'!$A$20:$D$31,4,0)</f>
        <v>6.7400000000000002E-2</v>
      </c>
      <c r="W17">
        <f>VLOOKUP(Tableau2[[#This Row],[5. type transport]],'Taux émission CO2e'!$A$20:$B$31,2,0)</f>
        <v>0.7</v>
      </c>
      <c r="X17" s="98">
        <f t="shared" si="1"/>
        <v>7.1641414919999997</v>
      </c>
    </row>
    <row r="18" spans="1:24" x14ac:dyDescent="0.25">
      <c r="A18">
        <v>20210100041</v>
      </c>
      <c r="B18" s="95">
        <v>44214</v>
      </c>
      <c r="C18" s="102">
        <f>YEAR(Tableau2[[#This Row],[2. date saisie]])</f>
        <v>2021</v>
      </c>
      <c r="D18" s="102">
        <f>MONTH(Tableau2[[#This Row],[2. date saisie]])</f>
        <v>1</v>
      </c>
      <c r="E18" s="102" t="str">
        <f t="shared" si="0"/>
        <v>01</v>
      </c>
      <c r="F18" s="102" t="str">
        <f>_xlfn.CONCAT(Tableau2[[#This Row],[2a]],Tableau2[[#This Row],[2c]])</f>
        <v>202101</v>
      </c>
      <c r="G18" s="96">
        <v>1312078</v>
      </c>
      <c r="H18">
        <v>200</v>
      </c>
      <c r="I18" s="102">
        <f>Tableau2[[#This Row],[4. poids OT (kg)]]/1000</f>
        <v>0.2</v>
      </c>
      <c r="J18" t="s">
        <v>46</v>
      </c>
      <c r="K18">
        <v>175</v>
      </c>
      <c r="L18">
        <v>67000</v>
      </c>
      <c r="M18" t="s">
        <v>73</v>
      </c>
      <c r="N18">
        <v>91100</v>
      </c>
      <c r="O18" t="s">
        <v>76</v>
      </c>
      <c r="P18">
        <v>508.178</v>
      </c>
      <c r="Q18" t="s">
        <v>77</v>
      </c>
      <c r="R18">
        <v>1982</v>
      </c>
      <c r="S18" t="s">
        <v>78</v>
      </c>
      <c r="T18">
        <f>VLOOKUP(Tableau2[[#This Row],[5. type transport]],'Taux émission CO2e'!$A$5:$D$16,4,0)</f>
        <v>0.16</v>
      </c>
      <c r="U18">
        <f>VLOOKUP(Tableau2[[#This Row],[5. type transport]],'Taux émission CO2e'!$A$5:$B$16,2,0)</f>
        <v>0.3</v>
      </c>
      <c r="V18">
        <f>VLOOKUP(Tableau2[[#This Row],[5. type transport]],'Taux émission CO2e'!$A$20:$D$31,4,0)</f>
        <v>6.7400000000000002E-2</v>
      </c>
      <c r="W18">
        <f>VLOOKUP(Tableau2[[#This Row],[5. type transport]],'Taux émission CO2e'!$A$20:$B$31,2,0)</f>
        <v>0.7</v>
      </c>
      <c r="X18" s="98">
        <f t="shared" si="1"/>
        <v>9.6736764080000004</v>
      </c>
    </row>
    <row r="19" spans="1:24" x14ac:dyDescent="0.25">
      <c r="A19">
        <v>20210100041</v>
      </c>
      <c r="B19" s="95">
        <v>44214</v>
      </c>
      <c r="C19" s="102">
        <f>YEAR(Tableau2[[#This Row],[2. date saisie]])</f>
        <v>2021</v>
      </c>
      <c r="D19" s="102">
        <f>MONTH(Tableau2[[#This Row],[2. date saisie]])</f>
        <v>1</v>
      </c>
      <c r="E19" s="102" t="str">
        <f t="shared" si="0"/>
        <v>01</v>
      </c>
      <c r="F19" s="102" t="str">
        <f>_xlfn.CONCAT(Tableau2[[#This Row],[2a]],Tableau2[[#This Row],[2c]])</f>
        <v>202101</v>
      </c>
      <c r="G19" s="96">
        <v>1312950</v>
      </c>
      <c r="H19">
        <v>300</v>
      </c>
      <c r="I19" s="102">
        <f>Tableau2[[#This Row],[4. poids OT (kg)]]/1000</f>
        <v>0.3</v>
      </c>
      <c r="J19" t="s">
        <v>46</v>
      </c>
      <c r="K19">
        <v>182</v>
      </c>
      <c r="L19">
        <v>93120</v>
      </c>
      <c r="M19" t="s">
        <v>66</v>
      </c>
      <c r="N19">
        <v>21300</v>
      </c>
      <c r="O19" t="s">
        <v>89</v>
      </c>
      <c r="P19">
        <v>330.63299999999998</v>
      </c>
      <c r="Q19" t="s">
        <v>68</v>
      </c>
      <c r="R19">
        <v>1972</v>
      </c>
      <c r="S19" t="s">
        <v>69</v>
      </c>
      <c r="T19">
        <f>VLOOKUP(Tableau2[[#This Row],[5. type transport]],'Taux émission CO2e'!$A$5:$D$16,4,0)</f>
        <v>0.16</v>
      </c>
      <c r="U19">
        <f>VLOOKUP(Tableau2[[#This Row],[5. type transport]],'Taux émission CO2e'!$A$5:$B$16,2,0)</f>
        <v>0.3</v>
      </c>
      <c r="V19">
        <f>VLOOKUP(Tableau2[[#This Row],[5. type transport]],'Taux émission CO2e'!$A$20:$D$31,4,0)</f>
        <v>6.7400000000000002E-2</v>
      </c>
      <c r="W19">
        <f>VLOOKUP(Tableau2[[#This Row],[5. type transport]],'Taux émission CO2e'!$A$20:$B$31,2,0)</f>
        <v>0.7</v>
      </c>
      <c r="X19" s="98">
        <f t="shared" si="1"/>
        <v>9.4408946819999997</v>
      </c>
    </row>
    <row r="20" spans="1:24" x14ac:dyDescent="0.25">
      <c r="A20">
        <v>20210100041</v>
      </c>
      <c r="B20" s="95">
        <v>44218</v>
      </c>
      <c r="C20" s="102">
        <f>YEAR(Tableau2[[#This Row],[2. date saisie]])</f>
        <v>2021</v>
      </c>
      <c r="D20" s="102">
        <f>MONTH(Tableau2[[#This Row],[2. date saisie]])</f>
        <v>1</v>
      </c>
      <c r="E20" s="102" t="str">
        <f t="shared" si="0"/>
        <v>01</v>
      </c>
      <c r="F20" s="102" t="str">
        <f>_xlfn.CONCAT(Tableau2[[#This Row],[2a]],Tableau2[[#This Row],[2c]])</f>
        <v>202101</v>
      </c>
      <c r="G20" s="96">
        <v>1315534</v>
      </c>
      <c r="H20">
        <v>200</v>
      </c>
      <c r="I20" s="102">
        <f>Tableau2[[#This Row],[4. poids OT (kg)]]/1000</f>
        <v>0.2</v>
      </c>
      <c r="J20" t="s">
        <v>46</v>
      </c>
      <c r="K20">
        <v>92</v>
      </c>
      <c r="L20">
        <v>91100</v>
      </c>
      <c r="M20" t="s">
        <v>70</v>
      </c>
      <c r="N20">
        <v>59100</v>
      </c>
      <c r="O20" t="s">
        <v>74</v>
      </c>
      <c r="P20">
        <v>266.166</v>
      </c>
      <c r="Q20" t="s">
        <v>72</v>
      </c>
      <c r="R20">
        <v>1969</v>
      </c>
      <c r="S20" t="s">
        <v>69</v>
      </c>
      <c r="T20">
        <f>VLOOKUP(Tableau2[[#This Row],[5. type transport]],'Taux émission CO2e'!$A$5:$D$16,4,0)</f>
        <v>0.16</v>
      </c>
      <c r="U20">
        <f>VLOOKUP(Tableau2[[#This Row],[5. type transport]],'Taux émission CO2e'!$A$5:$B$16,2,0)</f>
        <v>0.3</v>
      </c>
      <c r="V20">
        <f>VLOOKUP(Tableau2[[#This Row],[5. type transport]],'Taux émission CO2e'!$A$20:$D$31,4,0)</f>
        <v>6.7400000000000002E-2</v>
      </c>
      <c r="W20">
        <f>VLOOKUP(Tableau2[[#This Row],[5. type transport]],'Taux émission CO2e'!$A$20:$B$31,2,0)</f>
        <v>0.7</v>
      </c>
      <c r="X20" s="98">
        <f t="shared" si="1"/>
        <v>5.0667359760000004</v>
      </c>
    </row>
    <row r="21" spans="1:24" x14ac:dyDescent="0.25">
      <c r="A21">
        <v>20210100041</v>
      </c>
      <c r="B21" s="95">
        <v>44218</v>
      </c>
      <c r="C21" s="102">
        <f>YEAR(Tableau2[[#This Row],[2. date saisie]])</f>
        <v>2021</v>
      </c>
      <c r="D21" s="102">
        <f>MONTH(Tableau2[[#This Row],[2. date saisie]])</f>
        <v>1</v>
      </c>
      <c r="E21" s="102" t="str">
        <f t="shared" si="0"/>
        <v>01</v>
      </c>
      <c r="F21" s="102" t="str">
        <f>_xlfn.CONCAT(Tableau2[[#This Row],[2a]],Tableau2[[#This Row],[2c]])</f>
        <v>202101</v>
      </c>
      <c r="G21" s="96">
        <v>1315539</v>
      </c>
      <c r="H21">
        <v>200</v>
      </c>
      <c r="I21" s="102">
        <f>Tableau2[[#This Row],[4. poids OT (kg)]]/1000</f>
        <v>0.2</v>
      </c>
      <c r="J21" t="s">
        <v>46</v>
      </c>
      <c r="K21">
        <v>92</v>
      </c>
      <c r="L21">
        <v>91100</v>
      </c>
      <c r="M21" t="s">
        <v>70</v>
      </c>
      <c r="N21">
        <v>59200</v>
      </c>
      <c r="O21" t="s">
        <v>90</v>
      </c>
      <c r="P21">
        <v>265.54500000000002</v>
      </c>
      <c r="Q21" t="s">
        <v>72</v>
      </c>
      <c r="R21">
        <v>1969</v>
      </c>
      <c r="S21" t="s">
        <v>69</v>
      </c>
      <c r="T21">
        <f>VLOOKUP(Tableau2[[#This Row],[5. type transport]],'Taux émission CO2e'!$A$5:$D$16,4,0)</f>
        <v>0.16</v>
      </c>
      <c r="U21">
        <f>VLOOKUP(Tableau2[[#This Row],[5. type transport]],'Taux émission CO2e'!$A$5:$B$16,2,0)</f>
        <v>0.3</v>
      </c>
      <c r="V21">
        <f>VLOOKUP(Tableau2[[#This Row],[5. type transport]],'Taux émission CO2e'!$A$20:$D$31,4,0)</f>
        <v>6.7400000000000002E-2</v>
      </c>
      <c r="W21">
        <f>VLOOKUP(Tableau2[[#This Row],[5. type transport]],'Taux émission CO2e'!$A$20:$B$31,2,0)</f>
        <v>0.7</v>
      </c>
      <c r="X21" s="98">
        <f t="shared" si="1"/>
        <v>5.0549146199999999</v>
      </c>
    </row>
    <row r="22" spans="1:24" x14ac:dyDescent="0.25">
      <c r="A22">
        <v>20210100041</v>
      </c>
      <c r="B22" s="95">
        <v>44218</v>
      </c>
      <c r="C22" s="102">
        <f>YEAR(Tableau2[[#This Row],[2. date saisie]])</f>
        <v>2021</v>
      </c>
      <c r="D22" s="102">
        <f>MONTH(Tableau2[[#This Row],[2. date saisie]])</f>
        <v>1</v>
      </c>
      <c r="E22" s="102" t="str">
        <f t="shared" si="0"/>
        <v>01</v>
      </c>
      <c r="F22" s="102" t="str">
        <f>_xlfn.CONCAT(Tableau2[[#This Row],[2a]],Tableau2[[#This Row],[2c]])</f>
        <v>202101</v>
      </c>
      <c r="G22" s="96">
        <v>1314972</v>
      </c>
      <c r="H22">
        <v>250</v>
      </c>
      <c r="I22" s="102">
        <f>Tableau2[[#This Row],[4. poids OT (kg)]]/1000</f>
        <v>0.25</v>
      </c>
      <c r="J22" t="s">
        <v>46</v>
      </c>
      <c r="K22">
        <v>100</v>
      </c>
      <c r="L22">
        <v>93120</v>
      </c>
      <c r="M22" t="s">
        <v>66</v>
      </c>
      <c r="N22">
        <v>60000</v>
      </c>
      <c r="O22" t="s">
        <v>91</v>
      </c>
      <c r="P22">
        <v>83.322000000000003</v>
      </c>
      <c r="Q22" t="s">
        <v>68</v>
      </c>
      <c r="R22">
        <v>1972</v>
      </c>
      <c r="S22" t="s">
        <v>69</v>
      </c>
      <c r="T22">
        <f>VLOOKUP(Tableau2[[#This Row],[5. type transport]],'Taux émission CO2e'!$A$5:$D$16,4,0)</f>
        <v>0.16</v>
      </c>
      <c r="U22">
        <f>VLOOKUP(Tableau2[[#This Row],[5. type transport]],'Taux émission CO2e'!$A$5:$B$16,2,0)</f>
        <v>0.3</v>
      </c>
      <c r="V22">
        <f>VLOOKUP(Tableau2[[#This Row],[5. type transport]],'Taux émission CO2e'!$A$20:$D$31,4,0)</f>
        <v>6.7400000000000002E-2</v>
      </c>
      <c r="W22">
        <f>VLOOKUP(Tableau2[[#This Row],[5. type transport]],'Taux émission CO2e'!$A$20:$B$31,2,0)</f>
        <v>0.7</v>
      </c>
      <c r="X22" s="98">
        <f t="shared" si="1"/>
        <v>1.9826469900000001</v>
      </c>
    </row>
    <row r="23" spans="1:24" x14ac:dyDescent="0.25">
      <c r="A23">
        <v>20210100041</v>
      </c>
      <c r="B23" s="95">
        <v>44218</v>
      </c>
      <c r="C23" s="102">
        <f>YEAR(Tableau2[[#This Row],[2. date saisie]])</f>
        <v>2021</v>
      </c>
      <c r="D23" s="102">
        <f>MONTH(Tableau2[[#This Row],[2. date saisie]])</f>
        <v>1</v>
      </c>
      <c r="E23" s="102" t="str">
        <f t="shared" si="0"/>
        <v>01</v>
      </c>
      <c r="F23" s="102" t="str">
        <f>_xlfn.CONCAT(Tableau2[[#This Row],[2a]],Tableau2[[#This Row],[2c]])</f>
        <v>202101</v>
      </c>
      <c r="G23" s="96">
        <v>1315161</v>
      </c>
      <c r="H23">
        <v>250</v>
      </c>
      <c r="I23" s="102">
        <f>Tableau2[[#This Row],[4. poids OT (kg)]]/1000</f>
        <v>0.25</v>
      </c>
      <c r="J23" t="s">
        <v>46</v>
      </c>
      <c r="K23">
        <v>220</v>
      </c>
      <c r="L23">
        <v>93120</v>
      </c>
      <c r="M23" t="s">
        <v>66</v>
      </c>
      <c r="N23">
        <v>67100</v>
      </c>
      <c r="O23" t="s">
        <v>79</v>
      </c>
      <c r="P23">
        <v>501.91300000000001</v>
      </c>
      <c r="Q23" t="s">
        <v>68</v>
      </c>
      <c r="R23">
        <v>1972</v>
      </c>
      <c r="S23" t="s">
        <v>69</v>
      </c>
      <c r="T23">
        <f>VLOOKUP(Tableau2[[#This Row],[5. type transport]],'Taux émission CO2e'!$A$5:$D$16,4,0)</f>
        <v>0.16</v>
      </c>
      <c r="U23">
        <f>VLOOKUP(Tableau2[[#This Row],[5. type transport]],'Taux émission CO2e'!$A$5:$B$16,2,0)</f>
        <v>0.3</v>
      </c>
      <c r="V23">
        <f>VLOOKUP(Tableau2[[#This Row],[5. type transport]],'Taux émission CO2e'!$A$20:$D$31,4,0)</f>
        <v>6.7400000000000002E-2</v>
      </c>
      <c r="W23">
        <f>VLOOKUP(Tableau2[[#This Row],[5. type transport]],'Taux émission CO2e'!$A$20:$B$31,2,0)</f>
        <v>0.7</v>
      </c>
      <c r="X23" s="98">
        <f t="shared" si="1"/>
        <v>11.943019835000001</v>
      </c>
    </row>
    <row r="24" spans="1:24" x14ac:dyDescent="0.25">
      <c r="A24">
        <v>20210100041</v>
      </c>
      <c r="B24" s="95">
        <v>44218</v>
      </c>
      <c r="C24" s="102">
        <f>YEAR(Tableau2[[#This Row],[2. date saisie]])</f>
        <v>2021</v>
      </c>
      <c r="D24" s="102">
        <f>MONTH(Tableau2[[#This Row],[2. date saisie]])</f>
        <v>1</v>
      </c>
      <c r="E24" s="102" t="str">
        <f t="shared" si="0"/>
        <v>01</v>
      </c>
      <c r="F24" s="102" t="str">
        <f>_xlfn.CONCAT(Tableau2[[#This Row],[2a]],Tableau2[[#This Row],[2c]])</f>
        <v>202101</v>
      </c>
      <c r="G24" s="96">
        <v>1314879</v>
      </c>
      <c r="H24">
        <v>200</v>
      </c>
      <c r="I24" s="102">
        <f>Tableau2[[#This Row],[4. poids OT (kg)]]/1000</f>
        <v>0.2</v>
      </c>
      <c r="J24" t="s">
        <v>33</v>
      </c>
      <c r="K24">
        <v>600</v>
      </c>
      <c r="L24">
        <v>91100</v>
      </c>
      <c r="M24" t="s">
        <v>70</v>
      </c>
      <c r="N24">
        <v>59100</v>
      </c>
      <c r="O24" t="s">
        <v>74</v>
      </c>
      <c r="P24">
        <v>266.166</v>
      </c>
      <c r="Q24" t="s">
        <v>72</v>
      </c>
      <c r="R24">
        <v>1969</v>
      </c>
      <c r="S24" t="s">
        <v>69</v>
      </c>
      <c r="T24">
        <f>VLOOKUP(Tableau2[[#This Row],[5. type transport]],'Taux émission CO2e'!$A$5:$D$16,4,0)</f>
        <v>6.7400000000000002E-2</v>
      </c>
      <c r="U24">
        <f>VLOOKUP(Tableau2[[#This Row],[5. type transport]],'Taux émission CO2e'!$A$5:$B$16,2,0)</f>
        <v>1</v>
      </c>
      <c r="V24">
        <f>VLOOKUP(Tableau2[[#This Row],[5. type transport]],'Taux émission CO2e'!$A$20:$D$31,4,0)</f>
        <v>0</v>
      </c>
      <c r="W24">
        <f>VLOOKUP(Tableau2[[#This Row],[5. type transport]],'Taux émission CO2e'!$A$20:$B$31,2,0)</f>
        <v>0</v>
      </c>
      <c r="X24" s="98">
        <f t="shared" si="1"/>
        <v>3.5879176800000003</v>
      </c>
    </row>
    <row r="25" spans="1:24" x14ac:dyDescent="0.25">
      <c r="A25">
        <v>20210100041</v>
      </c>
      <c r="B25" s="95">
        <v>44222</v>
      </c>
      <c r="C25" s="102">
        <f>YEAR(Tableau2[[#This Row],[2. date saisie]])</f>
        <v>2021</v>
      </c>
      <c r="D25" s="102">
        <f>MONTH(Tableau2[[#This Row],[2. date saisie]])</f>
        <v>1</v>
      </c>
      <c r="E25" s="102" t="str">
        <f t="shared" si="0"/>
        <v>01</v>
      </c>
      <c r="F25" s="102" t="str">
        <f>_xlfn.CONCAT(Tableau2[[#This Row],[2a]],Tableau2[[#This Row],[2c]])</f>
        <v>202101</v>
      </c>
      <c r="G25" s="96">
        <v>1315693</v>
      </c>
      <c r="H25">
        <v>500</v>
      </c>
      <c r="I25" s="102">
        <f>Tableau2[[#This Row],[4. poids OT (kg)]]/1000</f>
        <v>0.5</v>
      </c>
      <c r="J25" t="s">
        <v>39</v>
      </c>
      <c r="K25">
        <v>123</v>
      </c>
      <c r="L25">
        <v>93120</v>
      </c>
      <c r="M25" t="s">
        <v>66</v>
      </c>
      <c r="N25">
        <v>91100</v>
      </c>
      <c r="O25" t="s">
        <v>76</v>
      </c>
      <c r="P25">
        <v>54.761000000000003</v>
      </c>
      <c r="Q25" t="s">
        <v>68</v>
      </c>
      <c r="R25">
        <v>1972</v>
      </c>
      <c r="S25" t="s">
        <v>69</v>
      </c>
      <c r="T25">
        <f>VLOOKUP(Tableau2[[#This Row],[5. type transport]],'Taux émission CO2e'!$A$5:$D$16,4,0)</f>
        <v>0.24099999999999999</v>
      </c>
      <c r="U25">
        <f>VLOOKUP(Tableau2[[#This Row],[5. type transport]],'Taux émission CO2e'!$A$5:$B$16,2,0)</f>
        <v>1</v>
      </c>
      <c r="V25">
        <f>VLOOKUP(Tableau2[[#This Row],[5. type transport]],'Taux émission CO2e'!$A$20:$D$31,4,0)</f>
        <v>0</v>
      </c>
      <c r="W25">
        <f>VLOOKUP(Tableau2[[#This Row],[5. type transport]],'Taux émission CO2e'!$A$20:$B$31,2,0)</f>
        <v>0</v>
      </c>
      <c r="X25" s="98">
        <f t="shared" si="1"/>
        <v>6.5987005000000005</v>
      </c>
    </row>
    <row r="26" spans="1:24" x14ac:dyDescent="0.25">
      <c r="A26">
        <v>20210100041</v>
      </c>
      <c r="B26" s="95">
        <v>44222</v>
      </c>
      <c r="C26" s="102">
        <f>YEAR(Tableau2[[#This Row],[2. date saisie]])</f>
        <v>2021</v>
      </c>
      <c r="D26" s="102">
        <f>MONTH(Tableau2[[#This Row],[2. date saisie]])</f>
        <v>1</v>
      </c>
      <c r="E26" s="102" t="str">
        <f t="shared" si="0"/>
        <v>01</v>
      </c>
      <c r="F26" s="102" t="str">
        <f>_xlfn.CONCAT(Tableau2[[#This Row],[2a]],Tableau2[[#This Row],[2c]])</f>
        <v>202101</v>
      </c>
      <c r="G26" s="96">
        <v>1315964</v>
      </c>
      <c r="H26">
        <v>1000</v>
      </c>
      <c r="I26" s="102">
        <f>Tableau2[[#This Row],[4. poids OT (kg)]]/1000</f>
        <v>1</v>
      </c>
      <c r="J26" t="s">
        <v>47</v>
      </c>
      <c r="K26">
        <v>269</v>
      </c>
      <c r="L26">
        <v>93120</v>
      </c>
      <c r="M26" t="s">
        <v>66</v>
      </c>
      <c r="N26">
        <v>26750</v>
      </c>
      <c r="O26" t="s">
        <v>86</v>
      </c>
      <c r="P26">
        <v>592.01400000000001</v>
      </c>
      <c r="Q26" t="s">
        <v>68</v>
      </c>
      <c r="R26">
        <v>1972</v>
      </c>
      <c r="S26" t="s">
        <v>69</v>
      </c>
      <c r="T26">
        <f>VLOOKUP(Tableau2[[#This Row],[5. type transport]],'Taux émission CO2e'!$A$5:$D$16,4,0)</f>
        <v>0.16</v>
      </c>
      <c r="U26">
        <f>VLOOKUP(Tableau2[[#This Row],[5. type transport]],'Taux émission CO2e'!$A$5:$B$16,2,0)</f>
        <v>0.3</v>
      </c>
      <c r="V26">
        <f>VLOOKUP(Tableau2[[#This Row],[5. type transport]],'Taux émission CO2e'!$A$20:$D$31,4,0)</f>
        <v>6.7400000000000002E-2</v>
      </c>
      <c r="W26">
        <f>VLOOKUP(Tableau2[[#This Row],[5. type transport]],'Taux émission CO2e'!$A$20:$B$31,2,0)</f>
        <v>0.7</v>
      </c>
      <c r="X26" s="98">
        <f t="shared" si="1"/>
        <v>56.347892520000002</v>
      </c>
    </row>
    <row r="27" spans="1:24" x14ac:dyDescent="0.25">
      <c r="A27">
        <v>20210200044</v>
      </c>
      <c r="B27" s="95">
        <v>44223</v>
      </c>
      <c r="C27" s="102">
        <f>YEAR(Tableau2[[#This Row],[2. date saisie]])</f>
        <v>2021</v>
      </c>
      <c r="D27" s="102">
        <f>MONTH(Tableau2[[#This Row],[2. date saisie]])</f>
        <v>1</v>
      </c>
      <c r="E27" s="102" t="str">
        <f t="shared" si="0"/>
        <v>01</v>
      </c>
      <c r="F27" s="102" t="str">
        <f>_xlfn.CONCAT(Tableau2[[#This Row],[2a]],Tableau2[[#This Row],[2c]])</f>
        <v>202101</v>
      </c>
      <c r="G27" s="96">
        <v>1316628</v>
      </c>
      <c r="H27">
        <v>225</v>
      </c>
      <c r="I27" s="102">
        <f>Tableau2[[#This Row],[4. poids OT (kg)]]/1000</f>
        <v>0.22500000000000001</v>
      </c>
      <c r="J27" t="s">
        <v>46</v>
      </c>
      <c r="K27">
        <v>175</v>
      </c>
      <c r="L27">
        <v>40300</v>
      </c>
      <c r="M27" t="s">
        <v>92</v>
      </c>
      <c r="N27">
        <v>59100</v>
      </c>
      <c r="O27" t="s">
        <v>74</v>
      </c>
      <c r="P27">
        <v>986.75599999999997</v>
      </c>
      <c r="Q27" t="s">
        <v>93</v>
      </c>
      <c r="R27">
        <v>1973</v>
      </c>
      <c r="S27" t="s">
        <v>78</v>
      </c>
      <c r="T27">
        <f>VLOOKUP(Tableau2[[#This Row],[5. type transport]],'Taux émission CO2e'!$A$5:$D$16,4,0)</f>
        <v>0.16</v>
      </c>
      <c r="U27">
        <f>VLOOKUP(Tableau2[[#This Row],[5. type transport]],'Taux émission CO2e'!$A$5:$B$16,2,0)</f>
        <v>0.3</v>
      </c>
      <c r="V27">
        <f>VLOOKUP(Tableau2[[#This Row],[5. type transport]],'Taux émission CO2e'!$A$20:$D$31,4,0)</f>
        <v>6.7400000000000002E-2</v>
      </c>
      <c r="W27">
        <f>VLOOKUP(Tableau2[[#This Row],[5. type transport]],'Taux émission CO2e'!$A$20:$B$31,2,0)</f>
        <v>0.7</v>
      </c>
      <c r="X27" s="98">
        <f t="shared" si="1"/>
        <v>21.131873118000001</v>
      </c>
    </row>
    <row r="28" spans="1:24" x14ac:dyDescent="0.25">
      <c r="A28">
        <v>20210100041</v>
      </c>
      <c r="B28" s="95">
        <v>44223</v>
      </c>
      <c r="C28" s="102">
        <f>YEAR(Tableau2[[#This Row],[2. date saisie]])</f>
        <v>2021</v>
      </c>
      <c r="D28" s="102">
        <f>MONTH(Tableau2[[#This Row],[2. date saisie]])</f>
        <v>1</v>
      </c>
      <c r="E28" s="102" t="str">
        <f t="shared" si="0"/>
        <v>01</v>
      </c>
      <c r="F28" s="102" t="str">
        <f>_xlfn.CONCAT(Tableau2[[#This Row],[2a]],Tableau2[[#This Row],[2c]])</f>
        <v>202101</v>
      </c>
      <c r="G28" s="96">
        <v>1316391</v>
      </c>
      <c r="H28">
        <v>450</v>
      </c>
      <c r="I28" s="102">
        <f>Tableau2[[#This Row],[4. poids OT (kg)]]/1000</f>
        <v>0.45</v>
      </c>
      <c r="J28" t="s">
        <v>47</v>
      </c>
      <c r="K28">
        <v>288</v>
      </c>
      <c r="L28">
        <v>26750</v>
      </c>
      <c r="M28" t="s">
        <v>82</v>
      </c>
      <c r="N28">
        <v>59100</v>
      </c>
      <c r="O28" t="s">
        <v>74</v>
      </c>
      <c r="P28">
        <v>814.52200000000005</v>
      </c>
      <c r="Q28" t="s">
        <v>83</v>
      </c>
      <c r="R28">
        <v>1998</v>
      </c>
      <c r="S28" t="s">
        <v>78</v>
      </c>
      <c r="T28">
        <f>VLOOKUP(Tableau2[[#This Row],[5. type transport]],'Taux émission CO2e'!$A$5:$D$16,4,0)</f>
        <v>0.16</v>
      </c>
      <c r="U28">
        <f>VLOOKUP(Tableau2[[#This Row],[5. type transport]],'Taux émission CO2e'!$A$5:$B$16,2,0)</f>
        <v>0.3</v>
      </c>
      <c r="V28">
        <f>VLOOKUP(Tableau2[[#This Row],[5. type transport]],'Taux émission CO2e'!$A$20:$D$31,4,0)</f>
        <v>6.7400000000000002E-2</v>
      </c>
      <c r="W28">
        <f>VLOOKUP(Tableau2[[#This Row],[5. type transport]],'Taux émission CO2e'!$A$20:$B$31,2,0)</f>
        <v>0.7</v>
      </c>
      <c r="X28" s="98">
        <f t="shared" si="1"/>
        <v>34.886791782000003</v>
      </c>
    </row>
    <row r="29" spans="1:24" x14ac:dyDescent="0.25">
      <c r="A29">
        <v>20210100041</v>
      </c>
      <c r="B29" s="95">
        <v>44223</v>
      </c>
      <c r="C29" s="102">
        <f>YEAR(Tableau2[[#This Row],[2. date saisie]])</f>
        <v>2021</v>
      </c>
      <c r="D29" s="102">
        <f>MONTH(Tableau2[[#This Row],[2. date saisie]])</f>
        <v>1</v>
      </c>
      <c r="E29" s="102" t="str">
        <f t="shared" si="0"/>
        <v>01</v>
      </c>
      <c r="F29" s="102" t="str">
        <f>_xlfn.CONCAT(Tableau2[[#This Row],[2a]],Tableau2[[#This Row],[2c]])</f>
        <v>202101</v>
      </c>
      <c r="G29" s="96">
        <v>1315511</v>
      </c>
      <c r="H29">
        <v>1950</v>
      </c>
      <c r="I29" s="102">
        <f>Tableau2[[#This Row],[4. poids OT (kg)]]/1000</f>
        <v>1.95</v>
      </c>
      <c r="J29" t="s">
        <v>33</v>
      </c>
      <c r="K29">
        <v>350</v>
      </c>
      <c r="L29">
        <v>91100</v>
      </c>
      <c r="M29" t="s">
        <v>70</v>
      </c>
      <c r="N29">
        <v>60000</v>
      </c>
      <c r="O29" t="s">
        <v>91</v>
      </c>
      <c r="P29">
        <v>133.48500000000001</v>
      </c>
      <c r="Q29" t="s">
        <v>72</v>
      </c>
      <c r="R29">
        <v>1969</v>
      </c>
      <c r="S29" t="s">
        <v>69</v>
      </c>
      <c r="T29">
        <f>VLOOKUP(Tableau2[[#This Row],[5. type transport]],'Taux émission CO2e'!$A$5:$D$16,4,0)</f>
        <v>6.7400000000000002E-2</v>
      </c>
      <c r="U29">
        <f>VLOOKUP(Tableau2[[#This Row],[5. type transport]],'Taux émission CO2e'!$A$5:$B$16,2,0)</f>
        <v>1</v>
      </c>
      <c r="V29">
        <f>VLOOKUP(Tableau2[[#This Row],[5. type transport]],'Taux émission CO2e'!$A$20:$D$31,4,0)</f>
        <v>0</v>
      </c>
      <c r="W29">
        <f>VLOOKUP(Tableau2[[#This Row],[5. type transport]],'Taux émission CO2e'!$A$20:$B$31,2,0)</f>
        <v>0</v>
      </c>
      <c r="X29" s="98">
        <f t="shared" si="1"/>
        <v>17.543933550000002</v>
      </c>
    </row>
    <row r="30" spans="1:24" x14ac:dyDescent="0.25">
      <c r="A30">
        <v>20210100041</v>
      </c>
      <c r="B30" s="95">
        <v>44223</v>
      </c>
      <c r="C30" s="102">
        <f>YEAR(Tableau2[[#This Row],[2. date saisie]])</f>
        <v>2021</v>
      </c>
      <c r="D30" s="102">
        <f>MONTH(Tableau2[[#This Row],[2. date saisie]])</f>
        <v>1</v>
      </c>
      <c r="E30" s="102" t="str">
        <f t="shared" si="0"/>
        <v>01</v>
      </c>
      <c r="F30" s="102" t="str">
        <f>_xlfn.CONCAT(Tableau2[[#This Row],[2a]],Tableau2[[#This Row],[2c]])</f>
        <v>202101</v>
      </c>
      <c r="G30" s="96">
        <v>1315510</v>
      </c>
      <c r="H30">
        <v>4950</v>
      </c>
      <c r="I30" s="102">
        <f>Tableau2[[#This Row],[4. poids OT (kg)]]/1000</f>
        <v>4.95</v>
      </c>
      <c r="J30" t="s">
        <v>44</v>
      </c>
      <c r="K30">
        <v>518</v>
      </c>
      <c r="L30">
        <v>91100</v>
      </c>
      <c r="M30" t="s">
        <v>70</v>
      </c>
      <c r="N30">
        <v>60000</v>
      </c>
      <c r="O30" t="s">
        <v>91</v>
      </c>
      <c r="P30">
        <v>133.48500000000001</v>
      </c>
      <c r="Q30" t="s">
        <v>72</v>
      </c>
      <c r="R30">
        <v>1969</v>
      </c>
      <c r="S30" t="s">
        <v>69</v>
      </c>
      <c r="T30">
        <f>VLOOKUP(Tableau2[[#This Row],[5. type transport]],'Taux émission CO2e'!$A$5:$D$16,4,0)</f>
        <v>0.16</v>
      </c>
      <c r="U30">
        <f>VLOOKUP(Tableau2[[#This Row],[5. type transport]],'Taux émission CO2e'!$A$5:$B$16,2,0)</f>
        <v>1</v>
      </c>
      <c r="V30">
        <f>VLOOKUP(Tableau2[[#This Row],[5. type transport]],'Taux émission CO2e'!$A$20:$D$31,4,0)</f>
        <v>0</v>
      </c>
      <c r="W30">
        <f>VLOOKUP(Tableau2[[#This Row],[5. type transport]],'Taux émission CO2e'!$A$20:$B$31,2,0)</f>
        <v>0</v>
      </c>
      <c r="X30" s="98">
        <f t="shared" si="1"/>
        <v>105.72012000000002</v>
      </c>
    </row>
    <row r="31" spans="1:24" x14ac:dyDescent="0.25">
      <c r="A31">
        <v>20210100041</v>
      </c>
      <c r="B31" s="95">
        <v>44224</v>
      </c>
      <c r="C31" s="102">
        <f>YEAR(Tableau2[[#This Row],[2. date saisie]])</f>
        <v>2021</v>
      </c>
      <c r="D31" s="102">
        <f>MONTH(Tableau2[[#This Row],[2. date saisie]])</f>
        <v>1</v>
      </c>
      <c r="E31" s="102" t="str">
        <f t="shared" si="0"/>
        <v>01</v>
      </c>
      <c r="F31" s="102" t="str">
        <f>_xlfn.CONCAT(Tableau2[[#This Row],[2a]],Tableau2[[#This Row],[2c]])</f>
        <v>202101</v>
      </c>
      <c r="G31" s="96">
        <v>1317054</v>
      </c>
      <c r="H31">
        <v>250</v>
      </c>
      <c r="I31" s="102">
        <f>Tableau2[[#This Row],[4. poids OT (kg)]]/1000</f>
        <v>0.25</v>
      </c>
      <c r="J31" t="s">
        <v>39</v>
      </c>
      <c r="K31">
        <v>98</v>
      </c>
      <c r="L31">
        <v>91100</v>
      </c>
      <c r="M31" t="s">
        <v>70</v>
      </c>
      <c r="N31">
        <v>93120</v>
      </c>
      <c r="O31" t="s">
        <v>84</v>
      </c>
      <c r="P31">
        <v>53.975999999999999</v>
      </c>
      <c r="Q31" t="s">
        <v>72</v>
      </c>
      <c r="R31">
        <v>1969</v>
      </c>
      <c r="S31" t="s">
        <v>69</v>
      </c>
      <c r="T31">
        <f>VLOOKUP(Tableau2[[#This Row],[5. type transport]],'Taux émission CO2e'!$A$5:$D$16,4,0)</f>
        <v>0.24099999999999999</v>
      </c>
      <c r="U31">
        <f>VLOOKUP(Tableau2[[#This Row],[5. type transport]],'Taux émission CO2e'!$A$5:$B$16,2,0)</f>
        <v>1</v>
      </c>
      <c r="V31">
        <f>VLOOKUP(Tableau2[[#This Row],[5. type transport]],'Taux émission CO2e'!$A$20:$D$31,4,0)</f>
        <v>0</v>
      </c>
      <c r="W31">
        <f>VLOOKUP(Tableau2[[#This Row],[5. type transport]],'Taux émission CO2e'!$A$20:$B$31,2,0)</f>
        <v>0</v>
      </c>
      <c r="X31" s="98">
        <f t="shared" si="1"/>
        <v>3.2520539999999998</v>
      </c>
    </row>
    <row r="32" spans="1:24" x14ac:dyDescent="0.25">
      <c r="A32">
        <v>20210200044</v>
      </c>
      <c r="B32" s="95">
        <v>44224</v>
      </c>
      <c r="C32" s="102">
        <f>YEAR(Tableau2[[#This Row],[2. date saisie]])</f>
        <v>2021</v>
      </c>
      <c r="D32" s="102">
        <f>MONTH(Tableau2[[#This Row],[2. date saisie]])</f>
        <v>1</v>
      </c>
      <c r="E32" s="102" t="str">
        <f t="shared" si="0"/>
        <v>01</v>
      </c>
      <c r="F32" s="102" t="str">
        <f>_xlfn.CONCAT(Tableau2[[#This Row],[2a]],Tableau2[[#This Row],[2c]])</f>
        <v>202101</v>
      </c>
      <c r="G32" s="96">
        <v>1316891</v>
      </c>
      <c r="H32">
        <v>450</v>
      </c>
      <c r="I32" s="102">
        <f>Tableau2[[#This Row],[4. poids OT (kg)]]/1000</f>
        <v>0.45</v>
      </c>
      <c r="J32" t="s">
        <v>46</v>
      </c>
      <c r="K32">
        <v>170</v>
      </c>
      <c r="L32">
        <v>21300</v>
      </c>
      <c r="M32" t="s">
        <v>94</v>
      </c>
      <c r="N32">
        <v>59100</v>
      </c>
      <c r="O32" t="s">
        <v>74</v>
      </c>
      <c r="P32">
        <v>520.61199999999997</v>
      </c>
      <c r="Q32" t="s">
        <v>95</v>
      </c>
      <c r="R32">
        <v>1995</v>
      </c>
      <c r="S32" t="s">
        <v>78</v>
      </c>
      <c r="T32">
        <f>VLOOKUP(Tableau2[[#This Row],[5. type transport]],'Taux émission CO2e'!$A$5:$D$16,4,0)</f>
        <v>0.16</v>
      </c>
      <c r="U32">
        <f>VLOOKUP(Tableau2[[#This Row],[5. type transport]],'Taux émission CO2e'!$A$5:$B$16,2,0)</f>
        <v>0.3</v>
      </c>
      <c r="V32">
        <f>VLOOKUP(Tableau2[[#This Row],[5. type transport]],'Taux émission CO2e'!$A$20:$D$31,4,0)</f>
        <v>6.7400000000000002E-2</v>
      </c>
      <c r="W32">
        <f>VLOOKUP(Tableau2[[#This Row],[5. type transport]],'Taux émission CO2e'!$A$20:$B$31,2,0)</f>
        <v>0.7</v>
      </c>
      <c r="X32" s="98">
        <f t="shared" si="1"/>
        <v>22.298332572</v>
      </c>
    </row>
    <row r="33" spans="1:24" x14ac:dyDescent="0.25">
      <c r="A33">
        <v>20210100041</v>
      </c>
      <c r="B33" s="95">
        <v>44224</v>
      </c>
      <c r="C33" s="102">
        <f>YEAR(Tableau2[[#This Row],[2. date saisie]])</f>
        <v>2021</v>
      </c>
      <c r="D33" s="102">
        <f>MONTH(Tableau2[[#This Row],[2. date saisie]])</f>
        <v>1</v>
      </c>
      <c r="E33" s="102" t="str">
        <f t="shared" si="0"/>
        <v>01</v>
      </c>
      <c r="F33" s="102" t="str">
        <f>_xlfn.CONCAT(Tableau2[[#This Row],[2a]],Tableau2[[#This Row],[2c]])</f>
        <v>202101</v>
      </c>
      <c r="G33" s="96">
        <v>1316253</v>
      </c>
      <c r="H33">
        <v>350</v>
      </c>
      <c r="I33" s="102">
        <f>Tableau2[[#This Row],[4. poids OT (kg)]]/1000</f>
        <v>0.35</v>
      </c>
      <c r="J33" t="s">
        <v>33</v>
      </c>
      <c r="K33">
        <v>230</v>
      </c>
      <c r="L33">
        <v>91100</v>
      </c>
      <c r="M33" t="s">
        <v>70</v>
      </c>
      <c r="N33">
        <v>51800</v>
      </c>
      <c r="O33" t="s">
        <v>96</v>
      </c>
      <c r="P33">
        <v>237.97300000000001</v>
      </c>
      <c r="Q33" t="s">
        <v>72</v>
      </c>
      <c r="R33">
        <v>1969</v>
      </c>
      <c r="S33" t="s">
        <v>69</v>
      </c>
      <c r="T33">
        <f>VLOOKUP(Tableau2[[#This Row],[5. type transport]],'Taux émission CO2e'!$A$5:$D$16,4,0)</f>
        <v>6.7400000000000002E-2</v>
      </c>
      <c r="U33">
        <f>VLOOKUP(Tableau2[[#This Row],[5. type transport]],'Taux émission CO2e'!$A$5:$B$16,2,0)</f>
        <v>1</v>
      </c>
      <c r="V33">
        <f>VLOOKUP(Tableau2[[#This Row],[5. type transport]],'Taux émission CO2e'!$A$20:$D$31,4,0)</f>
        <v>0</v>
      </c>
      <c r="W33">
        <f>VLOOKUP(Tableau2[[#This Row],[5. type transport]],'Taux émission CO2e'!$A$20:$B$31,2,0)</f>
        <v>0</v>
      </c>
      <c r="X33" s="98">
        <f t="shared" si="1"/>
        <v>5.6137830700000002</v>
      </c>
    </row>
    <row r="34" spans="1:24" x14ac:dyDescent="0.25">
      <c r="A34">
        <v>20210200044</v>
      </c>
      <c r="B34" s="95">
        <v>44228</v>
      </c>
      <c r="C34" s="102">
        <f>YEAR(Tableau2[[#This Row],[2. date saisie]])</f>
        <v>2021</v>
      </c>
      <c r="D34" s="102">
        <f>MONTH(Tableau2[[#This Row],[2. date saisie]])</f>
        <v>2</v>
      </c>
      <c r="E34" s="102" t="str">
        <f t="shared" si="0"/>
        <v>02</v>
      </c>
      <c r="F34" s="102" t="str">
        <f>_xlfn.CONCAT(Tableau2[[#This Row],[2a]],Tableau2[[#This Row],[2c]])</f>
        <v>202102</v>
      </c>
      <c r="G34" s="96">
        <v>1318392</v>
      </c>
      <c r="H34">
        <v>100</v>
      </c>
      <c r="I34" s="102">
        <f>Tableau2[[#This Row],[4. poids OT (kg)]]/1000</f>
        <v>0.1</v>
      </c>
      <c r="J34" t="s">
        <v>47</v>
      </c>
      <c r="K34">
        <v>140</v>
      </c>
      <c r="L34">
        <v>91100</v>
      </c>
      <c r="M34" t="s">
        <v>70</v>
      </c>
      <c r="N34">
        <v>67800</v>
      </c>
      <c r="O34" t="s">
        <v>97</v>
      </c>
      <c r="P34">
        <v>503.44299999999998</v>
      </c>
      <c r="Q34" t="s">
        <v>72</v>
      </c>
      <c r="R34">
        <v>1969</v>
      </c>
      <c r="S34" t="s">
        <v>69</v>
      </c>
      <c r="T34">
        <f>VLOOKUP(Tableau2[[#This Row],[5. type transport]],'Taux émission CO2e'!$A$5:$D$16,4,0)</f>
        <v>0.16</v>
      </c>
      <c r="U34">
        <f>VLOOKUP(Tableau2[[#This Row],[5. type transport]],'Taux émission CO2e'!$A$5:$B$16,2,0)</f>
        <v>0.3</v>
      </c>
      <c r="V34">
        <f>VLOOKUP(Tableau2[[#This Row],[5. type transport]],'Taux émission CO2e'!$A$20:$D$31,4,0)</f>
        <v>6.7400000000000002E-2</v>
      </c>
      <c r="W34">
        <f>VLOOKUP(Tableau2[[#This Row],[5. type transport]],'Taux émission CO2e'!$A$20:$B$31,2,0)</f>
        <v>0.7</v>
      </c>
      <c r="X34" s="98">
        <f t="shared" si="1"/>
        <v>4.7917704739999998</v>
      </c>
    </row>
    <row r="35" spans="1:24" x14ac:dyDescent="0.25">
      <c r="A35">
        <v>20210200044</v>
      </c>
      <c r="B35" s="95">
        <v>44230</v>
      </c>
      <c r="C35" s="102">
        <f>YEAR(Tableau2[[#This Row],[2. date saisie]])</f>
        <v>2021</v>
      </c>
      <c r="D35" s="102">
        <f>MONTH(Tableau2[[#This Row],[2. date saisie]])</f>
        <v>2</v>
      </c>
      <c r="E35" s="102" t="str">
        <f t="shared" si="0"/>
        <v>02</v>
      </c>
      <c r="F35" s="102" t="str">
        <f>_xlfn.CONCAT(Tableau2[[#This Row],[2a]],Tableau2[[#This Row],[2c]])</f>
        <v>202102</v>
      </c>
      <c r="G35" s="96">
        <v>1319314</v>
      </c>
      <c r="H35">
        <v>130</v>
      </c>
      <c r="I35" s="102">
        <f>Tableau2[[#This Row],[4. poids OT (kg)]]/1000</f>
        <v>0.13</v>
      </c>
      <c r="J35" t="s">
        <v>46</v>
      </c>
      <c r="K35">
        <v>92</v>
      </c>
      <c r="L35">
        <v>91100</v>
      </c>
      <c r="M35" t="s">
        <v>70</v>
      </c>
      <c r="N35">
        <v>59100</v>
      </c>
      <c r="O35" t="s">
        <v>74</v>
      </c>
      <c r="P35">
        <v>266.166</v>
      </c>
      <c r="Q35" t="s">
        <v>72</v>
      </c>
      <c r="R35">
        <v>1969</v>
      </c>
      <c r="S35" t="s">
        <v>69</v>
      </c>
      <c r="T35">
        <f>VLOOKUP(Tableau2[[#This Row],[5. type transport]],'Taux émission CO2e'!$A$5:$D$16,4,0)</f>
        <v>0.16</v>
      </c>
      <c r="U35">
        <f>VLOOKUP(Tableau2[[#This Row],[5. type transport]],'Taux émission CO2e'!$A$5:$B$16,2,0)</f>
        <v>0.3</v>
      </c>
      <c r="V35">
        <f>VLOOKUP(Tableau2[[#This Row],[5. type transport]],'Taux émission CO2e'!$A$20:$D$31,4,0)</f>
        <v>6.7400000000000002E-2</v>
      </c>
      <c r="W35">
        <f>VLOOKUP(Tableau2[[#This Row],[5. type transport]],'Taux émission CO2e'!$A$20:$B$31,2,0)</f>
        <v>0.7</v>
      </c>
      <c r="X35" s="98">
        <f t="shared" si="1"/>
        <v>3.2933783844</v>
      </c>
    </row>
    <row r="36" spans="1:24" x14ac:dyDescent="0.25">
      <c r="A36">
        <v>20210200044</v>
      </c>
      <c r="B36" s="95">
        <v>44230</v>
      </c>
      <c r="C36" s="102">
        <f>YEAR(Tableau2[[#This Row],[2. date saisie]])</f>
        <v>2021</v>
      </c>
      <c r="D36" s="102">
        <f>MONTH(Tableau2[[#This Row],[2. date saisie]])</f>
        <v>2</v>
      </c>
      <c r="E36" s="102" t="str">
        <f t="shared" si="0"/>
        <v>02</v>
      </c>
      <c r="F36" s="102" t="str">
        <f>_xlfn.CONCAT(Tableau2[[#This Row],[2a]],Tableau2[[#This Row],[2c]])</f>
        <v>202102</v>
      </c>
      <c r="G36" s="96">
        <v>1319315</v>
      </c>
      <c r="H36">
        <v>60</v>
      </c>
      <c r="I36" s="102">
        <f>Tableau2[[#This Row],[4. poids OT (kg)]]/1000</f>
        <v>0.06</v>
      </c>
      <c r="J36" t="s">
        <v>47</v>
      </c>
      <c r="K36">
        <v>110</v>
      </c>
      <c r="L36">
        <v>91100</v>
      </c>
      <c r="M36" t="s">
        <v>70</v>
      </c>
      <c r="N36">
        <v>8090</v>
      </c>
      <c r="O36" t="s">
        <v>81</v>
      </c>
      <c r="P36">
        <v>256.911</v>
      </c>
      <c r="Q36" t="s">
        <v>72</v>
      </c>
      <c r="R36">
        <v>1969</v>
      </c>
      <c r="S36" t="s">
        <v>69</v>
      </c>
      <c r="T36">
        <f>VLOOKUP(Tableau2[[#This Row],[5. type transport]],'Taux émission CO2e'!$A$5:$D$16,4,0)</f>
        <v>0.16</v>
      </c>
      <c r="U36">
        <f>VLOOKUP(Tableau2[[#This Row],[5. type transport]],'Taux émission CO2e'!$A$5:$B$16,2,0)</f>
        <v>0.3</v>
      </c>
      <c r="V36">
        <f>VLOOKUP(Tableau2[[#This Row],[5. type transport]],'Taux émission CO2e'!$A$20:$D$31,4,0)</f>
        <v>6.7400000000000002E-2</v>
      </c>
      <c r="W36">
        <f>VLOOKUP(Tableau2[[#This Row],[5. type transport]],'Taux émission CO2e'!$A$20:$B$31,2,0)</f>
        <v>0.7</v>
      </c>
      <c r="X36" s="98">
        <f t="shared" si="1"/>
        <v>1.4671673387999999</v>
      </c>
    </row>
    <row r="37" spans="1:24" x14ac:dyDescent="0.25">
      <c r="A37">
        <v>20210200044</v>
      </c>
      <c r="B37" s="95">
        <v>44230</v>
      </c>
      <c r="C37" s="102">
        <f>YEAR(Tableau2[[#This Row],[2. date saisie]])</f>
        <v>2021</v>
      </c>
      <c r="D37" s="102">
        <f>MONTH(Tableau2[[#This Row],[2. date saisie]])</f>
        <v>2</v>
      </c>
      <c r="E37" s="102" t="str">
        <f t="shared" si="0"/>
        <v>02</v>
      </c>
      <c r="F37" s="102" t="str">
        <f>_xlfn.CONCAT(Tableau2[[#This Row],[2a]],Tableau2[[#This Row],[2c]])</f>
        <v>202102</v>
      </c>
      <c r="G37" s="96">
        <v>1318700</v>
      </c>
      <c r="H37">
        <v>120</v>
      </c>
      <c r="I37" s="102">
        <f>Tableau2[[#This Row],[4. poids OT (kg)]]/1000</f>
        <v>0.12</v>
      </c>
      <c r="J37" t="s">
        <v>47</v>
      </c>
      <c r="K37">
        <v>130</v>
      </c>
      <c r="L37">
        <v>59100</v>
      </c>
      <c r="M37" t="s">
        <v>98</v>
      </c>
      <c r="N37">
        <v>75001</v>
      </c>
      <c r="O37" t="s">
        <v>99</v>
      </c>
      <c r="P37">
        <v>233.41300000000001</v>
      </c>
      <c r="Q37" t="s">
        <v>100</v>
      </c>
      <c r="R37">
        <v>1987</v>
      </c>
      <c r="S37" t="s">
        <v>69</v>
      </c>
      <c r="T37">
        <f>VLOOKUP(Tableau2[[#This Row],[5. type transport]],'Taux émission CO2e'!$A$5:$D$16,4,0)</f>
        <v>0.16</v>
      </c>
      <c r="U37">
        <f>VLOOKUP(Tableau2[[#This Row],[5. type transport]],'Taux émission CO2e'!$A$5:$B$16,2,0)</f>
        <v>0.3</v>
      </c>
      <c r="V37">
        <f>VLOOKUP(Tableau2[[#This Row],[5. type transport]],'Taux émission CO2e'!$A$20:$D$31,4,0)</f>
        <v>6.7400000000000002E-2</v>
      </c>
      <c r="W37">
        <f>VLOOKUP(Tableau2[[#This Row],[5. type transport]],'Taux émission CO2e'!$A$20:$B$31,2,0)</f>
        <v>0.7</v>
      </c>
      <c r="X37" s="98">
        <f t="shared" si="1"/>
        <v>2.6659499208000002</v>
      </c>
    </row>
    <row r="38" spans="1:24" x14ac:dyDescent="0.25">
      <c r="A38">
        <v>20210200044</v>
      </c>
      <c r="B38" s="95">
        <v>44235</v>
      </c>
      <c r="C38" s="102">
        <f>YEAR(Tableau2[[#This Row],[2. date saisie]])</f>
        <v>2021</v>
      </c>
      <c r="D38" s="102">
        <f>MONTH(Tableau2[[#This Row],[2. date saisie]])</f>
        <v>2</v>
      </c>
      <c r="E38" s="102" t="str">
        <f t="shared" si="0"/>
        <v>02</v>
      </c>
      <c r="F38" s="102" t="str">
        <f>_xlfn.CONCAT(Tableau2[[#This Row],[2a]],Tableau2[[#This Row],[2c]])</f>
        <v>202102</v>
      </c>
      <c r="G38" s="96">
        <v>1320298</v>
      </c>
      <c r="H38">
        <v>420</v>
      </c>
      <c r="I38" s="102">
        <f>Tableau2[[#This Row],[4. poids OT (kg)]]/1000</f>
        <v>0.42</v>
      </c>
      <c r="J38" t="s">
        <v>46</v>
      </c>
      <c r="K38">
        <v>92</v>
      </c>
      <c r="L38">
        <v>91100</v>
      </c>
      <c r="M38" t="s">
        <v>70</v>
      </c>
      <c r="N38">
        <v>59243</v>
      </c>
      <c r="O38" t="s">
        <v>101</v>
      </c>
      <c r="P38">
        <v>250.57900000000001</v>
      </c>
      <c r="Q38" t="s">
        <v>72</v>
      </c>
      <c r="R38">
        <v>1969</v>
      </c>
      <c r="S38" t="s">
        <v>69</v>
      </c>
      <c r="T38">
        <f>VLOOKUP(Tableau2[[#This Row],[5. type transport]],'Taux émission CO2e'!$A$5:$D$16,4,0)</f>
        <v>0.16</v>
      </c>
      <c r="U38">
        <f>VLOOKUP(Tableau2[[#This Row],[5. type transport]],'Taux émission CO2e'!$A$5:$B$16,2,0)</f>
        <v>0.3</v>
      </c>
      <c r="V38">
        <f>VLOOKUP(Tableau2[[#This Row],[5. type transport]],'Taux émission CO2e'!$A$20:$D$31,4,0)</f>
        <v>6.7400000000000002E-2</v>
      </c>
      <c r="W38">
        <f>VLOOKUP(Tableau2[[#This Row],[5. type transport]],'Taux émission CO2e'!$A$20:$B$31,2,0)</f>
        <v>0.7</v>
      </c>
      <c r="X38" s="98">
        <f t="shared" si="1"/>
        <v>10.017045872400001</v>
      </c>
    </row>
    <row r="39" spans="1:24" x14ac:dyDescent="0.25">
      <c r="A39">
        <v>20210200044</v>
      </c>
      <c r="B39" s="95">
        <v>44235</v>
      </c>
      <c r="C39" s="102">
        <f>YEAR(Tableau2[[#This Row],[2. date saisie]])</f>
        <v>2021</v>
      </c>
      <c r="D39" s="102">
        <f>MONTH(Tableau2[[#This Row],[2. date saisie]])</f>
        <v>2</v>
      </c>
      <c r="E39" s="102" t="str">
        <f t="shared" si="0"/>
        <v>02</v>
      </c>
      <c r="F39" s="102" t="str">
        <f>_xlfn.CONCAT(Tableau2[[#This Row],[2a]],Tableau2[[#This Row],[2c]])</f>
        <v>202102</v>
      </c>
      <c r="G39" s="96">
        <v>1320301</v>
      </c>
      <c r="H39">
        <v>420</v>
      </c>
      <c r="I39" s="102">
        <f>Tableau2[[#This Row],[4. poids OT (kg)]]/1000</f>
        <v>0.42</v>
      </c>
      <c r="J39" t="s">
        <v>46</v>
      </c>
      <c r="K39">
        <v>100</v>
      </c>
      <c r="L39">
        <v>91100</v>
      </c>
      <c r="M39" t="s">
        <v>70</v>
      </c>
      <c r="N39">
        <v>62780</v>
      </c>
      <c r="O39" t="s">
        <v>102</v>
      </c>
      <c r="P39">
        <v>280.69799999999998</v>
      </c>
      <c r="Q39" t="s">
        <v>72</v>
      </c>
      <c r="R39">
        <v>1969</v>
      </c>
      <c r="S39" t="s">
        <v>69</v>
      </c>
      <c r="T39">
        <f>VLOOKUP(Tableau2[[#This Row],[5. type transport]],'Taux émission CO2e'!$A$5:$D$16,4,0)</f>
        <v>0.16</v>
      </c>
      <c r="U39">
        <f>VLOOKUP(Tableau2[[#This Row],[5. type transport]],'Taux émission CO2e'!$A$5:$B$16,2,0)</f>
        <v>0.3</v>
      </c>
      <c r="V39">
        <f>VLOOKUP(Tableau2[[#This Row],[5. type transport]],'Taux émission CO2e'!$A$20:$D$31,4,0)</f>
        <v>6.7400000000000002E-2</v>
      </c>
      <c r="W39">
        <f>VLOOKUP(Tableau2[[#This Row],[5. type transport]],'Taux émission CO2e'!$A$20:$B$31,2,0)</f>
        <v>0.7</v>
      </c>
      <c r="X39" s="98">
        <f t="shared" si="1"/>
        <v>11.221070968799999</v>
      </c>
    </row>
    <row r="40" spans="1:24" x14ac:dyDescent="0.25">
      <c r="A40">
        <v>20210200044</v>
      </c>
      <c r="B40" s="95">
        <v>44235</v>
      </c>
      <c r="C40" s="102">
        <f>YEAR(Tableau2[[#This Row],[2. date saisie]])</f>
        <v>2021</v>
      </c>
      <c r="D40" s="102">
        <f>MONTH(Tableau2[[#This Row],[2. date saisie]])</f>
        <v>2</v>
      </c>
      <c r="E40" s="102" t="str">
        <f t="shared" si="0"/>
        <v>02</v>
      </c>
      <c r="F40" s="102" t="str">
        <f>_xlfn.CONCAT(Tableau2[[#This Row],[2a]],Tableau2[[#This Row],[2c]])</f>
        <v>202102</v>
      </c>
      <c r="G40" s="96">
        <v>1320812</v>
      </c>
      <c r="H40">
        <v>50</v>
      </c>
      <c r="I40" s="102">
        <f>Tableau2[[#This Row],[4. poids OT (kg)]]/1000</f>
        <v>0.05</v>
      </c>
      <c r="J40" t="s">
        <v>46</v>
      </c>
      <c r="K40">
        <v>102</v>
      </c>
      <c r="L40">
        <v>91100</v>
      </c>
      <c r="M40" t="s">
        <v>70</v>
      </c>
      <c r="N40">
        <v>44260</v>
      </c>
      <c r="O40" t="s">
        <v>103</v>
      </c>
      <c r="P40">
        <v>413.68799999999999</v>
      </c>
      <c r="Q40" t="s">
        <v>72</v>
      </c>
      <c r="R40">
        <v>1969</v>
      </c>
      <c r="S40" t="s">
        <v>69</v>
      </c>
      <c r="T40">
        <f>VLOOKUP(Tableau2[[#This Row],[5. type transport]],'Taux émission CO2e'!$A$5:$D$16,4,0)</f>
        <v>0.16</v>
      </c>
      <c r="U40">
        <f>VLOOKUP(Tableau2[[#This Row],[5. type transport]],'Taux émission CO2e'!$A$5:$B$16,2,0)</f>
        <v>0.3</v>
      </c>
      <c r="V40">
        <f>VLOOKUP(Tableau2[[#This Row],[5. type transport]],'Taux émission CO2e'!$A$20:$D$31,4,0)</f>
        <v>6.7400000000000002E-2</v>
      </c>
      <c r="W40">
        <f>VLOOKUP(Tableau2[[#This Row],[5. type transport]],'Taux émission CO2e'!$A$20:$B$31,2,0)</f>
        <v>0.7</v>
      </c>
      <c r="X40" s="98">
        <f t="shared" si="1"/>
        <v>1.968741192</v>
      </c>
    </row>
    <row r="41" spans="1:24" x14ac:dyDescent="0.25">
      <c r="A41">
        <v>20210200044</v>
      </c>
      <c r="B41" s="95">
        <v>44235</v>
      </c>
      <c r="C41" s="102">
        <f>YEAR(Tableau2[[#This Row],[2. date saisie]])</f>
        <v>2021</v>
      </c>
      <c r="D41" s="102">
        <f>MONTH(Tableau2[[#This Row],[2. date saisie]])</f>
        <v>2</v>
      </c>
      <c r="E41" s="102" t="str">
        <f t="shared" si="0"/>
        <v>02</v>
      </c>
      <c r="F41" s="102" t="str">
        <f>_xlfn.CONCAT(Tableau2[[#This Row],[2a]],Tableau2[[#This Row],[2c]])</f>
        <v>202102</v>
      </c>
      <c r="G41" s="96">
        <v>1320276</v>
      </c>
      <c r="H41">
        <v>200</v>
      </c>
      <c r="I41" s="102">
        <f>Tableau2[[#This Row],[4. poids OT (kg)]]/1000</f>
        <v>0.2</v>
      </c>
      <c r="J41" t="s">
        <v>46</v>
      </c>
      <c r="K41">
        <v>105</v>
      </c>
      <c r="L41">
        <v>91100</v>
      </c>
      <c r="M41" t="s">
        <v>70</v>
      </c>
      <c r="N41">
        <v>21300</v>
      </c>
      <c r="O41" t="s">
        <v>89</v>
      </c>
      <c r="P41">
        <v>279.79899999999998</v>
      </c>
      <c r="Q41" t="s">
        <v>72</v>
      </c>
      <c r="R41">
        <v>1969</v>
      </c>
      <c r="S41" t="s">
        <v>69</v>
      </c>
      <c r="T41">
        <f>VLOOKUP(Tableau2[[#This Row],[5. type transport]],'Taux émission CO2e'!$A$5:$D$16,4,0)</f>
        <v>0.16</v>
      </c>
      <c r="U41">
        <f>VLOOKUP(Tableau2[[#This Row],[5. type transport]],'Taux émission CO2e'!$A$5:$B$16,2,0)</f>
        <v>0.3</v>
      </c>
      <c r="V41">
        <f>VLOOKUP(Tableau2[[#This Row],[5. type transport]],'Taux émission CO2e'!$A$20:$D$31,4,0)</f>
        <v>6.7400000000000002E-2</v>
      </c>
      <c r="W41">
        <f>VLOOKUP(Tableau2[[#This Row],[5. type transport]],'Taux émission CO2e'!$A$20:$B$31,2,0)</f>
        <v>0.7</v>
      </c>
      <c r="X41" s="98">
        <f t="shared" si="1"/>
        <v>5.3262537640000005</v>
      </c>
    </row>
    <row r="42" spans="1:24" x14ac:dyDescent="0.25">
      <c r="A42">
        <v>20210200044</v>
      </c>
      <c r="B42" s="95">
        <v>44235</v>
      </c>
      <c r="C42" s="102">
        <f>YEAR(Tableau2[[#This Row],[2. date saisie]])</f>
        <v>2021</v>
      </c>
      <c r="D42" s="102">
        <f>MONTH(Tableau2[[#This Row],[2. date saisie]])</f>
        <v>2</v>
      </c>
      <c r="E42" s="102" t="str">
        <f t="shared" si="0"/>
        <v>02</v>
      </c>
      <c r="F42" s="102" t="str">
        <f>_xlfn.CONCAT(Tableau2[[#This Row],[2a]],Tableau2[[#This Row],[2c]])</f>
        <v>202102</v>
      </c>
      <c r="G42" s="96">
        <v>1320285</v>
      </c>
      <c r="H42">
        <v>130</v>
      </c>
      <c r="I42" s="102">
        <f>Tableau2[[#This Row],[4. poids OT (kg)]]/1000</f>
        <v>0.13</v>
      </c>
      <c r="J42" t="s">
        <v>46</v>
      </c>
      <c r="K42">
        <v>110</v>
      </c>
      <c r="L42">
        <v>91100</v>
      </c>
      <c r="M42" t="s">
        <v>70</v>
      </c>
      <c r="N42">
        <v>8090</v>
      </c>
      <c r="O42" t="s">
        <v>81</v>
      </c>
      <c r="P42">
        <v>256.911</v>
      </c>
      <c r="Q42" t="s">
        <v>72</v>
      </c>
      <c r="R42">
        <v>1969</v>
      </c>
      <c r="S42" t="s">
        <v>69</v>
      </c>
      <c r="T42">
        <f>VLOOKUP(Tableau2[[#This Row],[5. type transport]],'Taux émission CO2e'!$A$5:$D$16,4,0)</f>
        <v>0.16</v>
      </c>
      <c r="U42">
        <f>VLOOKUP(Tableau2[[#This Row],[5. type transport]],'Taux émission CO2e'!$A$5:$B$16,2,0)</f>
        <v>0.3</v>
      </c>
      <c r="V42">
        <f>VLOOKUP(Tableau2[[#This Row],[5. type transport]],'Taux émission CO2e'!$A$20:$D$31,4,0)</f>
        <v>6.7400000000000002E-2</v>
      </c>
      <c r="W42">
        <f>VLOOKUP(Tableau2[[#This Row],[5. type transport]],'Taux émission CO2e'!$A$20:$B$31,2,0)</f>
        <v>0.7</v>
      </c>
      <c r="X42" s="98">
        <f t="shared" si="1"/>
        <v>3.1788625674000004</v>
      </c>
    </row>
    <row r="43" spans="1:24" x14ac:dyDescent="0.25">
      <c r="A43">
        <v>20210200044</v>
      </c>
      <c r="B43" s="95">
        <v>44235</v>
      </c>
      <c r="C43" s="102">
        <f>YEAR(Tableau2[[#This Row],[2. date saisie]])</f>
        <v>2021</v>
      </c>
      <c r="D43" s="102">
        <f>MONTH(Tableau2[[#This Row],[2. date saisie]])</f>
        <v>2</v>
      </c>
      <c r="E43" s="102" t="str">
        <f t="shared" si="0"/>
        <v>02</v>
      </c>
      <c r="F43" s="102" t="str">
        <f>_xlfn.CONCAT(Tableau2[[#This Row],[2a]],Tableau2[[#This Row],[2c]])</f>
        <v>202102</v>
      </c>
      <c r="G43" s="96">
        <v>1320287</v>
      </c>
      <c r="H43">
        <v>330</v>
      </c>
      <c r="I43" s="102">
        <f>Tableau2[[#This Row],[4. poids OT (kg)]]/1000</f>
        <v>0.33</v>
      </c>
      <c r="J43" t="s">
        <v>46</v>
      </c>
      <c r="K43">
        <v>120</v>
      </c>
      <c r="L43">
        <v>91100</v>
      </c>
      <c r="M43" t="s">
        <v>70</v>
      </c>
      <c r="N43">
        <v>59810</v>
      </c>
      <c r="O43" t="s">
        <v>104</v>
      </c>
      <c r="P43">
        <v>248.797</v>
      </c>
      <c r="Q43" t="s">
        <v>72</v>
      </c>
      <c r="R43">
        <v>1969</v>
      </c>
      <c r="S43" t="s">
        <v>69</v>
      </c>
      <c r="T43">
        <f>VLOOKUP(Tableau2[[#This Row],[5. type transport]],'Taux émission CO2e'!$A$5:$D$16,4,0)</f>
        <v>0.16</v>
      </c>
      <c r="U43">
        <f>VLOOKUP(Tableau2[[#This Row],[5. type transport]],'Taux émission CO2e'!$A$5:$B$16,2,0)</f>
        <v>0.3</v>
      </c>
      <c r="V43">
        <f>VLOOKUP(Tableau2[[#This Row],[5. type transport]],'Taux émission CO2e'!$A$20:$D$31,4,0)</f>
        <v>6.7400000000000002E-2</v>
      </c>
      <c r="W43">
        <f>VLOOKUP(Tableau2[[#This Row],[5. type transport]],'Taux émission CO2e'!$A$20:$B$31,2,0)</f>
        <v>0.7</v>
      </c>
      <c r="X43" s="98">
        <f t="shared" si="1"/>
        <v>7.8145644918000006</v>
      </c>
    </row>
    <row r="44" spans="1:24" x14ac:dyDescent="0.25">
      <c r="A44">
        <v>20210200044</v>
      </c>
      <c r="B44" s="95">
        <v>44235</v>
      </c>
      <c r="C44" s="102">
        <f>YEAR(Tableau2[[#This Row],[2. date saisie]])</f>
        <v>2021</v>
      </c>
      <c r="D44" s="102">
        <f>MONTH(Tableau2[[#This Row],[2. date saisie]])</f>
        <v>2</v>
      </c>
      <c r="E44" s="102" t="str">
        <f t="shared" si="0"/>
        <v>02</v>
      </c>
      <c r="F44" s="102" t="str">
        <f>_xlfn.CONCAT(Tableau2[[#This Row],[2a]],Tableau2[[#This Row],[2c]])</f>
        <v>202102</v>
      </c>
      <c r="G44" s="96">
        <v>1320292</v>
      </c>
      <c r="H44">
        <v>380</v>
      </c>
      <c r="I44" s="102">
        <f>Tableau2[[#This Row],[4. poids OT (kg)]]/1000</f>
        <v>0.38</v>
      </c>
      <c r="J44" t="s">
        <v>46</v>
      </c>
      <c r="K44">
        <v>121</v>
      </c>
      <c r="L44">
        <v>91100</v>
      </c>
      <c r="M44" t="s">
        <v>70</v>
      </c>
      <c r="N44">
        <v>39570</v>
      </c>
      <c r="O44" t="s">
        <v>105</v>
      </c>
      <c r="P44">
        <v>380.45499999999998</v>
      </c>
      <c r="Q44" t="s">
        <v>72</v>
      </c>
      <c r="R44">
        <v>1969</v>
      </c>
      <c r="S44" t="s">
        <v>69</v>
      </c>
      <c r="T44">
        <f>VLOOKUP(Tableau2[[#This Row],[5. type transport]],'Taux émission CO2e'!$A$5:$D$16,4,0)</f>
        <v>0.16</v>
      </c>
      <c r="U44">
        <f>VLOOKUP(Tableau2[[#This Row],[5. type transport]],'Taux émission CO2e'!$A$5:$B$16,2,0)</f>
        <v>0.3</v>
      </c>
      <c r="V44">
        <f>VLOOKUP(Tableau2[[#This Row],[5. type transport]],'Taux émission CO2e'!$A$20:$D$31,4,0)</f>
        <v>6.7400000000000002E-2</v>
      </c>
      <c r="W44">
        <f>VLOOKUP(Tableau2[[#This Row],[5. type transport]],'Taux émission CO2e'!$A$20:$B$31,2,0)</f>
        <v>0.7</v>
      </c>
      <c r="X44" s="98">
        <f t="shared" si="1"/>
        <v>13.760448621999998</v>
      </c>
    </row>
    <row r="45" spans="1:24" x14ac:dyDescent="0.25">
      <c r="A45">
        <v>20210200044</v>
      </c>
      <c r="B45" s="95">
        <v>44235</v>
      </c>
      <c r="C45" s="102">
        <f>YEAR(Tableau2[[#This Row],[2. date saisie]])</f>
        <v>2021</v>
      </c>
      <c r="D45" s="102">
        <f>MONTH(Tableau2[[#This Row],[2. date saisie]])</f>
        <v>2</v>
      </c>
      <c r="E45" s="102" t="str">
        <f t="shared" si="0"/>
        <v>02</v>
      </c>
      <c r="F45" s="102" t="str">
        <f>_xlfn.CONCAT(Tableau2[[#This Row],[2a]],Tableau2[[#This Row],[2c]])</f>
        <v>202102</v>
      </c>
      <c r="G45" s="96">
        <v>1320290</v>
      </c>
      <c r="H45">
        <v>370</v>
      </c>
      <c r="I45" s="102">
        <f>Tableau2[[#This Row],[4. poids OT (kg)]]/1000</f>
        <v>0.37</v>
      </c>
      <c r="J45" t="s">
        <v>47</v>
      </c>
      <c r="K45">
        <v>123</v>
      </c>
      <c r="L45">
        <v>91100</v>
      </c>
      <c r="M45" t="s">
        <v>70</v>
      </c>
      <c r="N45">
        <v>26750</v>
      </c>
      <c r="O45" t="s">
        <v>86</v>
      </c>
      <c r="P45">
        <v>541.17999999999995</v>
      </c>
      <c r="Q45" t="s">
        <v>72</v>
      </c>
      <c r="R45">
        <v>1969</v>
      </c>
      <c r="S45" t="s">
        <v>69</v>
      </c>
      <c r="T45">
        <f>VLOOKUP(Tableau2[[#This Row],[5. type transport]],'Taux émission CO2e'!$A$5:$D$16,4,0)</f>
        <v>0.16</v>
      </c>
      <c r="U45">
        <f>VLOOKUP(Tableau2[[#This Row],[5. type transport]],'Taux émission CO2e'!$A$5:$B$16,2,0)</f>
        <v>0.3</v>
      </c>
      <c r="V45">
        <f>VLOOKUP(Tableau2[[#This Row],[5. type transport]],'Taux émission CO2e'!$A$20:$D$31,4,0)</f>
        <v>6.7400000000000002E-2</v>
      </c>
      <c r="W45">
        <f>VLOOKUP(Tableau2[[#This Row],[5. type transport]],'Taux émission CO2e'!$A$20:$B$31,2,0)</f>
        <v>0.7</v>
      </c>
      <c r="X45" s="98">
        <f t="shared" si="1"/>
        <v>19.058519587999999</v>
      </c>
    </row>
    <row r="46" spans="1:24" x14ac:dyDescent="0.25">
      <c r="A46">
        <v>20210200044</v>
      </c>
      <c r="B46" s="95">
        <v>44235</v>
      </c>
      <c r="C46" s="102">
        <f>YEAR(Tableau2[[#This Row],[2. date saisie]])</f>
        <v>2021</v>
      </c>
      <c r="D46" s="102">
        <f>MONTH(Tableau2[[#This Row],[2. date saisie]])</f>
        <v>2</v>
      </c>
      <c r="E46" s="102" t="str">
        <f t="shared" si="0"/>
        <v>02</v>
      </c>
      <c r="F46" s="102" t="str">
        <f>_xlfn.CONCAT(Tableau2[[#This Row],[2a]],Tableau2[[#This Row],[2c]])</f>
        <v>202102</v>
      </c>
      <c r="G46" s="96">
        <v>1320281</v>
      </c>
      <c r="H46">
        <v>420</v>
      </c>
      <c r="I46" s="102">
        <f>Tableau2[[#This Row],[4. poids OT (kg)]]/1000</f>
        <v>0.42</v>
      </c>
      <c r="J46" t="s">
        <v>47</v>
      </c>
      <c r="K46">
        <v>140</v>
      </c>
      <c r="L46">
        <v>91100</v>
      </c>
      <c r="M46" t="s">
        <v>70</v>
      </c>
      <c r="N46">
        <v>67100</v>
      </c>
      <c r="O46" t="s">
        <v>79</v>
      </c>
      <c r="P46">
        <v>515.798</v>
      </c>
      <c r="Q46" t="s">
        <v>72</v>
      </c>
      <c r="R46">
        <v>1969</v>
      </c>
      <c r="S46" t="s">
        <v>69</v>
      </c>
      <c r="T46">
        <f>VLOOKUP(Tableau2[[#This Row],[5. type transport]],'Taux émission CO2e'!$A$5:$D$16,4,0)</f>
        <v>0.16</v>
      </c>
      <c r="U46">
        <f>VLOOKUP(Tableau2[[#This Row],[5. type transport]],'Taux émission CO2e'!$A$5:$B$16,2,0)</f>
        <v>0.3</v>
      </c>
      <c r="V46">
        <f>VLOOKUP(Tableau2[[#This Row],[5. type transport]],'Taux émission CO2e'!$A$20:$D$31,4,0)</f>
        <v>6.7400000000000002E-2</v>
      </c>
      <c r="W46">
        <f>VLOOKUP(Tableau2[[#This Row],[5. type transport]],'Taux émission CO2e'!$A$20:$B$31,2,0)</f>
        <v>0.7</v>
      </c>
      <c r="X46" s="98">
        <f t="shared" si="1"/>
        <v>20.6193345288</v>
      </c>
    </row>
    <row r="47" spans="1:24" x14ac:dyDescent="0.25">
      <c r="A47">
        <v>20210200044</v>
      </c>
      <c r="B47" s="95">
        <v>44235</v>
      </c>
      <c r="C47" s="102">
        <f>YEAR(Tableau2[[#This Row],[2. date saisie]])</f>
        <v>2021</v>
      </c>
      <c r="D47" s="102">
        <f>MONTH(Tableau2[[#This Row],[2. date saisie]])</f>
        <v>2</v>
      </c>
      <c r="E47" s="102" t="str">
        <f t="shared" si="0"/>
        <v>02</v>
      </c>
      <c r="F47" s="102" t="str">
        <f>_xlfn.CONCAT(Tableau2[[#This Row],[2a]],Tableau2[[#This Row],[2c]])</f>
        <v>202102</v>
      </c>
      <c r="G47" s="96">
        <v>1320294</v>
      </c>
      <c r="H47">
        <v>420</v>
      </c>
      <c r="I47" s="102">
        <f>Tableau2[[#This Row],[4. poids OT (kg)]]/1000</f>
        <v>0.42</v>
      </c>
      <c r="J47" t="s">
        <v>47</v>
      </c>
      <c r="K47">
        <v>147</v>
      </c>
      <c r="L47">
        <v>91100</v>
      </c>
      <c r="M47" t="s">
        <v>70</v>
      </c>
      <c r="N47">
        <v>66000</v>
      </c>
      <c r="O47" t="s">
        <v>71</v>
      </c>
      <c r="P47">
        <v>837.41300000000001</v>
      </c>
      <c r="Q47" t="s">
        <v>72</v>
      </c>
      <c r="R47">
        <v>1969</v>
      </c>
      <c r="S47" t="s">
        <v>69</v>
      </c>
      <c r="T47">
        <f>VLOOKUP(Tableau2[[#This Row],[5. type transport]],'Taux émission CO2e'!$A$5:$D$16,4,0)</f>
        <v>0.16</v>
      </c>
      <c r="U47">
        <f>VLOOKUP(Tableau2[[#This Row],[5. type transport]],'Taux émission CO2e'!$A$5:$B$16,2,0)</f>
        <v>0.3</v>
      </c>
      <c r="V47">
        <f>VLOOKUP(Tableau2[[#This Row],[5. type transport]],'Taux émission CO2e'!$A$20:$D$31,4,0)</f>
        <v>6.7400000000000002E-2</v>
      </c>
      <c r="W47">
        <f>VLOOKUP(Tableau2[[#This Row],[5. type transport]],'Taux émission CO2e'!$A$20:$B$31,2,0)</f>
        <v>0.7</v>
      </c>
      <c r="X47" s="98">
        <f t="shared" si="1"/>
        <v>33.476087122800003</v>
      </c>
    </row>
    <row r="48" spans="1:24" x14ac:dyDescent="0.25">
      <c r="A48">
        <v>20210200044</v>
      </c>
      <c r="B48" s="95">
        <v>44235</v>
      </c>
      <c r="C48" s="102">
        <f>YEAR(Tableau2[[#This Row],[2. date saisie]])</f>
        <v>2021</v>
      </c>
      <c r="D48" s="102">
        <f>MONTH(Tableau2[[#This Row],[2. date saisie]])</f>
        <v>2</v>
      </c>
      <c r="E48" s="102" t="str">
        <f t="shared" si="0"/>
        <v>02</v>
      </c>
      <c r="F48" s="102" t="str">
        <f>_xlfn.CONCAT(Tableau2[[#This Row],[2a]],Tableau2[[#This Row],[2c]])</f>
        <v>202102</v>
      </c>
      <c r="G48" s="96">
        <v>1320347</v>
      </c>
      <c r="H48">
        <v>60</v>
      </c>
      <c r="I48" s="102">
        <f>Tableau2[[#This Row],[4. poids OT (kg)]]/1000</f>
        <v>0.06</v>
      </c>
      <c r="J48" t="s">
        <v>33</v>
      </c>
      <c r="K48">
        <v>154</v>
      </c>
      <c r="L48">
        <v>91100</v>
      </c>
      <c r="M48" t="s">
        <v>70</v>
      </c>
      <c r="N48">
        <v>77230</v>
      </c>
      <c r="O48" t="s">
        <v>106</v>
      </c>
      <c r="P48">
        <v>74.748999999999995</v>
      </c>
      <c r="Q48" t="s">
        <v>72</v>
      </c>
      <c r="R48">
        <v>1969</v>
      </c>
      <c r="S48" t="s">
        <v>69</v>
      </c>
      <c r="T48">
        <f>VLOOKUP(Tableau2[[#This Row],[5. type transport]],'Taux émission CO2e'!$A$5:$D$16,4,0)</f>
        <v>6.7400000000000002E-2</v>
      </c>
      <c r="U48">
        <f>VLOOKUP(Tableau2[[#This Row],[5. type transport]],'Taux émission CO2e'!$A$5:$B$16,2,0)</f>
        <v>1</v>
      </c>
      <c r="V48">
        <f>VLOOKUP(Tableau2[[#This Row],[5. type transport]],'Taux émission CO2e'!$A$20:$D$31,4,0)</f>
        <v>0</v>
      </c>
      <c r="W48">
        <f>VLOOKUP(Tableau2[[#This Row],[5. type transport]],'Taux émission CO2e'!$A$20:$B$31,2,0)</f>
        <v>0</v>
      </c>
      <c r="X48" s="98">
        <f t="shared" si="1"/>
        <v>0.30228495599999999</v>
      </c>
    </row>
    <row r="49" spans="1:24" x14ac:dyDescent="0.25">
      <c r="A49">
        <v>20210200044</v>
      </c>
      <c r="B49" s="95">
        <v>44235</v>
      </c>
      <c r="C49" s="102">
        <f>YEAR(Tableau2[[#This Row],[2. date saisie]])</f>
        <v>2021</v>
      </c>
      <c r="D49" s="102">
        <f>MONTH(Tableau2[[#This Row],[2. date saisie]])</f>
        <v>2</v>
      </c>
      <c r="E49" s="102" t="str">
        <f t="shared" si="0"/>
        <v>02</v>
      </c>
      <c r="F49" s="102" t="str">
        <f>_xlfn.CONCAT(Tableau2[[#This Row],[2a]],Tableau2[[#This Row],[2c]])</f>
        <v>202102</v>
      </c>
      <c r="G49" s="96">
        <v>1320762</v>
      </c>
      <c r="H49">
        <v>250</v>
      </c>
      <c r="I49" s="102">
        <f>Tableau2[[#This Row],[4. poids OT (kg)]]/1000</f>
        <v>0.25</v>
      </c>
      <c r="J49" t="s">
        <v>46</v>
      </c>
      <c r="K49">
        <v>293</v>
      </c>
      <c r="L49">
        <v>93120</v>
      </c>
      <c r="M49" t="s">
        <v>66</v>
      </c>
      <c r="N49">
        <v>40300</v>
      </c>
      <c r="O49" t="s">
        <v>107</v>
      </c>
      <c r="P49">
        <v>774.31200000000001</v>
      </c>
      <c r="Q49" t="s">
        <v>68</v>
      </c>
      <c r="R49">
        <v>1972</v>
      </c>
      <c r="S49" t="s">
        <v>69</v>
      </c>
      <c r="T49">
        <f>VLOOKUP(Tableau2[[#This Row],[5. type transport]],'Taux émission CO2e'!$A$5:$D$16,4,0)</f>
        <v>0.16</v>
      </c>
      <c r="U49">
        <f>VLOOKUP(Tableau2[[#This Row],[5. type transport]],'Taux émission CO2e'!$A$5:$B$16,2,0)</f>
        <v>0.3</v>
      </c>
      <c r="V49">
        <f>VLOOKUP(Tableau2[[#This Row],[5. type transport]],'Taux émission CO2e'!$A$20:$D$31,4,0)</f>
        <v>6.7400000000000002E-2</v>
      </c>
      <c r="W49">
        <f>VLOOKUP(Tableau2[[#This Row],[5. type transport]],'Taux émission CO2e'!$A$20:$B$31,2,0)</f>
        <v>0.7</v>
      </c>
      <c r="X49" s="98">
        <f t="shared" si="1"/>
        <v>18.42475404</v>
      </c>
    </row>
    <row r="50" spans="1:24" x14ac:dyDescent="0.25">
      <c r="A50">
        <v>20210200044</v>
      </c>
      <c r="B50" s="95">
        <v>44236</v>
      </c>
      <c r="C50" s="102">
        <f>YEAR(Tableau2[[#This Row],[2. date saisie]])</f>
        <v>2021</v>
      </c>
      <c r="D50" s="102">
        <f>MONTH(Tableau2[[#This Row],[2. date saisie]])</f>
        <v>2</v>
      </c>
      <c r="E50" s="102" t="str">
        <f t="shared" si="0"/>
        <v>02</v>
      </c>
      <c r="F50" s="102" t="str">
        <f>_xlfn.CONCAT(Tableau2[[#This Row],[2a]],Tableau2[[#This Row],[2c]])</f>
        <v>202102</v>
      </c>
      <c r="G50" s="96">
        <v>1320752</v>
      </c>
      <c r="H50">
        <v>250</v>
      </c>
      <c r="I50" s="102">
        <f>Tableau2[[#This Row],[4. poids OT (kg)]]/1000</f>
        <v>0.25</v>
      </c>
      <c r="J50" t="s">
        <v>46</v>
      </c>
      <c r="K50">
        <v>182</v>
      </c>
      <c r="L50">
        <v>93120</v>
      </c>
      <c r="M50" t="s">
        <v>66</v>
      </c>
      <c r="N50">
        <v>21300</v>
      </c>
      <c r="O50" t="s">
        <v>89</v>
      </c>
      <c r="P50">
        <v>330.63299999999998</v>
      </c>
      <c r="Q50" t="s">
        <v>68</v>
      </c>
      <c r="R50">
        <v>1972</v>
      </c>
      <c r="S50" t="s">
        <v>69</v>
      </c>
      <c r="T50">
        <f>VLOOKUP(Tableau2[[#This Row],[5. type transport]],'Taux émission CO2e'!$A$5:$D$16,4,0)</f>
        <v>0.16</v>
      </c>
      <c r="U50">
        <f>VLOOKUP(Tableau2[[#This Row],[5. type transport]],'Taux émission CO2e'!$A$5:$B$16,2,0)</f>
        <v>0.3</v>
      </c>
      <c r="V50">
        <f>VLOOKUP(Tableau2[[#This Row],[5. type transport]],'Taux émission CO2e'!$A$20:$D$31,4,0)</f>
        <v>6.7400000000000002E-2</v>
      </c>
      <c r="W50">
        <f>VLOOKUP(Tableau2[[#This Row],[5. type transport]],'Taux émission CO2e'!$A$20:$B$31,2,0)</f>
        <v>0.7</v>
      </c>
      <c r="X50" s="98">
        <f t="shared" si="1"/>
        <v>7.8674122349999998</v>
      </c>
    </row>
    <row r="51" spans="1:24" x14ac:dyDescent="0.25">
      <c r="A51">
        <v>20210200044</v>
      </c>
      <c r="B51" s="95">
        <v>44238</v>
      </c>
      <c r="C51" s="102">
        <f>YEAR(Tableau2[[#This Row],[2. date saisie]])</f>
        <v>2021</v>
      </c>
      <c r="D51" s="102">
        <f>MONTH(Tableau2[[#This Row],[2. date saisie]])</f>
        <v>2</v>
      </c>
      <c r="E51" s="102" t="str">
        <f t="shared" si="0"/>
        <v>02</v>
      </c>
      <c r="F51" s="102" t="str">
        <f>_xlfn.CONCAT(Tableau2[[#This Row],[2a]],Tableau2[[#This Row],[2c]])</f>
        <v>202102</v>
      </c>
      <c r="G51" s="96">
        <v>1322249</v>
      </c>
      <c r="H51">
        <v>40</v>
      </c>
      <c r="I51" s="102">
        <f>Tableau2[[#This Row],[4. poids OT (kg)]]/1000</f>
        <v>0.04</v>
      </c>
      <c r="J51" t="s">
        <v>46</v>
      </c>
      <c r="K51">
        <v>140</v>
      </c>
      <c r="L51">
        <v>91100</v>
      </c>
      <c r="M51" t="s">
        <v>70</v>
      </c>
      <c r="N51">
        <v>67100</v>
      </c>
      <c r="O51" t="s">
        <v>79</v>
      </c>
      <c r="P51">
        <v>515.798</v>
      </c>
      <c r="Q51" t="s">
        <v>72</v>
      </c>
      <c r="R51">
        <v>1969</v>
      </c>
      <c r="S51" t="s">
        <v>69</v>
      </c>
      <c r="T51">
        <f>VLOOKUP(Tableau2[[#This Row],[5. type transport]],'Taux émission CO2e'!$A$5:$D$16,4,0)</f>
        <v>0.16</v>
      </c>
      <c r="U51">
        <f>VLOOKUP(Tableau2[[#This Row],[5. type transport]],'Taux émission CO2e'!$A$5:$B$16,2,0)</f>
        <v>0.3</v>
      </c>
      <c r="V51">
        <f>VLOOKUP(Tableau2[[#This Row],[5. type transport]],'Taux émission CO2e'!$A$20:$D$31,4,0)</f>
        <v>6.7400000000000002E-2</v>
      </c>
      <c r="W51">
        <f>VLOOKUP(Tableau2[[#This Row],[5. type transport]],'Taux émission CO2e'!$A$20:$B$31,2,0)</f>
        <v>0.7</v>
      </c>
      <c r="X51" s="98">
        <f t="shared" si="1"/>
        <v>1.9637461456</v>
      </c>
    </row>
    <row r="52" spans="1:24" x14ac:dyDescent="0.25">
      <c r="A52">
        <v>20210200044</v>
      </c>
      <c r="B52" s="95">
        <v>44238</v>
      </c>
      <c r="C52" s="102">
        <f>YEAR(Tableau2[[#This Row],[2. date saisie]])</f>
        <v>2021</v>
      </c>
      <c r="D52" s="102">
        <f>MONTH(Tableau2[[#This Row],[2. date saisie]])</f>
        <v>2</v>
      </c>
      <c r="E52" s="102" t="str">
        <f t="shared" si="0"/>
        <v>02</v>
      </c>
      <c r="F52" s="102" t="str">
        <f>_xlfn.CONCAT(Tableau2[[#This Row],[2a]],Tableau2[[#This Row],[2c]])</f>
        <v>202102</v>
      </c>
      <c r="G52" s="96">
        <v>1322227</v>
      </c>
      <c r="H52">
        <v>50</v>
      </c>
      <c r="I52" s="102">
        <f>Tableau2[[#This Row],[4. poids OT (kg)]]/1000</f>
        <v>0.05</v>
      </c>
      <c r="J52" t="s">
        <v>47</v>
      </c>
      <c r="K52">
        <v>147</v>
      </c>
      <c r="L52">
        <v>91100</v>
      </c>
      <c r="M52" t="s">
        <v>70</v>
      </c>
      <c r="N52">
        <v>66000</v>
      </c>
      <c r="O52" t="s">
        <v>71</v>
      </c>
      <c r="P52">
        <v>837.41300000000001</v>
      </c>
      <c r="Q52" t="s">
        <v>72</v>
      </c>
      <c r="R52">
        <v>1969</v>
      </c>
      <c r="S52" t="s">
        <v>69</v>
      </c>
      <c r="T52">
        <f>VLOOKUP(Tableau2[[#This Row],[5. type transport]],'Taux émission CO2e'!$A$5:$D$16,4,0)</f>
        <v>0.16</v>
      </c>
      <c r="U52">
        <f>VLOOKUP(Tableau2[[#This Row],[5. type transport]],'Taux émission CO2e'!$A$5:$B$16,2,0)</f>
        <v>0.3</v>
      </c>
      <c r="V52">
        <f>VLOOKUP(Tableau2[[#This Row],[5. type transport]],'Taux émission CO2e'!$A$20:$D$31,4,0)</f>
        <v>6.7400000000000002E-2</v>
      </c>
      <c r="W52">
        <f>VLOOKUP(Tableau2[[#This Row],[5. type transport]],'Taux émission CO2e'!$A$20:$B$31,2,0)</f>
        <v>0.7</v>
      </c>
      <c r="X52" s="98">
        <f t="shared" si="1"/>
        <v>3.9852484670000003</v>
      </c>
    </row>
    <row r="53" spans="1:24" x14ac:dyDescent="0.25">
      <c r="A53">
        <v>20210200044</v>
      </c>
      <c r="B53" s="95">
        <v>44242</v>
      </c>
      <c r="C53" s="102">
        <f>YEAR(Tableau2[[#This Row],[2. date saisie]])</f>
        <v>2021</v>
      </c>
      <c r="D53" s="102">
        <f>MONTH(Tableau2[[#This Row],[2. date saisie]])</f>
        <v>2</v>
      </c>
      <c r="E53" s="102" t="str">
        <f t="shared" si="0"/>
        <v>02</v>
      </c>
      <c r="F53" s="102" t="str">
        <f>_xlfn.CONCAT(Tableau2[[#This Row],[2a]],Tableau2[[#This Row],[2c]])</f>
        <v>202102</v>
      </c>
      <c r="G53" s="96">
        <v>1323371</v>
      </c>
      <c r="H53">
        <v>40</v>
      </c>
      <c r="I53" s="102">
        <f>Tableau2[[#This Row],[4. poids OT (kg)]]/1000</f>
        <v>0.04</v>
      </c>
      <c r="J53" t="s">
        <v>46</v>
      </c>
      <c r="K53">
        <v>140</v>
      </c>
      <c r="L53">
        <v>91100</v>
      </c>
      <c r="M53" t="s">
        <v>70</v>
      </c>
      <c r="N53">
        <v>67800</v>
      </c>
      <c r="O53" t="s">
        <v>97</v>
      </c>
      <c r="P53">
        <v>503.44299999999998</v>
      </c>
      <c r="Q53" t="s">
        <v>72</v>
      </c>
      <c r="R53">
        <v>1969</v>
      </c>
      <c r="S53" t="s">
        <v>69</v>
      </c>
      <c r="T53">
        <f>VLOOKUP(Tableau2[[#This Row],[5. type transport]],'Taux émission CO2e'!$A$5:$D$16,4,0)</f>
        <v>0.16</v>
      </c>
      <c r="U53">
        <f>VLOOKUP(Tableau2[[#This Row],[5. type transport]],'Taux émission CO2e'!$A$5:$B$16,2,0)</f>
        <v>0.3</v>
      </c>
      <c r="V53">
        <f>VLOOKUP(Tableau2[[#This Row],[5. type transport]],'Taux émission CO2e'!$A$20:$D$31,4,0)</f>
        <v>6.7400000000000002E-2</v>
      </c>
      <c r="W53">
        <f>VLOOKUP(Tableau2[[#This Row],[5. type transport]],'Taux émission CO2e'!$A$20:$B$31,2,0)</f>
        <v>0.7</v>
      </c>
      <c r="X53" s="98">
        <f t="shared" si="1"/>
        <v>1.9167081896</v>
      </c>
    </row>
    <row r="54" spans="1:24" x14ac:dyDescent="0.25">
      <c r="A54">
        <v>20210200044</v>
      </c>
      <c r="B54" s="95">
        <v>44243</v>
      </c>
      <c r="C54" s="102">
        <f>YEAR(Tableau2[[#This Row],[2. date saisie]])</f>
        <v>2021</v>
      </c>
      <c r="D54" s="102">
        <f>MONTH(Tableau2[[#This Row],[2. date saisie]])</f>
        <v>2</v>
      </c>
      <c r="E54" s="102" t="str">
        <f t="shared" si="0"/>
        <v>02</v>
      </c>
      <c r="F54" s="102" t="str">
        <f>_xlfn.CONCAT(Tableau2[[#This Row],[2a]],Tableau2[[#This Row],[2c]])</f>
        <v>202102</v>
      </c>
      <c r="G54" s="96">
        <v>1323675</v>
      </c>
      <c r="H54">
        <v>450</v>
      </c>
      <c r="I54" s="102">
        <f>Tableau2[[#This Row],[4. poids OT (kg)]]/1000</f>
        <v>0.45</v>
      </c>
      <c r="J54" t="s">
        <v>47</v>
      </c>
      <c r="K54">
        <v>340</v>
      </c>
      <c r="L54">
        <v>26750</v>
      </c>
      <c r="M54" t="s">
        <v>82</v>
      </c>
      <c r="N54">
        <v>59100</v>
      </c>
      <c r="O54" t="s">
        <v>74</v>
      </c>
      <c r="P54">
        <v>814.52200000000005</v>
      </c>
      <c r="Q54" t="s">
        <v>83</v>
      </c>
      <c r="R54">
        <v>1998</v>
      </c>
      <c r="S54" t="s">
        <v>78</v>
      </c>
      <c r="T54">
        <f>VLOOKUP(Tableau2[[#This Row],[5. type transport]],'Taux émission CO2e'!$A$5:$D$16,4,0)</f>
        <v>0.16</v>
      </c>
      <c r="U54">
        <f>VLOOKUP(Tableau2[[#This Row],[5. type transport]],'Taux émission CO2e'!$A$5:$B$16,2,0)</f>
        <v>0.3</v>
      </c>
      <c r="V54">
        <f>VLOOKUP(Tableau2[[#This Row],[5. type transport]],'Taux émission CO2e'!$A$20:$D$31,4,0)</f>
        <v>6.7400000000000002E-2</v>
      </c>
      <c r="W54">
        <f>VLOOKUP(Tableau2[[#This Row],[5. type transport]],'Taux émission CO2e'!$A$20:$B$31,2,0)</f>
        <v>0.7</v>
      </c>
      <c r="X54" s="98">
        <f t="shared" si="1"/>
        <v>34.886791782000003</v>
      </c>
    </row>
    <row r="55" spans="1:24" x14ac:dyDescent="0.25">
      <c r="A55">
        <v>20210200044</v>
      </c>
      <c r="B55" s="95">
        <v>44244</v>
      </c>
      <c r="C55" s="102">
        <f>YEAR(Tableau2[[#This Row],[2. date saisie]])</f>
        <v>2021</v>
      </c>
      <c r="D55" s="102">
        <f>MONTH(Tableau2[[#This Row],[2. date saisie]])</f>
        <v>2</v>
      </c>
      <c r="E55" s="102" t="str">
        <f t="shared" si="0"/>
        <v>02</v>
      </c>
      <c r="F55" s="102" t="str">
        <f>_xlfn.CONCAT(Tableau2[[#This Row],[2a]],Tableau2[[#This Row],[2c]])</f>
        <v>202102</v>
      </c>
      <c r="G55" s="96">
        <v>1325259</v>
      </c>
      <c r="H55">
        <v>250</v>
      </c>
      <c r="I55" s="102">
        <f>Tableau2[[#This Row],[4. poids OT (kg)]]/1000</f>
        <v>0.25</v>
      </c>
      <c r="J55" t="s">
        <v>39</v>
      </c>
      <c r="K55">
        <v>98</v>
      </c>
      <c r="L55">
        <v>91100</v>
      </c>
      <c r="M55" t="s">
        <v>70</v>
      </c>
      <c r="N55">
        <v>93120</v>
      </c>
      <c r="O55" t="s">
        <v>84</v>
      </c>
      <c r="P55">
        <v>53.975999999999999</v>
      </c>
      <c r="Q55" t="s">
        <v>72</v>
      </c>
      <c r="R55">
        <v>1969</v>
      </c>
      <c r="S55" t="s">
        <v>69</v>
      </c>
      <c r="T55">
        <f>VLOOKUP(Tableau2[[#This Row],[5. type transport]],'Taux émission CO2e'!$A$5:$D$16,4,0)</f>
        <v>0.24099999999999999</v>
      </c>
      <c r="U55">
        <f>VLOOKUP(Tableau2[[#This Row],[5. type transport]],'Taux émission CO2e'!$A$5:$B$16,2,0)</f>
        <v>1</v>
      </c>
      <c r="V55">
        <f>VLOOKUP(Tableau2[[#This Row],[5. type transport]],'Taux émission CO2e'!$A$20:$D$31,4,0)</f>
        <v>0</v>
      </c>
      <c r="W55">
        <f>VLOOKUP(Tableau2[[#This Row],[5. type transport]],'Taux émission CO2e'!$A$20:$B$31,2,0)</f>
        <v>0</v>
      </c>
      <c r="X55" s="98">
        <f t="shared" si="1"/>
        <v>3.2520539999999998</v>
      </c>
    </row>
    <row r="56" spans="1:24" x14ac:dyDescent="0.25">
      <c r="A56">
        <v>20210200044</v>
      </c>
      <c r="B56" s="95">
        <v>44244</v>
      </c>
      <c r="C56" s="102">
        <f>YEAR(Tableau2[[#This Row],[2. date saisie]])</f>
        <v>2021</v>
      </c>
      <c r="D56" s="102">
        <f>MONTH(Tableau2[[#This Row],[2. date saisie]])</f>
        <v>2</v>
      </c>
      <c r="E56" s="102" t="str">
        <f t="shared" si="0"/>
        <v>02</v>
      </c>
      <c r="F56" s="102" t="str">
        <f>_xlfn.CONCAT(Tableau2[[#This Row],[2a]],Tableau2[[#This Row],[2c]])</f>
        <v>202102</v>
      </c>
      <c r="G56" s="96">
        <v>1325060</v>
      </c>
      <c r="H56">
        <v>500</v>
      </c>
      <c r="I56" s="102">
        <f>Tableau2[[#This Row],[4. poids OT (kg)]]/1000</f>
        <v>0.5</v>
      </c>
      <c r="J56" t="s">
        <v>39</v>
      </c>
      <c r="K56">
        <v>123</v>
      </c>
      <c r="L56">
        <v>93120</v>
      </c>
      <c r="M56" t="s">
        <v>66</v>
      </c>
      <c r="N56">
        <v>91100</v>
      </c>
      <c r="O56" t="s">
        <v>76</v>
      </c>
      <c r="P56">
        <v>54.761000000000003</v>
      </c>
      <c r="Q56" t="s">
        <v>68</v>
      </c>
      <c r="R56">
        <v>1972</v>
      </c>
      <c r="S56" t="s">
        <v>69</v>
      </c>
      <c r="T56">
        <f>VLOOKUP(Tableau2[[#This Row],[5. type transport]],'Taux émission CO2e'!$A$5:$D$16,4,0)</f>
        <v>0.24099999999999999</v>
      </c>
      <c r="U56">
        <f>VLOOKUP(Tableau2[[#This Row],[5. type transport]],'Taux émission CO2e'!$A$5:$B$16,2,0)</f>
        <v>1</v>
      </c>
      <c r="V56">
        <f>VLOOKUP(Tableau2[[#This Row],[5. type transport]],'Taux émission CO2e'!$A$20:$D$31,4,0)</f>
        <v>0</v>
      </c>
      <c r="W56">
        <f>VLOOKUP(Tableau2[[#This Row],[5. type transport]],'Taux émission CO2e'!$A$20:$B$31,2,0)</f>
        <v>0</v>
      </c>
      <c r="X56" s="98">
        <f t="shared" si="1"/>
        <v>6.5987005000000005</v>
      </c>
    </row>
    <row r="57" spans="1:24" x14ac:dyDescent="0.25">
      <c r="A57">
        <v>20210200044</v>
      </c>
      <c r="B57" s="95">
        <v>44244</v>
      </c>
      <c r="C57" s="102">
        <f>YEAR(Tableau2[[#This Row],[2. date saisie]])</f>
        <v>2021</v>
      </c>
      <c r="D57" s="102">
        <f>MONTH(Tableau2[[#This Row],[2. date saisie]])</f>
        <v>2</v>
      </c>
      <c r="E57" s="102" t="str">
        <f t="shared" si="0"/>
        <v>02</v>
      </c>
      <c r="F57" s="102" t="str">
        <f>_xlfn.CONCAT(Tableau2[[#This Row],[2a]],Tableau2[[#This Row],[2c]])</f>
        <v>202102</v>
      </c>
      <c r="G57" s="96">
        <v>1325048</v>
      </c>
      <c r="H57">
        <v>1250</v>
      </c>
      <c r="I57" s="102">
        <f>Tableau2[[#This Row],[4. poids OT (kg)]]/1000</f>
        <v>1.25</v>
      </c>
      <c r="J57" t="s">
        <v>47</v>
      </c>
      <c r="K57">
        <v>308</v>
      </c>
      <c r="L57">
        <v>93120</v>
      </c>
      <c r="M57" t="s">
        <v>66</v>
      </c>
      <c r="N57">
        <v>26750</v>
      </c>
      <c r="O57" t="s">
        <v>86</v>
      </c>
      <c r="P57">
        <v>592.01400000000001</v>
      </c>
      <c r="Q57" t="s">
        <v>68</v>
      </c>
      <c r="R57">
        <v>1972</v>
      </c>
      <c r="S57" t="s">
        <v>69</v>
      </c>
      <c r="T57">
        <f>VLOOKUP(Tableau2[[#This Row],[5. type transport]],'Taux émission CO2e'!$A$5:$D$16,4,0)</f>
        <v>0.16</v>
      </c>
      <c r="U57">
        <f>VLOOKUP(Tableau2[[#This Row],[5. type transport]],'Taux émission CO2e'!$A$5:$B$16,2,0)</f>
        <v>0.3</v>
      </c>
      <c r="V57">
        <f>VLOOKUP(Tableau2[[#This Row],[5. type transport]],'Taux émission CO2e'!$A$20:$D$31,4,0)</f>
        <v>6.7400000000000002E-2</v>
      </c>
      <c r="W57">
        <f>VLOOKUP(Tableau2[[#This Row],[5. type transport]],'Taux émission CO2e'!$A$20:$B$31,2,0)</f>
        <v>0.7</v>
      </c>
      <c r="X57" s="98">
        <f t="shared" si="1"/>
        <v>70.434865650000006</v>
      </c>
    </row>
    <row r="58" spans="1:24" x14ac:dyDescent="0.25">
      <c r="A58">
        <v>20210200044</v>
      </c>
      <c r="B58" s="95">
        <v>44245</v>
      </c>
      <c r="C58" s="102">
        <f>YEAR(Tableau2[[#This Row],[2. date saisie]])</f>
        <v>2021</v>
      </c>
      <c r="D58" s="102">
        <f>MONTH(Tableau2[[#This Row],[2. date saisie]])</f>
        <v>2</v>
      </c>
      <c r="E58" s="102" t="str">
        <f t="shared" si="0"/>
        <v>02</v>
      </c>
      <c r="F58" s="102" t="str">
        <f>_xlfn.CONCAT(Tableau2[[#This Row],[2a]],Tableau2[[#This Row],[2c]])</f>
        <v>202102</v>
      </c>
      <c r="G58" s="96">
        <v>1326061</v>
      </c>
      <c r="H58">
        <v>150</v>
      </c>
      <c r="I58" s="102">
        <f>Tableau2[[#This Row],[4. poids OT (kg)]]/1000</f>
        <v>0.15</v>
      </c>
      <c r="J58" t="s">
        <v>37</v>
      </c>
      <c r="K58">
        <v>237.5</v>
      </c>
      <c r="L58">
        <v>91100</v>
      </c>
      <c r="M58" t="s">
        <v>70</v>
      </c>
      <c r="N58">
        <v>28630</v>
      </c>
      <c r="O58" t="s">
        <v>108</v>
      </c>
      <c r="P58">
        <v>88.063999999999993</v>
      </c>
      <c r="Q58" t="s">
        <v>72</v>
      </c>
      <c r="R58">
        <v>1969</v>
      </c>
      <c r="S58" t="s">
        <v>69</v>
      </c>
      <c r="T58">
        <f>VLOOKUP(Tableau2[[#This Row],[5. type transport]],'Taux émission CO2e'!$A$5:$D$16,4,0)</f>
        <v>0.378</v>
      </c>
      <c r="U58">
        <f>VLOOKUP(Tableau2[[#This Row],[5. type transport]],'Taux émission CO2e'!$A$5:$B$16,2,0)</f>
        <v>1</v>
      </c>
      <c r="V58">
        <f>VLOOKUP(Tableau2[[#This Row],[5. type transport]],'Taux émission CO2e'!$A$20:$D$31,4,0)</f>
        <v>0</v>
      </c>
      <c r="W58">
        <f>VLOOKUP(Tableau2[[#This Row],[5. type transport]],'Taux émission CO2e'!$A$20:$B$31,2,0)</f>
        <v>0</v>
      </c>
      <c r="X58" s="98">
        <f t="shared" si="1"/>
        <v>4.9932287999999998</v>
      </c>
    </row>
    <row r="59" spans="1:24" x14ac:dyDescent="0.25">
      <c r="A59">
        <v>20210200073</v>
      </c>
      <c r="B59" s="95">
        <v>44246</v>
      </c>
      <c r="C59" s="102">
        <f>YEAR(Tableau2[[#This Row],[2. date saisie]])</f>
        <v>2021</v>
      </c>
      <c r="D59" s="102">
        <f>MONTH(Tableau2[[#This Row],[2. date saisie]])</f>
        <v>2</v>
      </c>
      <c r="E59" s="102" t="str">
        <f t="shared" si="0"/>
        <v>02</v>
      </c>
      <c r="F59" s="102" t="str">
        <f>_xlfn.CONCAT(Tableau2[[#This Row],[2a]],Tableau2[[#This Row],[2c]])</f>
        <v>202102</v>
      </c>
      <c r="G59" s="96">
        <v>1325782</v>
      </c>
      <c r="H59">
        <v>868</v>
      </c>
      <c r="I59" s="102">
        <f>Tableau2[[#This Row],[4. poids OT (kg)]]/1000</f>
        <v>0.86799999999999999</v>
      </c>
      <c r="J59" t="s">
        <v>33</v>
      </c>
      <c r="K59">
        <v>358</v>
      </c>
      <c r="L59">
        <v>67100</v>
      </c>
      <c r="M59" t="s">
        <v>73</v>
      </c>
      <c r="N59">
        <v>59100</v>
      </c>
      <c r="O59" t="s">
        <v>74</v>
      </c>
      <c r="P59">
        <v>540.18499999999995</v>
      </c>
      <c r="Q59" t="s">
        <v>75</v>
      </c>
      <c r="R59">
        <v>1987</v>
      </c>
      <c r="S59" t="s">
        <v>69</v>
      </c>
      <c r="T59">
        <f>VLOOKUP(Tableau2[[#This Row],[5. type transport]],'Taux émission CO2e'!$A$5:$D$16,4,0)</f>
        <v>6.7400000000000002E-2</v>
      </c>
      <c r="U59">
        <f>VLOOKUP(Tableau2[[#This Row],[5. type transport]],'Taux émission CO2e'!$A$5:$B$16,2,0)</f>
        <v>1</v>
      </c>
      <c r="V59">
        <f>VLOOKUP(Tableau2[[#This Row],[5. type transport]],'Taux émission CO2e'!$A$20:$D$31,4,0)</f>
        <v>0</v>
      </c>
      <c r="W59">
        <f>VLOOKUP(Tableau2[[#This Row],[5. type transport]],'Taux émission CO2e'!$A$20:$B$31,2,0)</f>
        <v>0</v>
      </c>
      <c r="X59" s="98">
        <f t="shared" si="1"/>
        <v>31.602551091999995</v>
      </c>
    </row>
    <row r="60" spans="1:24" x14ac:dyDescent="0.25">
      <c r="A60">
        <v>20210200044</v>
      </c>
      <c r="B60" s="95">
        <v>44249</v>
      </c>
      <c r="C60" s="102">
        <f>YEAR(Tableau2[[#This Row],[2. date saisie]])</f>
        <v>2021</v>
      </c>
      <c r="D60" s="102">
        <f>MONTH(Tableau2[[#This Row],[2. date saisie]])</f>
        <v>2</v>
      </c>
      <c r="E60" s="102" t="str">
        <f t="shared" si="0"/>
        <v>02</v>
      </c>
      <c r="F60" s="102" t="str">
        <f>_xlfn.CONCAT(Tableau2[[#This Row],[2a]],Tableau2[[#This Row],[2c]])</f>
        <v>202102</v>
      </c>
      <c r="G60" s="96">
        <v>1326889</v>
      </c>
      <c r="H60">
        <v>180</v>
      </c>
      <c r="I60" s="102">
        <f>Tableau2[[#This Row],[4. poids OT (kg)]]/1000</f>
        <v>0.18</v>
      </c>
      <c r="J60" t="s">
        <v>46</v>
      </c>
      <c r="K60">
        <v>92</v>
      </c>
      <c r="L60">
        <v>91100</v>
      </c>
      <c r="M60" t="s">
        <v>70</v>
      </c>
      <c r="N60">
        <v>59243</v>
      </c>
      <c r="O60" t="s">
        <v>101</v>
      </c>
      <c r="P60">
        <v>250.57900000000001</v>
      </c>
      <c r="Q60" t="s">
        <v>72</v>
      </c>
      <c r="R60">
        <v>1969</v>
      </c>
      <c r="S60" t="s">
        <v>69</v>
      </c>
      <c r="T60">
        <f>VLOOKUP(Tableau2[[#This Row],[5. type transport]],'Taux émission CO2e'!$A$5:$D$16,4,0)</f>
        <v>0.16</v>
      </c>
      <c r="U60">
        <f>VLOOKUP(Tableau2[[#This Row],[5. type transport]],'Taux émission CO2e'!$A$5:$B$16,2,0)</f>
        <v>0.3</v>
      </c>
      <c r="V60">
        <f>VLOOKUP(Tableau2[[#This Row],[5. type transport]],'Taux émission CO2e'!$A$20:$D$31,4,0)</f>
        <v>6.7400000000000002E-2</v>
      </c>
      <c r="W60">
        <f>VLOOKUP(Tableau2[[#This Row],[5. type transport]],'Taux émission CO2e'!$A$20:$B$31,2,0)</f>
        <v>0.7</v>
      </c>
      <c r="X60" s="98">
        <f t="shared" si="1"/>
        <v>4.2930196596000005</v>
      </c>
    </row>
    <row r="61" spans="1:24" x14ac:dyDescent="0.25">
      <c r="A61">
        <v>20210200044</v>
      </c>
      <c r="B61" s="95">
        <v>44249</v>
      </c>
      <c r="C61" s="102">
        <f>YEAR(Tableau2[[#This Row],[2. date saisie]])</f>
        <v>2021</v>
      </c>
      <c r="D61" s="102">
        <f>MONTH(Tableau2[[#This Row],[2. date saisie]])</f>
        <v>2</v>
      </c>
      <c r="E61" s="102" t="str">
        <f t="shared" si="0"/>
        <v>02</v>
      </c>
      <c r="F61" s="102" t="str">
        <f>_xlfn.CONCAT(Tableau2[[#This Row],[2a]],Tableau2[[#This Row],[2c]])</f>
        <v>202102</v>
      </c>
      <c r="G61" s="96">
        <v>1326899</v>
      </c>
      <c r="H61">
        <v>200</v>
      </c>
      <c r="I61" s="102">
        <f>Tableau2[[#This Row],[4. poids OT (kg)]]/1000</f>
        <v>0.2</v>
      </c>
      <c r="J61" t="s">
        <v>46</v>
      </c>
      <c r="K61">
        <v>92</v>
      </c>
      <c r="L61">
        <v>91100</v>
      </c>
      <c r="M61" t="s">
        <v>70</v>
      </c>
      <c r="N61">
        <v>59810</v>
      </c>
      <c r="O61" t="s">
        <v>104</v>
      </c>
      <c r="P61">
        <v>248.797</v>
      </c>
      <c r="Q61" t="s">
        <v>72</v>
      </c>
      <c r="R61">
        <v>1969</v>
      </c>
      <c r="S61" t="s">
        <v>69</v>
      </c>
      <c r="T61">
        <f>VLOOKUP(Tableau2[[#This Row],[5. type transport]],'Taux émission CO2e'!$A$5:$D$16,4,0)</f>
        <v>0.16</v>
      </c>
      <c r="U61">
        <f>VLOOKUP(Tableau2[[#This Row],[5. type transport]],'Taux émission CO2e'!$A$5:$B$16,2,0)</f>
        <v>0.3</v>
      </c>
      <c r="V61">
        <f>VLOOKUP(Tableau2[[#This Row],[5. type transport]],'Taux émission CO2e'!$A$20:$D$31,4,0)</f>
        <v>6.7400000000000002E-2</v>
      </c>
      <c r="W61">
        <f>VLOOKUP(Tableau2[[#This Row],[5. type transport]],'Taux émission CO2e'!$A$20:$B$31,2,0)</f>
        <v>0.7</v>
      </c>
      <c r="X61" s="98">
        <f t="shared" si="1"/>
        <v>4.7360996919999998</v>
      </c>
    </row>
    <row r="62" spans="1:24" x14ac:dyDescent="0.25">
      <c r="A62">
        <v>20210200044</v>
      </c>
      <c r="B62" s="95">
        <v>44249</v>
      </c>
      <c r="C62" s="102">
        <f>YEAR(Tableau2[[#This Row],[2. date saisie]])</f>
        <v>2021</v>
      </c>
      <c r="D62" s="102">
        <f>MONTH(Tableau2[[#This Row],[2. date saisie]])</f>
        <v>2</v>
      </c>
      <c r="E62" s="102" t="str">
        <f t="shared" si="0"/>
        <v>02</v>
      </c>
      <c r="F62" s="102" t="str">
        <f>_xlfn.CONCAT(Tableau2[[#This Row],[2a]],Tableau2[[#This Row],[2c]])</f>
        <v>202102</v>
      </c>
      <c r="G62" s="96">
        <v>1326926</v>
      </c>
      <c r="H62">
        <v>180</v>
      </c>
      <c r="I62" s="102">
        <f>Tableau2[[#This Row],[4. poids OT (kg)]]/1000</f>
        <v>0.18</v>
      </c>
      <c r="J62" t="s">
        <v>46</v>
      </c>
      <c r="K62">
        <v>100</v>
      </c>
      <c r="L62">
        <v>91100</v>
      </c>
      <c r="M62" t="s">
        <v>70</v>
      </c>
      <c r="N62">
        <v>62780</v>
      </c>
      <c r="O62" t="s">
        <v>102</v>
      </c>
      <c r="P62">
        <v>280.69799999999998</v>
      </c>
      <c r="Q62" t="s">
        <v>72</v>
      </c>
      <c r="R62">
        <v>1969</v>
      </c>
      <c r="S62" t="s">
        <v>69</v>
      </c>
      <c r="T62">
        <f>VLOOKUP(Tableau2[[#This Row],[5. type transport]],'Taux émission CO2e'!$A$5:$D$16,4,0)</f>
        <v>0.16</v>
      </c>
      <c r="U62">
        <f>VLOOKUP(Tableau2[[#This Row],[5. type transport]],'Taux émission CO2e'!$A$5:$B$16,2,0)</f>
        <v>0.3</v>
      </c>
      <c r="V62">
        <f>VLOOKUP(Tableau2[[#This Row],[5. type transport]],'Taux émission CO2e'!$A$20:$D$31,4,0)</f>
        <v>6.7400000000000002E-2</v>
      </c>
      <c r="W62">
        <f>VLOOKUP(Tableau2[[#This Row],[5. type transport]],'Taux émission CO2e'!$A$20:$B$31,2,0)</f>
        <v>0.7</v>
      </c>
      <c r="X62" s="98">
        <f t="shared" si="1"/>
        <v>4.8090304151999996</v>
      </c>
    </row>
    <row r="63" spans="1:24" x14ac:dyDescent="0.25">
      <c r="A63">
        <v>20210200044</v>
      </c>
      <c r="B63" s="95">
        <v>44249</v>
      </c>
      <c r="C63" s="102">
        <f>YEAR(Tableau2[[#This Row],[2. date saisie]])</f>
        <v>2021</v>
      </c>
      <c r="D63" s="102">
        <f>MONTH(Tableau2[[#This Row],[2. date saisie]])</f>
        <v>2</v>
      </c>
      <c r="E63" s="102" t="str">
        <f t="shared" si="0"/>
        <v>02</v>
      </c>
      <c r="F63" s="102" t="str">
        <f>_xlfn.CONCAT(Tableau2[[#This Row],[2a]],Tableau2[[#This Row],[2c]])</f>
        <v>202102</v>
      </c>
      <c r="G63" s="96">
        <v>1326895</v>
      </c>
      <c r="H63">
        <v>140</v>
      </c>
      <c r="I63" s="102">
        <f>Tableau2[[#This Row],[4. poids OT (kg)]]/1000</f>
        <v>0.14000000000000001</v>
      </c>
      <c r="J63" t="s">
        <v>46</v>
      </c>
      <c r="K63">
        <v>123</v>
      </c>
      <c r="L63">
        <v>91100</v>
      </c>
      <c r="M63" t="s">
        <v>70</v>
      </c>
      <c r="N63">
        <v>39570</v>
      </c>
      <c r="O63" t="s">
        <v>105</v>
      </c>
      <c r="P63">
        <v>380.45499999999998</v>
      </c>
      <c r="Q63" t="s">
        <v>72</v>
      </c>
      <c r="R63">
        <v>1969</v>
      </c>
      <c r="S63" t="s">
        <v>69</v>
      </c>
      <c r="T63">
        <f>VLOOKUP(Tableau2[[#This Row],[5. type transport]],'Taux émission CO2e'!$A$5:$D$16,4,0)</f>
        <v>0.16</v>
      </c>
      <c r="U63">
        <f>VLOOKUP(Tableau2[[#This Row],[5. type transport]],'Taux émission CO2e'!$A$5:$B$16,2,0)</f>
        <v>0.3</v>
      </c>
      <c r="V63">
        <f>VLOOKUP(Tableau2[[#This Row],[5. type transport]],'Taux émission CO2e'!$A$20:$D$31,4,0)</f>
        <v>6.7400000000000002E-2</v>
      </c>
      <c r="W63">
        <f>VLOOKUP(Tableau2[[#This Row],[5. type transport]],'Taux émission CO2e'!$A$20:$B$31,2,0)</f>
        <v>0.7</v>
      </c>
      <c r="X63" s="98">
        <f t="shared" si="1"/>
        <v>5.0696389660000012</v>
      </c>
    </row>
    <row r="64" spans="1:24" x14ac:dyDescent="0.25">
      <c r="A64">
        <v>20210200044</v>
      </c>
      <c r="B64" s="95">
        <v>44249</v>
      </c>
      <c r="C64" s="102">
        <f>YEAR(Tableau2[[#This Row],[2. date saisie]])</f>
        <v>2021</v>
      </c>
      <c r="D64" s="102">
        <f>MONTH(Tableau2[[#This Row],[2. date saisie]])</f>
        <v>2</v>
      </c>
      <c r="E64" s="102" t="str">
        <f t="shared" si="0"/>
        <v>02</v>
      </c>
      <c r="F64" s="102" t="str">
        <f>_xlfn.CONCAT(Tableau2[[#This Row],[2a]],Tableau2[[#This Row],[2c]])</f>
        <v>202102</v>
      </c>
      <c r="G64" s="96">
        <v>1326918</v>
      </c>
      <c r="H64">
        <v>140</v>
      </c>
      <c r="I64" s="102">
        <f>Tableau2[[#This Row],[4. poids OT (kg)]]/1000</f>
        <v>0.14000000000000001</v>
      </c>
      <c r="J64" t="s">
        <v>47</v>
      </c>
      <c r="K64">
        <v>123</v>
      </c>
      <c r="L64">
        <v>91100</v>
      </c>
      <c r="M64" t="s">
        <v>70</v>
      </c>
      <c r="N64">
        <v>26750</v>
      </c>
      <c r="O64" t="s">
        <v>86</v>
      </c>
      <c r="P64">
        <v>541.17999999999995</v>
      </c>
      <c r="Q64" t="s">
        <v>72</v>
      </c>
      <c r="R64">
        <v>1969</v>
      </c>
      <c r="S64" t="s">
        <v>69</v>
      </c>
      <c r="T64">
        <f>VLOOKUP(Tableau2[[#This Row],[5. type transport]],'Taux émission CO2e'!$A$5:$D$16,4,0)</f>
        <v>0.16</v>
      </c>
      <c r="U64">
        <f>VLOOKUP(Tableau2[[#This Row],[5. type transport]],'Taux émission CO2e'!$A$5:$B$16,2,0)</f>
        <v>0.3</v>
      </c>
      <c r="V64">
        <f>VLOOKUP(Tableau2[[#This Row],[5. type transport]],'Taux émission CO2e'!$A$20:$D$31,4,0)</f>
        <v>6.7400000000000002E-2</v>
      </c>
      <c r="W64">
        <f>VLOOKUP(Tableau2[[#This Row],[5. type transport]],'Taux émission CO2e'!$A$20:$B$31,2,0)</f>
        <v>0.7</v>
      </c>
      <c r="X64" s="98">
        <f t="shared" si="1"/>
        <v>7.211331736</v>
      </c>
    </row>
    <row r="65" spans="1:24" x14ac:dyDescent="0.25">
      <c r="A65">
        <v>20210200044</v>
      </c>
      <c r="B65" s="95">
        <v>44249</v>
      </c>
      <c r="C65" s="102">
        <f>YEAR(Tableau2[[#This Row],[2. date saisie]])</f>
        <v>2021</v>
      </c>
      <c r="D65" s="102">
        <f>MONTH(Tableau2[[#This Row],[2. date saisie]])</f>
        <v>2</v>
      </c>
      <c r="E65" s="102" t="str">
        <f t="shared" si="0"/>
        <v>02</v>
      </c>
      <c r="F65" s="102" t="str">
        <f>_xlfn.CONCAT(Tableau2[[#This Row],[2a]],Tableau2[[#This Row],[2c]])</f>
        <v>202102</v>
      </c>
      <c r="G65" s="96">
        <v>1326972</v>
      </c>
      <c r="H65">
        <v>1000</v>
      </c>
      <c r="I65" s="102">
        <f>Tableau2[[#This Row],[4. poids OT (kg)]]/1000</f>
        <v>1</v>
      </c>
      <c r="J65" t="s">
        <v>41</v>
      </c>
      <c r="K65">
        <v>123</v>
      </c>
      <c r="L65">
        <v>91090</v>
      </c>
      <c r="M65" t="s">
        <v>109</v>
      </c>
      <c r="N65">
        <v>92230</v>
      </c>
      <c r="O65" t="s">
        <v>110</v>
      </c>
      <c r="P65">
        <v>58.527999999999999</v>
      </c>
      <c r="Q65" t="s">
        <v>111</v>
      </c>
      <c r="R65">
        <v>1969</v>
      </c>
      <c r="S65" t="s">
        <v>69</v>
      </c>
      <c r="T65">
        <f>VLOOKUP(Tableau2[[#This Row],[5. type transport]],'Taux émission CO2e'!$A$5:$D$16,4,0)</f>
        <v>1.1599999999999999</v>
      </c>
      <c r="U65">
        <f>VLOOKUP(Tableau2[[#This Row],[5. type transport]],'Taux émission CO2e'!$A$5:$B$16,2,0)</f>
        <v>1</v>
      </c>
      <c r="V65">
        <f>VLOOKUP(Tableau2[[#This Row],[5. type transport]],'Taux émission CO2e'!$A$20:$D$31,4,0)</f>
        <v>0</v>
      </c>
      <c r="W65">
        <f>VLOOKUP(Tableau2[[#This Row],[5. type transport]],'Taux émission CO2e'!$A$20:$B$31,2,0)</f>
        <v>0</v>
      </c>
      <c r="X65" s="98">
        <f t="shared" si="1"/>
        <v>67.892479999999992</v>
      </c>
    </row>
    <row r="66" spans="1:24" x14ac:dyDescent="0.25">
      <c r="A66">
        <v>20210200044</v>
      </c>
      <c r="B66" s="95">
        <v>44249</v>
      </c>
      <c r="C66" s="102">
        <f>YEAR(Tableau2[[#This Row],[2. date saisie]])</f>
        <v>2021</v>
      </c>
      <c r="D66" s="102">
        <f>MONTH(Tableau2[[#This Row],[2. date saisie]])</f>
        <v>2</v>
      </c>
      <c r="E66" s="102" t="str">
        <f t="shared" ref="E66:E129" si="2">IF(D66&lt;10,"0"&amp;D66,D66)</f>
        <v>02</v>
      </c>
      <c r="F66" s="102" t="str">
        <f>_xlfn.CONCAT(Tableau2[[#This Row],[2a]],Tableau2[[#This Row],[2c]])</f>
        <v>202102</v>
      </c>
      <c r="G66" s="96">
        <v>1326652</v>
      </c>
      <c r="H66">
        <v>50</v>
      </c>
      <c r="I66" s="102">
        <f>Tableau2[[#This Row],[4. poids OT (kg)]]/1000</f>
        <v>0.05</v>
      </c>
      <c r="J66" t="s">
        <v>46</v>
      </c>
      <c r="K66">
        <v>140</v>
      </c>
      <c r="L66">
        <v>91100</v>
      </c>
      <c r="M66" t="s">
        <v>70</v>
      </c>
      <c r="N66">
        <v>67800</v>
      </c>
      <c r="O66" t="s">
        <v>97</v>
      </c>
      <c r="P66">
        <v>503.44299999999998</v>
      </c>
      <c r="Q66" t="s">
        <v>72</v>
      </c>
      <c r="R66">
        <v>1969</v>
      </c>
      <c r="S66" t="s">
        <v>69</v>
      </c>
      <c r="T66">
        <f>VLOOKUP(Tableau2[[#This Row],[5. type transport]],'Taux émission CO2e'!$A$5:$D$16,4,0)</f>
        <v>0.16</v>
      </c>
      <c r="U66">
        <f>VLOOKUP(Tableau2[[#This Row],[5. type transport]],'Taux émission CO2e'!$A$5:$B$16,2,0)</f>
        <v>0.3</v>
      </c>
      <c r="V66">
        <f>VLOOKUP(Tableau2[[#This Row],[5. type transport]],'Taux émission CO2e'!$A$20:$D$31,4,0)</f>
        <v>6.7400000000000002E-2</v>
      </c>
      <c r="W66">
        <f>VLOOKUP(Tableau2[[#This Row],[5. type transport]],'Taux émission CO2e'!$A$20:$B$31,2,0)</f>
        <v>0.7</v>
      </c>
      <c r="X66" s="98">
        <f t="shared" ref="X66:X129" si="3">(U66*T66*I66*P66)+(V66*W66*P66*I66)</f>
        <v>2.3958852369999999</v>
      </c>
    </row>
    <row r="67" spans="1:24" x14ac:dyDescent="0.25">
      <c r="A67">
        <v>20210200044</v>
      </c>
      <c r="B67" s="95">
        <v>44249</v>
      </c>
      <c r="C67" s="102">
        <f>YEAR(Tableau2[[#This Row],[2. date saisie]])</f>
        <v>2021</v>
      </c>
      <c r="D67" s="102">
        <f>MONTH(Tableau2[[#This Row],[2. date saisie]])</f>
        <v>2</v>
      </c>
      <c r="E67" s="102" t="str">
        <f t="shared" si="2"/>
        <v>02</v>
      </c>
      <c r="F67" s="102" t="str">
        <f>_xlfn.CONCAT(Tableau2[[#This Row],[2a]],Tableau2[[#This Row],[2c]])</f>
        <v>202102</v>
      </c>
      <c r="G67" s="96">
        <v>1326892</v>
      </c>
      <c r="H67">
        <v>180</v>
      </c>
      <c r="I67" s="102">
        <f>Tableau2[[#This Row],[4. poids OT (kg)]]/1000</f>
        <v>0.18</v>
      </c>
      <c r="J67" t="s">
        <v>46</v>
      </c>
      <c r="K67">
        <v>140</v>
      </c>
      <c r="L67">
        <v>91100</v>
      </c>
      <c r="M67" t="s">
        <v>70</v>
      </c>
      <c r="N67">
        <v>67100</v>
      </c>
      <c r="O67" t="s">
        <v>79</v>
      </c>
      <c r="P67">
        <v>515.798</v>
      </c>
      <c r="Q67" t="s">
        <v>72</v>
      </c>
      <c r="R67">
        <v>1969</v>
      </c>
      <c r="S67" t="s">
        <v>69</v>
      </c>
      <c r="T67">
        <f>VLOOKUP(Tableau2[[#This Row],[5. type transport]],'Taux émission CO2e'!$A$5:$D$16,4,0)</f>
        <v>0.16</v>
      </c>
      <c r="U67">
        <f>VLOOKUP(Tableau2[[#This Row],[5. type transport]],'Taux émission CO2e'!$A$5:$B$16,2,0)</f>
        <v>0.3</v>
      </c>
      <c r="V67">
        <f>VLOOKUP(Tableau2[[#This Row],[5. type transport]],'Taux émission CO2e'!$A$20:$D$31,4,0)</f>
        <v>6.7400000000000002E-2</v>
      </c>
      <c r="W67">
        <f>VLOOKUP(Tableau2[[#This Row],[5. type transport]],'Taux émission CO2e'!$A$20:$B$31,2,0)</f>
        <v>0.7</v>
      </c>
      <c r="X67" s="98">
        <f t="shared" si="3"/>
        <v>8.8368576551999993</v>
      </c>
    </row>
    <row r="68" spans="1:24" x14ac:dyDescent="0.25">
      <c r="A68">
        <v>20210200044</v>
      </c>
      <c r="B68" s="95">
        <v>44249</v>
      </c>
      <c r="C68" s="102">
        <f>YEAR(Tableau2[[#This Row],[2. date saisie]])</f>
        <v>2021</v>
      </c>
      <c r="D68" s="102">
        <f>MONTH(Tableau2[[#This Row],[2. date saisie]])</f>
        <v>2</v>
      </c>
      <c r="E68" s="102" t="str">
        <f t="shared" si="2"/>
        <v>02</v>
      </c>
      <c r="F68" s="102" t="str">
        <f>_xlfn.CONCAT(Tableau2[[#This Row],[2a]],Tableau2[[#This Row],[2c]])</f>
        <v>202102</v>
      </c>
      <c r="G68" s="96">
        <v>1326923</v>
      </c>
      <c r="H68">
        <v>180</v>
      </c>
      <c r="I68" s="102">
        <f>Tableau2[[#This Row],[4. poids OT (kg)]]/1000</f>
        <v>0.18</v>
      </c>
      <c r="J68" t="s">
        <v>47</v>
      </c>
      <c r="K68">
        <v>210</v>
      </c>
      <c r="L68">
        <v>91100</v>
      </c>
      <c r="M68" t="s">
        <v>70</v>
      </c>
      <c r="N68">
        <v>66000</v>
      </c>
      <c r="O68" t="s">
        <v>71</v>
      </c>
      <c r="P68">
        <v>837.41300000000001</v>
      </c>
      <c r="Q68" t="s">
        <v>72</v>
      </c>
      <c r="R68">
        <v>1969</v>
      </c>
      <c r="S68" t="s">
        <v>69</v>
      </c>
      <c r="T68">
        <f>VLOOKUP(Tableau2[[#This Row],[5. type transport]],'Taux émission CO2e'!$A$5:$D$16,4,0)</f>
        <v>0.16</v>
      </c>
      <c r="U68">
        <f>VLOOKUP(Tableau2[[#This Row],[5. type transport]],'Taux émission CO2e'!$A$5:$B$16,2,0)</f>
        <v>0.3</v>
      </c>
      <c r="V68">
        <f>VLOOKUP(Tableau2[[#This Row],[5. type transport]],'Taux émission CO2e'!$A$20:$D$31,4,0)</f>
        <v>6.7400000000000002E-2</v>
      </c>
      <c r="W68">
        <f>VLOOKUP(Tableau2[[#This Row],[5. type transport]],'Taux émission CO2e'!$A$20:$B$31,2,0)</f>
        <v>0.7</v>
      </c>
      <c r="X68" s="98">
        <f t="shared" si="3"/>
        <v>14.3468944812</v>
      </c>
    </row>
    <row r="69" spans="1:24" x14ac:dyDescent="0.25">
      <c r="A69">
        <v>20210200044</v>
      </c>
      <c r="B69" s="95">
        <v>44249</v>
      </c>
      <c r="C69" s="102">
        <f>YEAR(Tableau2[[#This Row],[2. date saisie]])</f>
        <v>2021</v>
      </c>
      <c r="D69" s="102">
        <f>MONTH(Tableau2[[#This Row],[2. date saisie]])</f>
        <v>2</v>
      </c>
      <c r="E69" s="102" t="str">
        <f t="shared" si="2"/>
        <v>02</v>
      </c>
      <c r="F69" s="102" t="str">
        <f>_xlfn.CONCAT(Tableau2[[#This Row],[2a]],Tableau2[[#This Row],[2c]])</f>
        <v>202102</v>
      </c>
      <c r="G69" s="96">
        <v>1326518</v>
      </c>
      <c r="H69">
        <v>250</v>
      </c>
      <c r="I69" s="102">
        <f>Tableau2[[#This Row],[4. poids OT (kg)]]/1000</f>
        <v>0.25</v>
      </c>
      <c r="J69" t="s">
        <v>46</v>
      </c>
      <c r="K69">
        <v>332</v>
      </c>
      <c r="L69">
        <v>93120</v>
      </c>
      <c r="M69" t="s">
        <v>66</v>
      </c>
      <c r="N69">
        <v>67100</v>
      </c>
      <c r="O69" t="s">
        <v>79</v>
      </c>
      <c r="P69">
        <v>501.91300000000001</v>
      </c>
      <c r="Q69" t="s">
        <v>68</v>
      </c>
      <c r="R69">
        <v>1972</v>
      </c>
      <c r="S69" t="s">
        <v>69</v>
      </c>
      <c r="T69">
        <f>VLOOKUP(Tableau2[[#This Row],[5. type transport]],'Taux émission CO2e'!$A$5:$D$16,4,0)</f>
        <v>0.16</v>
      </c>
      <c r="U69">
        <f>VLOOKUP(Tableau2[[#This Row],[5. type transport]],'Taux émission CO2e'!$A$5:$B$16,2,0)</f>
        <v>0.3</v>
      </c>
      <c r="V69">
        <f>VLOOKUP(Tableau2[[#This Row],[5. type transport]],'Taux émission CO2e'!$A$20:$D$31,4,0)</f>
        <v>6.7400000000000002E-2</v>
      </c>
      <c r="W69">
        <f>VLOOKUP(Tableau2[[#This Row],[5. type transport]],'Taux émission CO2e'!$A$20:$B$31,2,0)</f>
        <v>0.7</v>
      </c>
      <c r="X69" s="98">
        <f t="shared" si="3"/>
        <v>11.943019835000001</v>
      </c>
    </row>
    <row r="70" spans="1:24" x14ac:dyDescent="0.25">
      <c r="A70">
        <v>20210200044</v>
      </c>
      <c r="B70" s="95">
        <v>44250</v>
      </c>
      <c r="C70" s="102">
        <f>YEAR(Tableau2[[#This Row],[2. date saisie]])</f>
        <v>2021</v>
      </c>
      <c r="D70" s="102">
        <f>MONTH(Tableau2[[#This Row],[2. date saisie]])</f>
        <v>2</v>
      </c>
      <c r="E70" s="102" t="str">
        <f t="shared" si="2"/>
        <v>02</v>
      </c>
      <c r="F70" s="102" t="str">
        <f>_xlfn.CONCAT(Tableau2[[#This Row],[2a]],Tableau2[[#This Row],[2c]])</f>
        <v>202102</v>
      </c>
      <c r="G70" s="96">
        <v>1326081</v>
      </c>
      <c r="H70">
        <v>440</v>
      </c>
      <c r="I70" s="102">
        <f>Tableau2[[#This Row],[4. poids OT (kg)]]/1000</f>
        <v>0.44</v>
      </c>
      <c r="J70" t="s">
        <v>46</v>
      </c>
      <c r="K70">
        <v>140</v>
      </c>
      <c r="L70">
        <v>94440</v>
      </c>
      <c r="M70" t="s">
        <v>87</v>
      </c>
      <c r="N70">
        <v>59100</v>
      </c>
      <c r="O70" t="s">
        <v>74</v>
      </c>
      <c r="P70">
        <v>250.898</v>
      </c>
      <c r="Q70" t="s">
        <v>88</v>
      </c>
      <c r="R70">
        <v>1976</v>
      </c>
      <c r="S70" t="s">
        <v>69</v>
      </c>
      <c r="T70">
        <f>VLOOKUP(Tableau2[[#This Row],[5. type transport]],'Taux émission CO2e'!$A$5:$D$16,4,0)</f>
        <v>0.16</v>
      </c>
      <c r="U70">
        <f>VLOOKUP(Tableau2[[#This Row],[5. type transport]],'Taux émission CO2e'!$A$5:$B$16,2,0)</f>
        <v>0.3</v>
      </c>
      <c r="V70">
        <f>VLOOKUP(Tableau2[[#This Row],[5. type transport]],'Taux émission CO2e'!$A$20:$D$31,4,0)</f>
        <v>6.7400000000000002E-2</v>
      </c>
      <c r="W70">
        <f>VLOOKUP(Tableau2[[#This Row],[5. type transport]],'Taux émission CO2e'!$A$20:$B$31,2,0)</f>
        <v>0.7</v>
      </c>
      <c r="X70" s="98">
        <f t="shared" si="3"/>
        <v>10.507407521600001</v>
      </c>
    </row>
    <row r="71" spans="1:24" x14ac:dyDescent="0.25">
      <c r="A71">
        <v>20210200044</v>
      </c>
      <c r="B71" s="95">
        <v>44252</v>
      </c>
      <c r="C71" s="102">
        <f>YEAR(Tableau2[[#This Row],[2. date saisie]])</f>
        <v>2021</v>
      </c>
      <c r="D71" s="102">
        <f>MONTH(Tableau2[[#This Row],[2. date saisie]])</f>
        <v>2</v>
      </c>
      <c r="E71" s="102" t="str">
        <f t="shared" si="2"/>
        <v>02</v>
      </c>
      <c r="F71" s="102" t="str">
        <f>_xlfn.CONCAT(Tableau2[[#This Row],[2a]],Tableau2[[#This Row],[2c]])</f>
        <v>202102</v>
      </c>
      <c r="G71" s="96">
        <v>1331245</v>
      </c>
      <c r="H71">
        <v>70</v>
      </c>
      <c r="I71" s="102">
        <f>Tableau2[[#This Row],[4. poids OT (kg)]]/1000</f>
        <v>7.0000000000000007E-2</v>
      </c>
      <c r="J71" t="s">
        <v>33</v>
      </c>
      <c r="K71">
        <v>154</v>
      </c>
      <c r="L71">
        <v>91100</v>
      </c>
      <c r="M71" t="s">
        <v>70</v>
      </c>
      <c r="N71">
        <v>77230</v>
      </c>
      <c r="O71" t="s">
        <v>106</v>
      </c>
      <c r="P71">
        <v>74.748999999999995</v>
      </c>
      <c r="Q71" t="s">
        <v>72</v>
      </c>
      <c r="R71">
        <v>1969</v>
      </c>
      <c r="S71" t="s">
        <v>69</v>
      </c>
      <c r="T71">
        <f>VLOOKUP(Tableau2[[#This Row],[5. type transport]],'Taux émission CO2e'!$A$5:$D$16,4,0)</f>
        <v>6.7400000000000002E-2</v>
      </c>
      <c r="U71">
        <f>VLOOKUP(Tableau2[[#This Row],[5. type transport]],'Taux émission CO2e'!$A$5:$B$16,2,0)</f>
        <v>1</v>
      </c>
      <c r="V71">
        <f>VLOOKUP(Tableau2[[#This Row],[5. type transport]],'Taux émission CO2e'!$A$20:$D$31,4,0)</f>
        <v>0</v>
      </c>
      <c r="W71">
        <f>VLOOKUP(Tableau2[[#This Row],[5. type transport]],'Taux émission CO2e'!$A$20:$B$31,2,0)</f>
        <v>0</v>
      </c>
      <c r="X71" s="98">
        <f t="shared" si="3"/>
        <v>0.35266578200000004</v>
      </c>
    </row>
    <row r="72" spans="1:24" x14ac:dyDescent="0.25">
      <c r="A72">
        <v>20210200044</v>
      </c>
      <c r="B72" s="95">
        <v>44253</v>
      </c>
      <c r="C72" s="102">
        <f>YEAR(Tableau2[[#This Row],[2. date saisie]])</f>
        <v>2021</v>
      </c>
      <c r="D72" s="102">
        <f>MONTH(Tableau2[[#This Row],[2. date saisie]])</f>
        <v>2</v>
      </c>
      <c r="E72" s="102" t="str">
        <f t="shared" si="2"/>
        <v>02</v>
      </c>
      <c r="F72" s="102" t="str">
        <f>_xlfn.CONCAT(Tableau2[[#This Row],[2a]],Tableau2[[#This Row],[2c]])</f>
        <v>202102</v>
      </c>
      <c r="G72" s="96">
        <v>1331948</v>
      </c>
      <c r="H72">
        <v>160</v>
      </c>
      <c r="I72" s="102">
        <f>Tableau2[[#This Row],[4. poids OT (kg)]]/1000</f>
        <v>0.16</v>
      </c>
      <c r="J72" t="s">
        <v>46</v>
      </c>
      <c r="K72">
        <v>92</v>
      </c>
      <c r="L72">
        <v>91100</v>
      </c>
      <c r="M72" t="s">
        <v>70</v>
      </c>
      <c r="N72">
        <v>59810</v>
      </c>
      <c r="O72" t="s">
        <v>104</v>
      </c>
      <c r="P72">
        <v>248.797</v>
      </c>
      <c r="Q72" t="s">
        <v>72</v>
      </c>
      <c r="R72">
        <v>1969</v>
      </c>
      <c r="S72" t="s">
        <v>69</v>
      </c>
      <c r="T72">
        <f>VLOOKUP(Tableau2[[#This Row],[5. type transport]],'Taux émission CO2e'!$A$5:$D$16,4,0)</f>
        <v>0.16</v>
      </c>
      <c r="U72">
        <f>VLOOKUP(Tableau2[[#This Row],[5. type transport]],'Taux émission CO2e'!$A$5:$B$16,2,0)</f>
        <v>0.3</v>
      </c>
      <c r="V72">
        <f>VLOOKUP(Tableau2[[#This Row],[5. type transport]],'Taux émission CO2e'!$A$20:$D$31,4,0)</f>
        <v>6.7400000000000002E-2</v>
      </c>
      <c r="W72">
        <f>VLOOKUP(Tableau2[[#This Row],[5. type transport]],'Taux émission CO2e'!$A$20:$B$31,2,0)</f>
        <v>0.7</v>
      </c>
      <c r="X72" s="98">
        <f t="shared" si="3"/>
        <v>3.7888797535999998</v>
      </c>
    </row>
    <row r="73" spans="1:24" x14ac:dyDescent="0.25">
      <c r="A73">
        <v>20210200044</v>
      </c>
      <c r="B73" s="95">
        <v>44253</v>
      </c>
      <c r="C73" s="102">
        <f>YEAR(Tableau2[[#This Row],[2. date saisie]])</f>
        <v>2021</v>
      </c>
      <c r="D73" s="102">
        <f>MONTH(Tableau2[[#This Row],[2. date saisie]])</f>
        <v>2</v>
      </c>
      <c r="E73" s="102" t="str">
        <f t="shared" si="2"/>
        <v>02</v>
      </c>
      <c r="F73" s="102" t="str">
        <f>_xlfn.CONCAT(Tableau2[[#This Row],[2a]],Tableau2[[#This Row],[2c]])</f>
        <v>202102</v>
      </c>
      <c r="G73" s="96">
        <v>1331950</v>
      </c>
      <c r="H73">
        <v>180</v>
      </c>
      <c r="I73" s="102">
        <f>Tableau2[[#This Row],[4. poids OT (kg)]]/1000</f>
        <v>0.18</v>
      </c>
      <c r="J73" t="s">
        <v>46</v>
      </c>
      <c r="K73">
        <v>105</v>
      </c>
      <c r="L73">
        <v>91100</v>
      </c>
      <c r="M73" t="s">
        <v>70</v>
      </c>
      <c r="N73">
        <v>21300</v>
      </c>
      <c r="O73" t="s">
        <v>89</v>
      </c>
      <c r="P73">
        <v>279.79899999999998</v>
      </c>
      <c r="Q73" t="s">
        <v>72</v>
      </c>
      <c r="R73">
        <v>1969</v>
      </c>
      <c r="S73" t="s">
        <v>69</v>
      </c>
      <c r="T73">
        <f>VLOOKUP(Tableau2[[#This Row],[5. type transport]],'Taux émission CO2e'!$A$5:$D$16,4,0)</f>
        <v>0.16</v>
      </c>
      <c r="U73">
        <f>VLOOKUP(Tableau2[[#This Row],[5. type transport]],'Taux émission CO2e'!$A$5:$B$16,2,0)</f>
        <v>0.3</v>
      </c>
      <c r="V73">
        <f>VLOOKUP(Tableau2[[#This Row],[5. type transport]],'Taux émission CO2e'!$A$20:$D$31,4,0)</f>
        <v>6.7400000000000002E-2</v>
      </c>
      <c r="W73">
        <f>VLOOKUP(Tableau2[[#This Row],[5. type transport]],'Taux émission CO2e'!$A$20:$B$31,2,0)</f>
        <v>0.7</v>
      </c>
      <c r="X73" s="98">
        <f t="shared" si="3"/>
        <v>4.7936283876000001</v>
      </c>
    </row>
    <row r="74" spans="1:24" x14ac:dyDescent="0.25">
      <c r="A74">
        <v>20210200044</v>
      </c>
      <c r="B74" s="95">
        <v>44253</v>
      </c>
      <c r="C74" s="102">
        <f>YEAR(Tableau2[[#This Row],[2. date saisie]])</f>
        <v>2021</v>
      </c>
      <c r="D74" s="102">
        <f>MONTH(Tableau2[[#This Row],[2. date saisie]])</f>
        <v>2</v>
      </c>
      <c r="E74" s="102" t="str">
        <f t="shared" si="2"/>
        <v>02</v>
      </c>
      <c r="F74" s="102" t="str">
        <f>_xlfn.CONCAT(Tableau2[[#This Row],[2a]],Tableau2[[#This Row],[2c]])</f>
        <v>202102</v>
      </c>
      <c r="G74" s="96">
        <v>1331949</v>
      </c>
      <c r="H74">
        <v>140</v>
      </c>
      <c r="I74" s="102">
        <f>Tableau2[[#This Row],[4. poids OT (kg)]]/1000</f>
        <v>0.14000000000000001</v>
      </c>
      <c r="J74" t="s">
        <v>46</v>
      </c>
      <c r="K74">
        <v>110</v>
      </c>
      <c r="L74">
        <v>91100</v>
      </c>
      <c r="M74" t="s">
        <v>70</v>
      </c>
      <c r="N74">
        <v>8090</v>
      </c>
      <c r="O74" t="s">
        <v>81</v>
      </c>
      <c r="P74">
        <v>256.911</v>
      </c>
      <c r="Q74" t="s">
        <v>72</v>
      </c>
      <c r="R74">
        <v>1969</v>
      </c>
      <c r="S74" t="s">
        <v>69</v>
      </c>
      <c r="T74">
        <f>VLOOKUP(Tableau2[[#This Row],[5. type transport]],'Taux émission CO2e'!$A$5:$D$16,4,0)</f>
        <v>0.16</v>
      </c>
      <c r="U74">
        <f>VLOOKUP(Tableau2[[#This Row],[5. type transport]],'Taux émission CO2e'!$A$5:$B$16,2,0)</f>
        <v>0.3</v>
      </c>
      <c r="V74">
        <f>VLOOKUP(Tableau2[[#This Row],[5. type transport]],'Taux émission CO2e'!$A$20:$D$31,4,0)</f>
        <v>6.7400000000000002E-2</v>
      </c>
      <c r="W74">
        <f>VLOOKUP(Tableau2[[#This Row],[5. type transport]],'Taux émission CO2e'!$A$20:$B$31,2,0)</f>
        <v>0.7</v>
      </c>
      <c r="X74" s="98">
        <f t="shared" si="3"/>
        <v>3.4233904572000005</v>
      </c>
    </row>
    <row r="75" spans="1:24" x14ac:dyDescent="0.25">
      <c r="A75">
        <v>20210300043</v>
      </c>
      <c r="B75" s="95">
        <v>44253</v>
      </c>
      <c r="C75" s="102">
        <f>YEAR(Tableau2[[#This Row],[2. date saisie]])</f>
        <v>2021</v>
      </c>
      <c r="D75" s="102">
        <f>MONTH(Tableau2[[#This Row],[2. date saisie]])</f>
        <v>2</v>
      </c>
      <c r="E75" s="102" t="str">
        <f t="shared" si="2"/>
        <v>02</v>
      </c>
      <c r="F75" s="102" t="str">
        <f>_xlfn.CONCAT(Tableau2[[#This Row],[2a]],Tableau2[[#This Row],[2c]])</f>
        <v>202102</v>
      </c>
      <c r="G75" s="96">
        <v>1327119</v>
      </c>
      <c r="H75">
        <v>1000</v>
      </c>
      <c r="I75" s="102">
        <f>Tableau2[[#This Row],[4. poids OT (kg)]]/1000</f>
        <v>1</v>
      </c>
      <c r="J75" t="s">
        <v>46</v>
      </c>
      <c r="K75">
        <v>190</v>
      </c>
      <c r="L75">
        <v>67100</v>
      </c>
      <c r="M75" t="s">
        <v>73</v>
      </c>
      <c r="N75">
        <v>91100</v>
      </c>
      <c r="O75" t="s">
        <v>76</v>
      </c>
      <c r="P75">
        <v>516.47400000000005</v>
      </c>
      <c r="Q75" t="s">
        <v>75</v>
      </c>
      <c r="R75">
        <v>1987</v>
      </c>
      <c r="S75" t="s">
        <v>69</v>
      </c>
      <c r="T75">
        <f>VLOOKUP(Tableau2[[#This Row],[5. type transport]],'Taux émission CO2e'!$A$5:$D$16,4,0)</f>
        <v>0.16</v>
      </c>
      <c r="U75">
        <f>VLOOKUP(Tableau2[[#This Row],[5. type transport]],'Taux émission CO2e'!$A$5:$B$16,2,0)</f>
        <v>0.3</v>
      </c>
      <c r="V75">
        <f>VLOOKUP(Tableau2[[#This Row],[5. type transport]],'Taux émission CO2e'!$A$20:$D$31,4,0)</f>
        <v>6.7400000000000002E-2</v>
      </c>
      <c r="W75">
        <f>VLOOKUP(Tableau2[[#This Row],[5. type transport]],'Taux émission CO2e'!$A$20:$B$31,2,0)</f>
        <v>0.7</v>
      </c>
      <c r="X75" s="98">
        <f t="shared" si="3"/>
        <v>49.157995320000005</v>
      </c>
    </row>
    <row r="76" spans="1:24" x14ac:dyDescent="0.25">
      <c r="A76">
        <v>20210300043</v>
      </c>
      <c r="B76" s="95">
        <v>44257</v>
      </c>
      <c r="C76" s="102">
        <f>YEAR(Tableau2[[#This Row],[2. date saisie]])</f>
        <v>2021</v>
      </c>
      <c r="D76" s="102">
        <f>MONTH(Tableau2[[#This Row],[2. date saisie]])</f>
        <v>3</v>
      </c>
      <c r="E76" s="102" t="str">
        <f t="shared" si="2"/>
        <v>03</v>
      </c>
      <c r="F76" s="102" t="str">
        <f>_xlfn.CONCAT(Tableau2[[#This Row],[2a]],Tableau2[[#This Row],[2c]])</f>
        <v>202103</v>
      </c>
      <c r="G76" s="96">
        <v>1331227</v>
      </c>
      <c r="H76">
        <v>250</v>
      </c>
      <c r="I76" s="102">
        <f>Tableau2[[#This Row],[4. poids OT (kg)]]/1000</f>
        <v>0.25</v>
      </c>
      <c r="J76" t="s">
        <v>47</v>
      </c>
      <c r="K76">
        <v>135.77000000000001</v>
      </c>
      <c r="L76">
        <v>59810</v>
      </c>
      <c r="M76" t="s">
        <v>67</v>
      </c>
      <c r="N76">
        <v>91100</v>
      </c>
      <c r="O76" t="s">
        <v>76</v>
      </c>
      <c r="P76">
        <v>250.27799999999999</v>
      </c>
      <c r="Q76" t="s">
        <v>112</v>
      </c>
      <c r="R76">
        <v>1998</v>
      </c>
      <c r="S76" t="s">
        <v>69</v>
      </c>
      <c r="T76">
        <f>VLOOKUP(Tableau2[[#This Row],[5. type transport]],'Taux émission CO2e'!$A$5:$D$16,4,0)</f>
        <v>0.16</v>
      </c>
      <c r="U76">
        <f>VLOOKUP(Tableau2[[#This Row],[5. type transport]],'Taux émission CO2e'!$A$5:$B$16,2,0)</f>
        <v>0.3</v>
      </c>
      <c r="V76">
        <f>VLOOKUP(Tableau2[[#This Row],[5. type transport]],'Taux émission CO2e'!$A$20:$D$31,4,0)</f>
        <v>6.7400000000000002E-2</v>
      </c>
      <c r="W76">
        <f>VLOOKUP(Tableau2[[#This Row],[5. type transport]],'Taux émission CO2e'!$A$20:$B$31,2,0)</f>
        <v>0.7</v>
      </c>
      <c r="X76" s="98">
        <f t="shared" si="3"/>
        <v>5.9553650099999995</v>
      </c>
    </row>
    <row r="77" spans="1:24" x14ac:dyDescent="0.25">
      <c r="A77">
        <v>20210300043</v>
      </c>
      <c r="B77" s="95">
        <v>44257</v>
      </c>
      <c r="C77" s="102">
        <f>YEAR(Tableau2[[#This Row],[2. date saisie]])</f>
        <v>2021</v>
      </c>
      <c r="D77" s="102">
        <f>MONTH(Tableau2[[#This Row],[2. date saisie]])</f>
        <v>3</v>
      </c>
      <c r="E77" s="102" t="str">
        <f t="shared" si="2"/>
        <v>03</v>
      </c>
      <c r="F77" s="102" t="str">
        <f>_xlfn.CONCAT(Tableau2[[#This Row],[2a]],Tableau2[[#This Row],[2c]])</f>
        <v>202103</v>
      </c>
      <c r="G77" s="96">
        <v>1332477</v>
      </c>
      <c r="H77">
        <v>1000</v>
      </c>
      <c r="I77" s="102">
        <f>Tableau2[[#This Row],[4. poids OT (kg)]]/1000</f>
        <v>1</v>
      </c>
      <c r="J77" t="s">
        <v>39</v>
      </c>
      <c r="K77">
        <v>637.20000000000005</v>
      </c>
      <c r="L77">
        <v>59100</v>
      </c>
      <c r="M77" t="s">
        <v>98</v>
      </c>
      <c r="N77">
        <v>91100</v>
      </c>
      <c r="O77" t="s">
        <v>76</v>
      </c>
      <c r="P77">
        <v>266.35300000000001</v>
      </c>
      <c r="Q77" t="s">
        <v>100</v>
      </c>
      <c r="R77">
        <v>1987</v>
      </c>
      <c r="S77" t="s">
        <v>69</v>
      </c>
      <c r="T77">
        <f>VLOOKUP(Tableau2[[#This Row],[5. type transport]],'Taux émission CO2e'!$A$5:$D$16,4,0)</f>
        <v>0.24099999999999999</v>
      </c>
      <c r="U77">
        <f>VLOOKUP(Tableau2[[#This Row],[5. type transport]],'Taux émission CO2e'!$A$5:$B$16,2,0)</f>
        <v>1</v>
      </c>
      <c r="V77">
        <f>VLOOKUP(Tableau2[[#This Row],[5. type transport]],'Taux émission CO2e'!$A$20:$D$31,4,0)</f>
        <v>0</v>
      </c>
      <c r="W77">
        <f>VLOOKUP(Tableau2[[#This Row],[5. type transport]],'Taux émission CO2e'!$A$20:$B$31,2,0)</f>
        <v>0</v>
      </c>
      <c r="X77" s="98">
        <f t="shared" si="3"/>
        <v>64.191073000000003</v>
      </c>
    </row>
    <row r="78" spans="1:24" x14ac:dyDescent="0.25">
      <c r="A78">
        <v>20210300043</v>
      </c>
      <c r="B78" s="95">
        <v>44258</v>
      </c>
      <c r="C78" s="102">
        <f>YEAR(Tableau2[[#This Row],[2. date saisie]])</f>
        <v>2021</v>
      </c>
      <c r="D78" s="102">
        <f>MONTH(Tableau2[[#This Row],[2. date saisie]])</f>
        <v>3</v>
      </c>
      <c r="E78" s="102" t="str">
        <f t="shared" si="2"/>
        <v>03</v>
      </c>
      <c r="F78" s="102" t="str">
        <f>_xlfn.CONCAT(Tableau2[[#This Row],[2a]],Tableau2[[#This Row],[2c]])</f>
        <v>202103</v>
      </c>
      <c r="G78" s="96">
        <v>1327958</v>
      </c>
      <c r="H78">
        <v>250</v>
      </c>
      <c r="I78" s="102">
        <f>Tableau2[[#This Row],[4. poids OT (kg)]]/1000</f>
        <v>0.25</v>
      </c>
      <c r="J78" t="s">
        <v>47</v>
      </c>
      <c r="K78">
        <v>90</v>
      </c>
      <c r="L78">
        <v>21300</v>
      </c>
      <c r="M78" t="s">
        <v>94</v>
      </c>
      <c r="N78">
        <v>91100</v>
      </c>
      <c r="O78" t="s">
        <v>76</v>
      </c>
      <c r="P78">
        <v>278.14499999999998</v>
      </c>
      <c r="Q78" t="s">
        <v>95</v>
      </c>
      <c r="R78">
        <v>1995</v>
      </c>
      <c r="S78" t="s">
        <v>78</v>
      </c>
      <c r="T78">
        <f>VLOOKUP(Tableau2[[#This Row],[5. type transport]],'Taux émission CO2e'!$A$5:$D$16,4,0)</f>
        <v>0.16</v>
      </c>
      <c r="U78">
        <f>VLOOKUP(Tableau2[[#This Row],[5. type transport]],'Taux émission CO2e'!$A$5:$B$16,2,0)</f>
        <v>0.3</v>
      </c>
      <c r="V78">
        <f>VLOOKUP(Tableau2[[#This Row],[5. type transport]],'Taux émission CO2e'!$A$20:$D$31,4,0)</f>
        <v>6.7400000000000002E-2</v>
      </c>
      <c r="W78">
        <f>VLOOKUP(Tableau2[[#This Row],[5. type transport]],'Taux émission CO2e'!$A$20:$B$31,2,0)</f>
        <v>0.7</v>
      </c>
      <c r="X78" s="98">
        <f t="shared" si="3"/>
        <v>6.6184602749999994</v>
      </c>
    </row>
    <row r="79" spans="1:24" x14ac:dyDescent="0.25">
      <c r="A79">
        <v>20210300043</v>
      </c>
      <c r="B79" s="95">
        <v>44258</v>
      </c>
      <c r="C79" s="102">
        <f>YEAR(Tableau2[[#This Row],[2. date saisie]])</f>
        <v>2021</v>
      </c>
      <c r="D79" s="102">
        <f>MONTH(Tableau2[[#This Row],[2. date saisie]])</f>
        <v>3</v>
      </c>
      <c r="E79" s="102" t="str">
        <f t="shared" si="2"/>
        <v>03</v>
      </c>
      <c r="F79" s="102" t="str">
        <f>_xlfn.CONCAT(Tableau2[[#This Row],[2a]],Tableau2[[#This Row],[2c]])</f>
        <v>202103</v>
      </c>
      <c r="G79" s="96">
        <v>1333227</v>
      </c>
      <c r="H79">
        <v>200</v>
      </c>
      <c r="I79" s="102">
        <f>Tableau2[[#This Row],[4. poids OT (kg)]]/1000</f>
        <v>0.2</v>
      </c>
      <c r="J79" t="s">
        <v>47</v>
      </c>
      <c r="K79">
        <v>120</v>
      </c>
      <c r="L79">
        <v>91100</v>
      </c>
      <c r="M79" t="s">
        <v>70</v>
      </c>
      <c r="N79">
        <v>59810</v>
      </c>
      <c r="O79" t="s">
        <v>104</v>
      </c>
      <c r="P79">
        <v>248.797</v>
      </c>
      <c r="Q79" t="s">
        <v>72</v>
      </c>
      <c r="R79">
        <v>1969</v>
      </c>
      <c r="S79" t="s">
        <v>69</v>
      </c>
      <c r="T79">
        <f>VLOOKUP(Tableau2[[#This Row],[5. type transport]],'Taux émission CO2e'!$A$5:$D$16,4,0)</f>
        <v>0.16</v>
      </c>
      <c r="U79">
        <f>VLOOKUP(Tableau2[[#This Row],[5. type transport]],'Taux émission CO2e'!$A$5:$B$16,2,0)</f>
        <v>0.3</v>
      </c>
      <c r="V79">
        <f>VLOOKUP(Tableau2[[#This Row],[5. type transport]],'Taux émission CO2e'!$A$20:$D$31,4,0)</f>
        <v>6.7400000000000002E-2</v>
      </c>
      <c r="W79">
        <f>VLOOKUP(Tableau2[[#This Row],[5. type transport]],'Taux émission CO2e'!$A$20:$B$31,2,0)</f>
        <v>0.7</v>
      </c>
      <c r="X79" s="98">
        <f t="shared" si="3"/>
        <v>4.7360996919999998</v>
      </c>
    </row>
    <row r="80" spans="1:24" x14ac:dyDescent="0.25">
      <c r="A80">
        <v>20210300043</v>
      </c>
      <c r="B80" s="95">
        <v>44259</v>
      </c>
      <c r="C80" s="102">
        <f>YEAR(Tableau2[[#This Row],[2. date saisie]])</f>
        <v>2021</v>
      </c>
      <c r="D80" s="102">
        <f>MONTH(Tableau2[[#This Row],[2. date saisie]])</f>
        <v>3</v>
      </c>
      <c r="E80" s="102" t="str">
        <f t="shared" si="2"/>
        <v>03</v>
      </c>
      <c r="F80" s="102" t="str">
        <f>_xlfn.CONCAT(Tableau2[[#This Row],[2a]],Tableau2[[#This Row],[2c]])</f>
        <v>202103</v>
      </c>
      <c r="G80" s="96">
        <v>1333235</v>
      </c>
      <c r="H80">
        <v>200</v>
      </c>
      <c r="I80" s="102">
        <f>Tableau2[[#This Row],[4. poids OT (kg)]]/1000</f>
        <v>0.2</v>
      </c>
      <c r="J80" t="s">
        <v>47</v>
      </c>
      <c r="K80">
        <v>115</v>
      </c>
      <c r="L80">
        <v>59810</v>
      </c>
      <c r="M80" t="s">
        <v>67</v>
      </c>
      <c r="N80">
        <v>91100</v>
      </c>
      <c r="O80" t="s">
        <v>76</v>
      </c>
      <c r="P80">
        <v>250.27799999999999</v>
      </c>
      <c r="Q80" t="s">
        <v>112</v>
      </c>
      <c r="R80">
        <v>1998</v>
      </c>
      <c r="S80" t="s">
        <v>69</v>
      </c>
      <c r="T80">
        <f>VLOOKUP(Tableau2[[#This Row],[5. type transport]],'Taux émission CO2e'!$A$5:$D$16,4,0)</f>
        <v>0.16</v>
      </c>
      <c r="U80">
        <f>VLOOKUP(Tableau2[[#This Row],[5. type transport]],'Taux émission CO2e'!$A$5:$B$16,2,0)</f>
        <v>0.3</v>
      </c>
      <c r="V80">
        <f>VLOOKUP(Tableau2[[#This Row],[5. type transport]],'Taux émission CO2e'!$A$20:$D$31,4,0)</f>
        <v>6.7400000000000002E-2</v>
      </c>
      <c r="W80">
        <f>VLOOKUP(Tableau2[[#This Row],[5. type transport]],'Taux émission CO2e'!$A$20:$B$31,2,0)</f>
        <v>0.7</v>
      </c>
      <c r="X80" s="98">
        <f t="shared" si="3"/>
        <v>4.764292008</v>
      </c>
    </row>
    <row r="81" spans="1:24" x14ac:dyDescent="0.25">
      <c r="A81">
        <v>20210300043</v>
      </c>
      <c r="B81" s="95">
        <v>44259</v>
      </c>
      <c r="C81" s="102">
        <f>YEAR(Tableau2[[#This Row],[2. date saisie]])</f>
        <v>2021</v>
      </c>
      <c r="D81" s="102">
        <f>MONTH(Tableau2[[#This Row],[2. date saisie]])</f>
        <v>3</v>
      </c>
      <c r="E81" s="102" t="str">
        <f t="shared" si="2"/>
        <v>03</v>
      </c>
      <c r="F81" s="102" t="str">
        <f>_xlfn.CONCAT(Tableau2[[#This Row],[2a]],Tableau2[[#This Row],[2c]])</f>
        <v>202103</v>
      </c>
      <c r="G81" s="96">
        <v>1331212</v>
      </c>
      <c r="H81">
        <v>250</v>
      </c>
      <c r="I81" s="102">
        <f>Tableau2[[#This Row],[4. poids OT (kg)]]/1000</f>
        <v>0.25</v>
      </c>
      <c r="J81" t="s">
        <v>47</v>
      </c>
      <c r="K81">
        <v>158</v>
      </c>
      <c r="L81">
        <v>62780</v>
      </c>
      <c r="M81" t="s">
        <v>113</v>
      </c>
      <c r="N81">
        <v>91100</v>
      </c>
      <c r="O81" t="s">
        <v>76</v>
      </c>
      <c r="P81">
        <v>278.49700000000001</v>
      </c>
      <c r="Q81" t="s">
        <v>114</v>
      </c>
      <c r="R81">
        <v>1987</v>
      </c>
      <c r="S81" t="s">
        <v>78</v>
      </c>
      <c r="T81">
        <f>VLOOKUP(Tableau2[[#This Row],[5. type transport]],'Taux émission CO2e'!$A$5:$D$16,4,0)</f>
        <v>0.16</v>
      </c>
      <c r="U81">
        <f>VLOOKUP(Tableau2[[#This Row],[5. type transport]],'Taux émission CO2e'!$A$5:$B$16,2,0)</f>
        <v>0.3</v>
      </c>
      <c r="V81">
        <f>VLOOKUP(Tableau2[[#This Row],[5. type transport]],'Taux émission CO2e'!$A$20:$D$31,4,0)</f>
        <v>6.7400000000000002E-2</v>
      </c>
      <c r="W81">
        <f>VLOOKUP(Tableau2[[#This Row],[5. type transport]],'Taux émission CO2e'!$A$20:$B$31,2,0)</f>
        <v>0.7</v>
      </c>
      <c r="X81" s="98">
        <f t="shared" si="3"/>
        <v>6.6268361150000006</v>
      </c>
    </row>
    <row r="82" spans="1:24" x14ac:dyDescent="0.25">
      <c r="A82">
        <v>20210300043</v>
      </c>
      <c r="B82" s="95">
        <v>44260</v>
      </c>
      <c r="C82" s="102">
        <f>YEAR(Tableau2[[#This Row],[2. date saisie]])</f>
        <v>2021</v>
      </c>
      <c r="D82" s="102">
        <f>MONTH(Tableau2[[#This Row],[2. date saisie]])</f>
        <v>3</v>
      </c>
      <c r="E82" s="102" t="str">
        <f t="shared" si="2"/>
        <v>03</v>
      </c>
      <c r="F82" s="102" t="str">
        <f>_xlfn.CONCAT(Tableau2[[#This Row],[2a]],Tableau2[[#This Row],[2c]])</f>
        <v>202103</v>
      </c>
      <c r="G82" s="96">
        <v>1334249</v>
      </c>
      <c r="H82">
        <v>250</v>
      </c>
      <c r="I82" s="102">
        <f>Tableau2[[#This Row],[4. poids OT (kg)]]/1000</f>
        <v>0.25</v>
      </c>
      <c r="J82" t="s">
        <v>39</v>
      </c>
      <c r="K82">
        <v>98</v>
      </c>
      <c r="L82">
        <v>91100</v>
      </c>
      <c r="M82" t="s">
        <v>70</v>
      </c>
      <c r="N82">
        <v>93120</v>
      </c>
      <c r="O82" t="s">
        <v>84</v>
      </c>
      <c r="P82">
        <v>53.975999999999999</v>
      </c>
      <c r="Q82" t="s">
        <v>72</v>
      </c>
      <c r="R82">
        <v>1969</v>
      </c>
      <c r="S82" t="s">
        <v>69</v>
      </c>
      <c r="T82">
        <f>VLOOKUP(Tableau2[[#This Row],[5. type transport]],'Taux émission CO2e'!$A$5:$D$16,4,0)</f>
        <v>0.24099999999999999</v>
      </c>
      <c r="U82">
        <f>VLOOKUP(Tableau2[[#This Row],[5. type transport]],'Taux émission CO2e'!$A$5:$B$16,2,0)</f>
        <v>1</v>
      </c>
      <c r="V82">
        <f>VLOOKUP(Tableau2[[#This Row],[5. type transport]],'Taux émission CO2e'!$A$20:$D$31,4,0)</f>
        <v>0</v>
      </c>
      <c r="W82">
        <f>VLOOKUP(Tableau2[[#This Row],[5. type transport]],'Taux émission CO2e'!$A$20:$B$31,2,0)</f>
        <v>0</v>
      </c>
      <c r="X82" s="98">
        <f t="shared" si="3"/>
        <v>3.2520539999999998</v>
      </c>
    </row>
    <row r="83" spans="1:24" x14ac:dyDescent="0.25">
      <c r="A83">
        <v>20210300043</v>
      </c>
      <c r="B83" s="95">
        <v>44260</v>
      </c>
      <c r="C83" s="102">
        <f>YEAR(Tableau2[[#This Row],[2. date saisie]])</f>
        <v>2021</v>
      </c>
      <c r="D83" s="102">
        <f>MONTH(Tableau2[[#This Row],[2. date saisie]])</f>
        <v>3</v>
      </c>
      <c r="E83" s="102" t="str">
        <f t="shared" si="2"/>
        <v>03</v>
      </c>
      <c r="F83" s="102" t="str">
        <f>_xlfn.CONCAT(Tableau2[[#This Row],[2a]],Tableau2[[#This Row],[2c]])</f>
        <v>202103</v>
      </c>
      <c r="G83" s="96">
        <v>1334029</v>
      </c>
      <c r="H83">
        <v>200</v>
      </c>
      <c r="I83" s="102">
        <f>Tableau2[[#This Row],[4. poids OT (kg)]]/1000</f>
        <v>0.2</v>
      </c>
      <c r="J83" t="s">
        <v>47</v>
      </c>
      <c r="K83">
        <v>110.58</v>
      </c>
      <c r="L83">
        <v>39570</v>
      </c>
      <c r="M83" t="s">
        <v>115</v>
      </c>
      <c r="N83">
        <v>91100</v>
      </c>
      <c r="O83" t="s">
        <v>76</v>
      </c>
      <c r="P83">
        <v>380.58600000000001</v>
      </c>
      <c r="Q83" t="s">
        <v>116</v>
      </c>
      <c r="R83">
        <v>1986</v>
      </c>
      <c r="S83" t="s">
        <v>69</v>
      </c>
      <c r="T83">
        <f>VLOOKUP(Tableau2[[#This Row],[5. type transport]],'Taux émission CO2e'!$A$5:$D$16,4,0)</f>
        <v>0.16</v>
      </c>
      <c r="U83">
        <f>VLOOKUP(Tableau2[[#This Row],[5. type transport]],'Taux émission CO2e'!$A$5:$B$16,2,0)</f>
        <v>0.3</v>
      </c>
      <c r="V83">
        <f>VLOOKUP(Tableau2[[#This Row],[5. type transport]],'Taux émission CO2e'!$A$20:$D$31,4,0)</f>
        <v>6.7400000000000002E-2</v>
      </c>
      <c r="W83">
        <f>VLOOKUP(Tableau2[[#This Row],[5. type transport]],'Taux émission CO2e'!$A$20:$B$31,2,0)</f>
        <v>0.7</v>
      </c>
      <c r="X83" s="98">
        <f t="shared" si="3"/>
        <v>7.2448350960000001</v>
      </c>
    </row>
    <row r="84" spans="1:24" x14ac:dyDescent="0.25">
      <c r="A84">
        <v>20210300043</v>
      </c>
      <c r="B84" s="95">
        <v>44260</v>
      </c>
      <c r="C84" s="102">
        <f>YEAR(Tableau2[[#This Row],[2. date saisie]])</f>
        <v>2021</v>
      </c>
      <c r="D84" s="102">
        <f>MONTH(Tableau2[[#This Row],[2. date saisie]])</f>
        <v>3</v>
      </c>
      <c r="E84" s="102" t="str">
        <f t="shared" si="2"/>
        <v>03</v>
      </c>
      <c r="F84" s="102" t="str">
        <f>_xlfn.CONCAT(Tableau2[[#This Row],[2a]],Tableau2[[#This Row],[2c]])</f>
        <v>202103</v>
      </c>
      <c r="G84" s="96">
        <v>1333334</v>
      </c>
      <c r="H84">
        <v>200</v>
      </c>
      <c r="I84" s="102">
        <f>Tableau2[[#This Row],[4. poids OT (kg)]]/1000</f>
        <v>0.2</v>
      </c>
      <c r="J84" t="s">
        <v>46</v>
      </c>
      <c r="K84">
        <v>190</v>
      </c>
      <c r="L84">
        <v>67100</v>
      </c>
      <c r="M84" t="s">
        <v>73</v>
      </c>
      <c r="N84">
        <v>91100</v>
      </c>
      <c r="O84" t="s">
        <v>76</v>
      </c>
      <c r="P84">
        <v>516.47400000000005</v>
      </c>
      <c r="Q84" t="s">
        <v>75</v>
      </c>
      <c r="R84">
        <v>1987</v>
      </c>
      <c r="S84" t="s">
        <v>69</v>
      </c>
      <c r="T84">
        <f>VLOOKUP(Tableau2[[#This Row],[5. type transport]],'Taux émission CO2e'!$A$5:$D$16,4,0)</f>
        <v>0.16</v>
      </c>
      <c r="U84">
        <f>VLOOKUP(Tableau2[[#This Row],[5. type transport]],'Taux émission CO2e'!$A$5:$B$16,2,0)</f>
        <v>0.3</v>
      </c>
      <c r="V84">
        <f>VLOOKUP(Tableau2[[#This Row],[5. type transport]],'Taux émission CO2e'!$A$20:$D$31,4,0)</f>
        <v>6.7400000000000002E-2</v>
      </c>
      <c r="W84">
        <f>VLOOKUP(Tableau2[[#This Row],[5. type transport]],'Taux émission CO2e'!$A$20:$B$31,2,0)</f>
        <v>0.7</v>
      </c>
      <c r="X84" s="98">
        <f t="shared" si="3"/>
        <v>9.8315990640000024</v>
      </c>
    </row>
    <row r="85" spans="1:24" x14ac:dyDescent="0.25">
      <c r="A85">
        <v>20210300043</v>
      </c>
      <c r="B85" s="95">
        <v>44263</v>
      </c>
      <c r="C85" s="102">
        <f>YEAR(Tableau2[[#This Row],[2. date saisie]])</f>
        <v>2021</v>
      </c>
      <c r="D85" s="102">
        <f>MONTH(Tableau2[[#This Row],[2. date saisie]])</f>
        <v>3</v>
      </c>
      <c r="E85" s="102" t="str">
        <f t="shared" si="2"/>
        <v>03</v>
      </c>
      <c r="F85" s="102" t="str">
        <f>_xlfn.CONCAT(Tableau2[[#This Row],[2a]],Tableau2[[#This Row],[2c]])</f>
        <v>202103</v>
      </c>
      <c r="G85" s="96">
        <v>1334486</v>
      </c>
      <c r="H85">
        <v>120</v>
      </c>
      <c r="I85" s="102">
        <f>Tableau2[[#This Row],[4. poids OT (kg)]]/1000</f>
        <v>0.12</v>
      </c>
      <c r="J85" t="s">
        <v>47</v>
      </c>
      <c r="K85">
        <v>115</v>
      </c>
      <c r="L85">
        <v>26750</v>
      </c>
      <c r="M85" t="s">
        <v>82</v>
      </c>
      <c r="N85">
        <v>91100</v>
      </c>
      <c r="O85" t="s">
        <v>76</v>
      </c>
      <c r="P85">
        <v>541.52599999999995</v>
      </c>
      <c r="Q85" t="s">
        <v>83</v>
      </c>
      <c r="R85">
        <v>1998</v>
      </c>
      <c r="S85" t="s">
        <v>78</v>
      </c>
      <c r="T85">
        <f>VLOOKUP(Tableau2[[#This Row],[5. type transport]],'Taux émission CO2e'!$A$5:$D$16,4,0)</f>
        <v>0.16</v>
      </c>
      <c r="U85">
        <f>VLOOKUP(Tableau2[[#This Row],[5. type transport]],'Taux émission CO2e'!$A$5:$B$16,2,0)</f>
        <v>0.3</v>
      </c>
      <c r="V85">
        <f>VLOOKUP(Tableau2[[#This Row],[5. type transport]],'Taux émission CO2e'!$A$20:$D$31,4,0)</f>
        <v>6.7400000000000002E-2</v>
      </c>
      <c r="W85">
        <f>VLOOKUP(Tableau2[[#This Row],[5. type transport]],'Taux émission CO2e'!$A$20:$B$31,2,0)</f>
        <v>0.7</v>
      </c>
      <c r="X85" s="98">
        <f t="shared" si="3"/>
        <v>6.185093361599999</v>
      </c>
    </row>
    <row r="86" spans="1:24" x14ac:dyDescent="0.25">
      <c r="A86">
        <v>20210300043</v>
      </c>
      <c r="B86" s="95">
        <v>44263</v>
      </c>
      <c r="C86" s="102">
        <f>YEAR(Tableau2[[#This Row],[2. date saisie]])</f>
        <v>2021</v>
      </c>
      <c r="D86" s="102">
        <f>MONTH(Tableau2[[#This Row],[2. date saisie]])</f>
        <v>3</v>
      </c>
      <c r="E86" s="102" t="str">
        <f t="shared" si="2"/>
        <v>03</v>
      </c>
      <c r="F86" s="102" t="str">
        <f>_xlfn.CONCAT(Tableau2[[#This Row],[2a]],Tableau2[[#This Row],[2c]])</f>
        <v>202103</v>
      </c>
      <c r="G86" s="96">
        <v>1334247</v>
      </c>
      <c r="H86">
        <v>400</v>
      </c>
      <c r="I86" s="102">
        <f>Tableau2[[#This Row],[4. poids OT (kg)]]/1000</f>
        <v>0.4</v>
      </c>
      <c r="J86" t="s">
        <v>39</v>
      </c>
      <c r="K86">
        <v>637.20000000000005</v>
      </c>
      <c r="L86">
        <v>59100</v>
      </c>
      <c r="M86" t="s">
        <v>98</v>
      </c>
      <c r="N86">
        <v>91100</v>
      </c>
      <c r="O86" t="s">
        <v>76</v>
      </c>
      <c r="P86">
        <v>266.35300000000001</v>
      </c>
      <c r="Q86" t="s">
        <v>100</v>
      </c>
      <c r="R86">
        <v>1987</v>
      </c>
      <c r="S86" t="s">
        <v>69</v>
      </c>
      <c r="T86">
        <f>VLOOKUP(Tableau2[[#This Row],[5. type transport]],'Taux émission CO2e'!$A$5:$D$16,4,0)</f>
        <v>0.24099999999999999</v>
      </c>
      <c r="U86">
        <f>VLOOKUP(Tableau2[[#This Row],[5. type transport]],'Taux émission CO2e'!$A$5:$B$16,2,0)</f>
        <v>1</v>
      </c>
      <c r="V86">
        <f>VLOOKUP(Tableau2[[#This Row],[5. type transport]],'Taux émission CO2e'!$A$20:$D$31,4,0)</f>
        <v>0</v>
      </c>
      <c r="W86">
        <f>VLOOKUP(Tableau2[[#This Row],[5. type transport]],'Taux émission CO2e'!$A$20:$B$31,2,0)</f>
        <v>0</v>
      </c>
      <c r="X86" s="98">
        <f t="shared" si="3"/>
        <v>25.676429200000001</v>
      </c>
    </row>
    <row r="87" spans="1:24" x14ac:dyDescent="0.25">
      <c r="A87">
        <v>20210300043</v>
      </c>
      <c r="B87" s="95">
        <v>44264</v>
      </c>
      <c r="C87" s="102">
        <f>YEAR(Tableau2[[#This Row],[2. date saisie]])</f>
        <v>2021</v>
      </c>
      <c r="D87" s="102">
        <f>MONTH(Tableau2[[#This Row],[2. date saisie]])</f>
        <v>3</v>
      </c>
      <c r="E87" s="102" t="str">
        <f t="shared" si="2"/>
        <v>03</v>
      </c>
      <c r="F87" s="102" t="str">
        <f>_xlfn.CONCAT(Tableau2[[#This Row],[2a]],Tableau2[[#This Row],[2c]])</f>
        <v>202103</v>
      </c>
      <c r="G87" s="96">
        <v>1334990</v>
      </c>
      <c r="H87">
        <v>120</v>
      </c>
      <c r="I87" s="102">
        <f>Tableau2[[#This Row],[4. poids OT (kg)]]/1000</f>
        <v>0.12</v>
      </c>
      <c r="J87" t="s">
        <v>47</v>
      </c>
      <c r="K87">
        <v>115</v>
      </c>
      <c r="L87">
        <v>59243</v>
      </c>
      <c r="M87" t="s">
        <v>117</v>
      </c>
      <c r="N87">
        <v>91100</v>
      </c>
      <c r="O87" t="s">
        <v>76</v>
      </c>
      <c r="P87">
        <v>251.91900000000001</v>
      </c>
      <c r="Q87" t="s">
        <v>118</v>
      </c>
      <c r="R87">
        <v>1978</v>
      </c>
      <c r="S87" t="s">
        <v>78</v>
      </c>
      <c r="T87">
        <f>VLOOKUP(Tableau2[[#This Row],[5. type transport]],'Taux émission CO2e'!$A$5:$D$16,4,0)</f>
        <v>0.16</v>
      </c>
      <c r="U87">
        <f>VLOOKUP(Tableau2[[#This Row],[5. type transport]],'Taux émission CO2e'!$A$5:$B$16,2,0)</f>
        <v>0.3</v>
      </c>
      <c r="V87">
        <f>VLOOKUP(Tableau2[[#This Row],[5. type transport]],'Taux émission CO2e'!$A$20:$D$31,4,0)</f>
        <v>6.7400000000000002E-2</v>
      </c>
      <c r="W87">
        <f>VLOOKUP(Tableau2[[#This Row],[5. type transport]],'Taux émission CO2e'!$A$20:$B$31,2,0)</f>
        <v>0.7</v>
      </c>
      <c r="X87" s="98">
        <f t="shared" si="3"/>
        <v>2.8773180503999995</v>
      </c>
    </row>
    <row r="88" spans="1:24" x14ac:dyDescent="0.25">
      <c r="A88">
        <v>20210300043</v>
      </c>
      <c r="B88" s="95">
        <v>44264</v>
      </c>
      <c r="C88" s="102">
        <f>YEAR(Tableau2[[#This Row],[2. date saisie]])</f>
        <v>2021</v>
      </c>
      <c r="D88" s="102">
        <f>MONTH(Tableau2[[#This Row],[2. date saisie]])</f>
        <v>3</v>
      </c>
      <c r="E88" s="102" t="str">
        <f t="shared" si="2"/>
        <v>03</v>
      </c>
      <c r="F88" s="102" t="str">
        <f>_xlfn.CONCAT(Tableau2[[#This Row],[2a]],Tableau2[[#This Row],[2c]])</f>
        <v>202103</v>
      </c>
      <c r="G88" s="96">
        <v>1334956</v>
      </c>
      <c r="H88">
        <v>500</v>
      </c>
      <c r="I88" s="102">
        <f>Tableau2[[#This Row],[4. poids OT (kg)]]/1000</f>
        <v>0.5</v>
      </c>
      <c r="J88" t="s">
        <v>39</v>
      </c>
      <c r="K88">
        <v>123</v>
      </c>
      <c r="L88">
        <v>93120</v>
      </c>
      <c r="M88" t="s">
        <v>66</v>
      </c>
      <c r="N88">
        <v>91100</v>
      </c>
      <c r="O88" t="s">
        <v>76</v>
      </c>
      <c r="P88">
        <v>54.761000000000003</v>
      </c>
      <c r="Q88" t="s">
        <v>68</v>
      </c>
      <c r="R88">
        <v>1972</v>
      </c>
      <c r="S88" t="s">
        <v>69</v>
      </c>
      <c r="T88">
        <f>VLOOKUP(Tableau2[[#This Row],[5. type transport]],'Taux émission CO2e'!$A$5:$D$16,4,0)</f>
        <v>0.24099999999999999</v>
      </c>
      <c r="U88">
        <f>VLOOKUP(Tableau2[[#This Row],[5. type transport]],'Taux émission CO2e'!$A$5:$B$16,2,0)</f>
        <v>1</v>
      </c>
      <c r="V88">
        <f>VLOOKUP(Tableau2[[#This Row],[5. type transport]],'Taux émission CO2e'!$A$20:$D$31,4,0)</f>
        <v>0</v>
      </c>
      <c r="W88">
        <f>VLOOKUP(Tableau2[[#This Row],[5. type transport]],'Taux émission CO2e'!$A$20:$B$31,2,0)</f>
        <v>0</v>
      </c>
      <c r="X88" s="98">
        <f t="shared" si="3"/>
        <v>6.5987005000000005</v>
      </c>
    </row>
    <row r="89" spans="1:24" x14ac:dyDescent="0.25">
      <c r="A89">
        <v>20210300043</v>
      </c>
      <c r="B89" s="95">
        <v>44264</v>
      </c>
      <c r="C89" s="102">
        <f>YEAR(Tableau2[[#This Row],[2. date saisie]])</f>
        <v>2021</v>
      </c>
      <c r="D89" s="102">
        <f>MONTH(Tableau2[[#This Row],[2. date saisie]])</f>
        <v>3</v>
      </c>
      <c r="E89" s="102" t="str">
        <f t="shared" si="2"/>
        <v>03</v>
      </c>
      <c r="F89" s="102" t="str">
        <f>_xlfn.CONCAT(Tableau2[[#This Row],[2a]],Tableau2[[#This Row],[2c]])</f>
        <v>202103</v>
      </c>
      <c r="G89" s="96">
        <v>1334314</v>
      </c>
      <c r="H89">
        <v>200</v>
      </c>
      <c r="I89" s="102">
        <f>Tableau2[[#This Row],[4. poids OT (kg)]]/1000</f>
        <v>0.2</v>
      </c>
      <c r="J89" t="s">
        <v>47</v>
      </c>
      <c r="K89">
        <v>158</v>
      </c>
      <c r="L89">
        <v>62780</v>
      </c>
      <c r="M89" t="s">
        <v>113</v>
      </c>
      <c r="N89">
        <v>91100</v>
      </c>
      <c r="O89" t="s">
        <v>76</v>
      </c>
      <c r="P89">
        <v>278.49700000000001</v>
      </c>
      <c r="Q89" t="s">
        <v>114</v>
      </c>
      <c r="R89">
        <v>1987</v>
      </c>
      <c r="S89" t="s">
        <v>78</v>
      </c>
      <c r="T89">
        <f>VLOOKUP(Tableau2[[#This Row],[5. type transport]],'Taux émission CO2e'!$A$5:$D$16,4,0)</f>
        <v>0.16</v>
      </c>
      <c r="U89">
        <f>VLOOKUP(Tableau2[[#This Row],[5. type transport]],'Taux émission CO2e'!$A$5:$B$16,2,0)</f>
        <v>0.3</v>
      </c>
      <c r="V89">
        <f>VLOOKUP(Tableau2[[#This Row],[5. type transport]],'Taux émission CO2e'!$A$20:$D$31,4,0)</f>
        <v>6.7400000000000002E-2</v>
      </c>
      <c r="W89">
        <f>VLOOKUP(Tableau2[[#This Row],[5. type transport]],'Taux émission CO2e'!$A$20:$B$31,2,0)</f>
        <v>0.7</v>
      </c>
      <c r="X89" s="98">
        <f t="shared" si="3"/>
        <v>5.3014688920000008</v>
      </c>
    </row>
    <row r="90" spans="1:24" x14ac:dyDescent="0.25">
      <c r="A90">
        <v>20210300043</v>
      </c>
      <c r="B90" s="95">
        <v>44265</v>
      </c>
      <c r="C90" s="102">
        <f>YEAR(Tableau2[[#This Row],[2. date saisie]])</f>
        <v>2021</v>
      </c>
      <c r="D90" s="102">
        <f>MONTH(Tableau2[[#This Row],[2. date saisie]])</f>
        <v>3</v>
      </c>
      <c r="E90" s="102" t="str">
        <f t="shared" si="2"/>
        <v>03</v>
      </c>
      <c r="F90" s="102" t="str">
        <f>_xlfn.CONCAT(Tableau2[[#This Row],[2a]],Tableau2[[#This Row],[2c]])</f>
        <v>202103</v>
      </c>
      <c r="G90" s="96">
        <v>1335981</v>
      </c>
      <c r="H90">
        <v>160</v>
      </c>
      <c r="I90" s="102">
        <f>Tableau2[[#This Row],[4. poids OT (kg)]]/1000</f>
        <v>0.16</v>
      </c>
      <c r="J90" t="s">
        <v>46</v>
      </c>
      <c r="K90">
        <v>92</v>
      </c>
      <c r="L90">
        <v>91100</v>
      </c>
      <c r="M90" t="s">
        <v>70</v>
      </c>
      <c r="N90">
        <v>59243</v>
      </c>
      <c r="O90" t="s">
        <v>101</v>
      </c>
      <c r="P90">
        <v>250.57900000000001</v>
      </c>
      <c r="Q90" t="s">
        <v>72</v>
      </c>
      <c r="R90">
        <v>1969</v>
      </c>
      <c r="S90" t="s">
        <v>69</v>
      </c>
      <c r="T90">
        <f>VLOOKUP(Tableau2[[#This Row],[5. type transport]],'Taux émission CO2e'!$A$5:$D$16,4,0)</f>
        <v>0.16</v>
      </c>
      <c r="U90">
        <f>VLOOKUP(Tableau2[[#This Row],[5. type transport]],'Taux émission CO2e'!$A$5:$B$16,2,0)</f>
        <v>0.3</v>
      </c>
      <c r="V90">
        <f>VLOOKUP(Tableau2[[#This Row],[5. type transport]],'Taux émission CO2e'!$A$20:$D$31,4,0)</f>
        <v>6.7400000000000002E-2</v>
      </c>
      <c r="W90">
        <f>VLOOKUP(Tableau2[[#This Row],[5. type transport]],'Taux émission CO2e'!$A$20:$B$31,2,0)</f>
        <v>0.7</v>
      </c>
      <c r="X90" s="98">
        <f t="shared" si="3"/>
        <v>3.8160174752000002</v>
      </c>
    </row>
    <row r="91" spans="1:24" x14ac:dyDescent="0.25">
      <c r="A91">
        <v>20210300043</v>
      </c>
      <c r="B91" s="95">
        <v>44265</v>
      </c>
      <c r="C91" s="102">
        <f>YEAR(Tableau2[[#This Row],[2. date saisie]])</f>
        <v>2021</v>
      </c>
      <c r="D91" s="102">
        <f>MONTH(Tableau2[[#This Row],[2. date saisie]])</f>
        <v>3</v>
      </c>
      <c r="E91" s="102" t="str">
        <f t="shared" si="2"/>
        <v>03</v>
      </c>
      <c r="F91" s="102" t="str">
        <f>_xlfn.CONCAT(Tableau2[[#This Row],[2a]],Tableau2[[#This Row],[2c]])</f>
        <v>202103</v>
      </c>
      <c r="G91" s="96">
        <v>1335995</v>
      </c>
      <c r="H91">
        <v>160</v>
      </c>
      <c r="I91" s="102">
        <f>Tableau2[[#This Row],[4. poids OT (kg)]]/1000</f>
        <v>0.16</v>
      </c>
      <c r="J91" t="s">
        <v>46</v>
      </c>
      <c r="K91">
        <v>105</v>
      </c>
      <c r="L91">
        <v>91100</v>
      </c>
      <c r="M91" t="s">
        <v>70</v>
      </c>
      <c r="N91">
        <v>21300</v>
      </c>
      <c r="O91" t="s">
        <v>89</v>
      </c>
      <c r="P91">
        <v>279.79899999999998</v>
      </c>
      <c r="Q91" t="s">
        <v>72</v>
      </c>
      <c r="R91">
        <v>1969</v>
      </c>
      <c r="S91" t="s">
        <v>69</v>
      </c>
      <c r="T91">
        <f>VLOOKUP(Tableau2[[#This Row],[5. type transport]],'Taux émission CO2e'!$A$5:$D$16,4,0)</f>
        <v>0.16</v>
      </c>
      <c r="U91">
        <f>VLOOKUP(Tableau2[[#This Row],[5. type transport]],'Taux émission CO2e'!$A$5:$B$16,2,0)</f>
        <v>0.3</v>
      </c>
      <c r="V91">
        <f>VLOOKUP(Tableau2[[#This Row],[5. type transport]],'Taux émission CO2e'!$A$20:$D$31,4,0)</f>
        <v>6.7400000000000002E-2</v>
      </c>
      <c r="W91">
        <f>VLOOKUP(Tableau2[[#This Row],[5. type transport]],'Taux émission CO2e'!$A$20:$B$31,2,0)</f>
        <v>0.7</v>
      </c>
      <c r="X91" s="98">
        <f t="shared" si="3"/>
        <v>4.2610030111999997</v>
      </c>
    </row>
    <row r="92" spans="1:24" x14ac:dyDescent="0.25">
      <c r="A92">
        <v>20210300043</v>
      </c>
      <c r="B92" s="95">
        <v>44265</v>
      </c>
      <c r="C92" s="102">
        <f>YEAR(Tableau2[[#This Row],[2. date saisie]])</f>
        <v>2021</v>
      </c>
      <c r="D92" s="102">
        <f>MONTH(Tableau2[[#This Row],[2. date saisie]])</f>
        <v>3</v>
      </c>
      <c r="E92" s="102" t="str">
        <f t="shared" si="2"/>
        <v>03</v>
      </c>
      <c r="F92" s="102" t="str">
        <f>_xlfn.CONCAT(Tableau2[[#This Row],[2a]],Tableau2[[#This Row],[2c]])</f>
        <v>202103</v>
      </c>
      <c r="G92" s="96">
        <v>1335998</v>
      </c>
      <c r="H92">
        <v>120</v>
      </c>
      <c r="I92" s="102">
        <f>Tableau2[[#This Row],[4. poids OT (kg)]]/1000</f>
        <v>0.12</v>
      </c>
      <c r="J92" t="s">
        <v>46</v>
      </c>
      <c r="K92">
        <v>110</v>
      </c>
      <c r="L92">
        <v>91100</v>
      </c>
      <c r="M92" t="s">
        <v>70</v>
      </c>
      <c r="N92">
        <v>8090</v>
      </c>
      <c r="O92" t="s">
        <v>81</v>
      </c>
      <c r="P92">
        <v>256.911</v>
      </c>
      <c r="Q92" t="s">
        <v>72</v>
      </c>
      <c r="R92">
        <v>1969</v>
      </c>
      <c r="S92" t="s">
        <v>69</v>
      </c>
      <c r="T92">
        <f>VLOOKUP(Tableau2[[#This Row],[5. type transport]],'Taux émission CO2e'!$A$5:$D$16,4,0)</f>
        <v>0.16</v>
      </c>
      <c r="U92">
        <f>VLOOKUP(Tableau2[[#This Row],[5. type transport]],'Taux émission CO2e'!$A$5:$B$16,2,0)</f>
        <v>0.3</v>
      </c>
      <c r="V92">
        <f>VLOOKUP(Tableau2[[#This Row],[5. type transport]],'Taux émission CO2e'!$A$20:$D$31,4,0)</f>
        <v>6.7400000000000002E-2</v>
      </c>
      <c r="W92">
        <f>VLOOKUP(Tableau2[[#This Row],[5. type transport]],'Taux émission CO2e'!$A$20:$B$31,2,0)</f>
        <v>0.7</v>
      </c>
      <c r="X92" s="98">
        <f t="shared" si="3"/>
        <v>2.9343346775999999</v>
      </c>
    </row>
    <row r="93" spans="1:24" x14ac:dyDescent="0.25">
      <c r="A93">
        <v>20210300043</v>
      </c>
      <c r="B93" s="95">
        <v>44265</v>
      </c>
      <c r="C93" s="102">
        <f>YEAR(Tableau2[[#This Row],[2. date saisie]])</f>
        <v>2021</v>
      </c>
      <c r="D93" s="102">
        <f>MONTH(Tableau2[[#This Row],[2. date saisie]])</f>
        <v>3</v>
      </c>
      <c r="E93" s="102" t="str">
        <f t="shared" si="2"/>
        <v>03</v>
      </c>
      <c r="F93" s="102" t="str">
        <f>_xlfn.CONCAT(Tableau2[[#This Row],[2a]],Tableau2[[#This Row],[2c]])</f>
        <v>202103</v>
      </c>
      <c r="G93" s="96">
        <v>1335127</v>
      </c>
      <c r="H93">
        <v>200</v>
      </c>
      <c r="I93" s="102">
        <f>Tableau2[[#This Row],[4. poids OT (kg)]]/1000</f>
        <v>0.2</v>
      </c>
      <c r="J93" t="s">
        <v>47</v>
      </c>
      <c r="K93">
        <v>115</v>
      </c>
      <c r="L93">
        <v>59810</v>
      </c>
      <c r="M93" t="s">
        <v>67</v>
      </c>
      <c r="N93">
        <v>91100</v>
      </c>
      <c r="O93" t="s">
        <v>76</v>
      </c>
      <c r="P93">
        <v>250.27799999999999</v>
      </c>
      <c r="Q93" t="s">
        <v>112</v>
      </c>
      <c r="R93">
        <v>1998</v>
      </c>
      <c r="S93" t="s">
        <v>69</v>
      </c>
      <c r="T93">
        <f>VLOOKUP(Tableau2[[#This Row],[5. type transport]],'Taux émission CO2e'!$A$5:$D$16,4,0)</f>
        <v>0.16</v>
      </c>
      <c r="U93">
        <f>VLOOKUP(Tableau2[[#This Row],[5. type transport]],'Taux émission CO2e'!$A$5:$B$16,2,0)</f>
        <v>0.3</v>
      </c>
      <c r="V93">
        <f>VLOOKUP(Tableau2[[#This Row],[5. type transport]],'Taux émission CO2e'!$A$20:$D$31,4,0)</f>
        <v>6.7400000000000002E-2</v>
      </c>
      <c r="W93">
        <f>VLOOKUP(Tableau2[[#This Row],[5. type transport]],'Taux émission CO2e'!$A$20:$B$31,2,0)</f>
        <v>0.7</v>
      </c>
      <c r="X93" s="98">
        <f t="shared" si="3"/>
        <v>4.764292008</v>
      </c>
    </row>
    <row r="94" spans="1:24" x14ac:dyDescent="0.25">
      <c r="A94">
        <v>20210300043</v>
      </c>
      <c r="B94" s="95">
        <v>44265</v>
      </c>
      <c r="C94" s="102">
        <f>YEAR(Tableau2[[#This Row],[2. date saisie]])</f>
        <v>2021</v>
      </c>
      <c r="D94" s="102">
        <f>MONTH(Tableau2[[#This Row],[2. date saisie]])</f>
        <v>3</v>
      </c>
      <c r="E94" s="102" t="str">
        <f t="shared" si="2"/>
        <v>03</v>
      </c>
      <c r="F94" s="102" t="str">
        <f>_xlfn.CONCAT(Tableau2[[#This Row],[2a]],Tableau2[[#This Row],[2c]])</f>
        <v>202103</v>
      </c>
      <c r="G94" s="96">
        <v>1335514</v>
      </c>
      <c r="H94">
        <v>250</v>
      </c>
      <c r="I94" s="102">
        <f>Tableau2[[#This Row],[4. poids OT (kg)]]/1000</f>
        <v>0.25</v>
      </c>
      <c r="J94" t="s">
        <v>46</v>
      </c>
      <c r="K94">
        <v>120</v>
      </c>
      <c r="L94">
        <v>93120</v>
      </c>
      <c r="M94" t="s">
        <v>66</v>
      </c>
      <c r="N94">
        <v>59800</v>
      </c>
      <c r="O94" t="s">
        <v>119</v>
      </c>
      <c r="P94">
        <v>209.06899999999999</v>
      </c>
      <c r="Q94" t="s">
        <v>68</v>
      </c>
      <c r="R94">
        <v>1972</v>
      </c>
      <c r="S94" t="s">
        <v>69</v>
      </c>
      <c r="T94">
        <f>VLOOKUP(Tableau2[[#This Row],[5. type transport]],'Taux émission CO2e'!$A$5:$D$16,4,0)</f>
        <v>0.16</v>
      </c>
      <c r="U94">
        <f>VLOOKUP(Tableau2[[#This Row],[5. type transport]],'Taux émission CO2e'!$A$5:$B$16,2,0)</f>
        <v>0.3</v>
      </c>
      <c r="V94">
        <f>VLOOKUP(Tableau2[[#This Row],[5. type transport]],'Taux émission CO2e'!$A$20:$D$31,4,0)</f>
        <v>6.7400000000000002E-2</v>
      </c>
      <c r="W94">
        <f>VLOOKUP(Tableau2[[#This Row],[5. type transport]],'Taux émission CO2e'!$A$20:$B$31,2,0)</f>
        <v>0.7</v>
      </c>
      <c r="X94" s="98">
        <f t="shared" si="3"/>
        <v>4.9747968549999992</v>
      </c>
    </row>
    <row r="95" spans="1:24" x14ac:dyDescent="0.25">
      <c r="A95">
        <v>20210300043</v>
      </c>
      <c r="B95" s="95">
        <v>44265</v>
      </c>
      <c r="C95" s="102">
        <f>YEAR(Tableau2[[#This Row],[2. date saisie]])</f>
        <v>2021</v>
      </c>
      <c r="D95" s="102">
        <f>MONTH(Tableau2[[#This Row],[2. date saisie]])</f>
        <v>3</v>
      </c>
      <c r="E95" s="102" t="str">
        <f t="shared" si="2"/>
        <v>03</v>
      </c>
      <c r="F95" s="102" t="str">
        <f>_xlfn.CONCAT(Tableau2[[#This Row],[2a]],Tableau2[[#This Row],[2c]])</f>
        <v>202103</v>
      </c>
      <c r="G95" s="96">
        <v>1335991</v>
      </c>
      <c r="H95">
        <v>140</v>
      </c>
      <c r="I95" s="102">
        <f>Tableau2[[#This Row],[4. poids OT (kg)]]/1000</f>
        <v>0.14000000000000001</v>
      </c>
      <c r="J95" t="s">
        <v>47</v>
      </c>
      <c r="K95">
        <v>123</v>
      </c>
      <c r="L95">
        <v>91100</v>
      </c>
      <c r="M95" t="s">
        <v>70</v>
      </c>
      <c r="N95">
        <v>26750</v>
      </c>
      <c r="O95" t="s">
        <v>86</v>
      </c>
      <c r="P95">
        <v>541.17999999999995</v>
      </c>
      <c r="Q95" t="s">
        <v>72</v>
      </c>
      <c r="R95">
        <v>1969</v>
      </c>
      <c r="S95" t="s">
        <v>69</v>
      </c>
      <c r="T95">
        <f>VLOOKUP(Tableau2[[#This Row],[5. type transport]],'Taux émission CO2e'!$A$5:$D$16,4,0)</f>
        <v>0.16</v>
      </c>
      <c r="U95">
        <f>VLOOKUP(Tableau2[[#This Row],[5. type transport]],'Taux émission CO2e'!$A$5:$B$16,2,0)</f>
        <v>0.3</v>
      </c>
      <c r="V95">
        <f>VLOOKUP(Tableau2[[#This Row],[5. type transport]],'Taux émission CO2e'!$A$20:$D$31,4,0)</f>
        <v>6.7400000000000002E-2</v>
      </c>
      <c r="W95">
        <f>VLOOKUP(Tableau2[[#This Row],[5. type transport]],'Taux émission CO2e'!$A$20:$B$31,2,0)</f>
        <v>0.7</v>
      </c>
      <c r="X95" s="98">
        <f t="shared" si="3"/>
        <v>7.211331736</v>
      </c>
    </row>
    <row r="96" spans="1:24" x14ac:dyDescent="0.25">
      <c r="A96">
        <v>20210300043</v>
      </c>
      <c r="B96" s="95">
        <v>44266</v>
      </c>
      <c r="C96" s="102">
        <f>YEAR(Tableau2[[#This Row],[2. date saisie]])</f>
        <v>2021</v>
      </c>
      <c r="D96" s="102">
        <f>MONTH(Tableau2[[#This Row],[2. date saisie]])</f>
        <v>3</v>
      </c>
      <c r="E96" s="102" t="str">
        <f t="shared" si="2"/>
        <v>03</v>
      </c>
      <c r="F96" s="102" t="str">
        <f>_xlfn.CONCAT(Tableau2[[#This Row],[2a]],Tableau2[[#This Row],[2c]])</f>
        <v>202103</v>
      </c>
      <c r="G96" s="96">
        <v>1335689</v>
      </c>
      <c r="H96">
        <v>400</v>
      </c>
      <c r="I96" s="102">
        <f>Tableau2[[#This Row],[4. poids OT (kg)]]/1000</f>
        <v>0.4</v>
      </c>
      <c r="J96" t="s">
        <v>46</v>
      </c>
      <c r="K96">
        <v>190</v>
      </c>
      <c r="L96">
        <v>67100</v>
      </c>
      <c r="M96" t="s">
        <v>73</v>
      </c>
      <c r="N96">
        <v>91100</v>
      </c>
      <c r="O96" t="s">
        <v>76</v>
      </c>
      <c r="P96">
        <v>516.47400000000005</v>
      </c>
      <c r="Q96" t="s">
        <v>75</v>
      </c>
      <c r="R96">
        <v>1987</v>
      </c>
      <c r="S96" t="s">
        <v>69</v>
      </c>
      <c r="T96">
        <f>VLOOKUP(Tableau2[[#This Row],[5. type transport]],'Taux émission CO2e'!$A$5:$D$16,4,0)</f>
        <v>0.16</v>
      </c>
      <c r="U96">
        <f>VLOOKUP(Tableau2[[#This Row],[5. type transport]],'Taux émission CO2e'!$A$5:$B$16,2,0)</f>
        <v>0.3</v>
      </c>
      <c r="V96">
        <f>VLOOKUP(Tableau2[[#This Row],[5. type transport]],'Taux émission CO2e'!$A$20:$D$31,4,0)</f>
        <v>6.7400000000000002E-2</v>
      </c>
      <c r="W96">
        <f>VLOOKUP(Tableau2[[#This Row],[5. type transport]],'Taux émission CO2e'!$A$20:$B$31,2,0)</f>
        <v>0.7</v>
      </c>
      <c r="X96" s="98">
        <f t="shared" si="3"/>
        <v>19.663198128000005</v>
      </c>
    </row>
    <row r="97" spans="1:24" x14ac:dyDescent="0.25">
      <c r="A97">
        <v>20210300043</v>
      </c>
      <c r="B97" s="95">
        <v>44267</v>
      </c>
      <c r="C97" s="102">
        <f>YEAR(Tableau2[[#This Row],[2. date saisie]])</f>
        <v>2021</v>
      </c>
      <c r="D97" s="102">
        <f>MONTH(Tableau2[[#This Row],[2. date saisie]])</f>
        <v>3</v>
      </c>
      <c r="E97" s="102" t="str">
        <f t="shared" si="2"/>
        <v>03</v>
      </c>
      <c r="F97" s="102" t="str">
        <f>_xlfn.CONCAT(Tableau2[[#This Row],[2a]],Tableau2[[#This Row],[2c]])</f>
        <v>202103</v>
      </c>
      <c r="G97" s="96">
        <v>1336645</v>
      </c>
      <c r="H97">
        <v>200</v>
      </c>
      <c r="I97" s="102">
        <f>Tableau2[[#This Row],[4. poids OT (kg)]]/1000</f>
        <v>0.2</v>
      </c>
      <c r="J97" t="s">
        <v>47</v>
      </c>
      <c r="K97">
        <v>90</v>
      </c>
      <c r="L97">
        <v>21300</v>
      </c>
      <c r="M97" t="s">
        <v>94</v>
      </c>
      <c r="N97">
        <v>91100</v>
      </c>
      <c r="O97" t="s">
        <v>76</v>
      </c>
      <c r="P97">
        <v>278.14499999999998</v>
      </c>
      <c r="Q97" t="s">
        <v>95</v>
      </c>
      <c r="R97">
        <v>1995</v>
      </c>
      <c r="S97" t="s">
        <v>78</v>
      </c>
      <c r="T97">
        <f>VLOOKUP(Tableau2[[#This Row],[5. type transport]],'Taux émission CO2e'!$A$5:$D$16,4,0)</f>
        <v>0.16</v>
      </c>
      <c r="U97">
        <f>VLOOKUP(Tableau2[[#This Row],[5. type transport]],'Taux émission CO2e'!$A$5:$B$16,2,0)</f>
        <v>0.3</v>
      </c>
      <c r="V97">
        <f>VLOOKUP(Tableau2[[#This Row],[5. type transport]],'Taux émission CO2e'!$A$20:$D$31,4,0)</f>
        <v>6.7400000000000002E-2</v>
      </c>
      <c r="W97">
        <f>VLOOKUP(Tableau2[[#This Row],[5. type transport]],'Taux émission CO2e'!$A$20:$B$31,2,0)</f>
        <v>0.7</v>
      </c>
      <c r="X97" s="98">
        <f t="shared" si="3"/>
        <v>5.2947682199999999</v>
      </c>
    </row>
    <row r="98" spans="1:24" x14ac:dyDescent="0.25">
      <c r="A98">
        <v>20210300043</v>
      </c>
      <c r="B98" s="95">
        <v>44267</v>
      </c>
      <c r="C98" s="102">
        <f>YEAR(Tableau2[[#This Row],[2. date saisie]])</f>
        <v>2021</v>
      </c>
      <c r="D98" s="102">
        <f>MONTH(Tableau2[[#This Row],[2. date saisie]])</f>
        <v>3</v>
      </c>
      <c r="E98" s="102" t="str">
        <f t="shared" si="2"/>
        <v>03</v>
      </c>
      <c r="F98" s="102" t="str">
        <f>_xlfn.CONCAT(Tableau2[[#This Row],[2a]],Tableau2[[#This Row],[2c]])</f>
        <v>202103</v>
      </c>
      <c r="G98" s="96">
        <v>1336709</v>
      </c>
      <c r="H98">
        <v>250</v>
      </c>
      <c r="I98" s="102">
        <f>Tableau2[[#This Row],[4. poids OT (kg)]]/1000</f>
        <v>0.25</v>
      </c>
      <c r="J98" t="s">
        <v>33</v>
      </c>
      <c r="K98">
        <v>98</v>
      </c>
      <c r="L98">
        <v>93120</v>
      </c>
      <c r="M98" t="s">
        <v>66</v>
      </c>
      <c r="N98">
        <v>94440</v>
      </c>
      <c r="O98" t="s">
        <v>120</v>
      </c>
      <c r="P98">
        <v>38.395000000000003</v>
      </c>
      <c r="Q98" t="s">
        <v>68</v>
      </c>
      <c r="R98">
        <v>1972</v>
      </c>
      <c r="S98" t="s">
        <v>69</v>
      </c>
      <c r="T98">
        <f>VLOOKUP(Tableau2[[#This Row],[5. type transport]],'Taux émission CO2e'!$A$5:$D$16,4,0)</f>
        <v>6.7400000000000002E-2</v>
      </c>
      <c r="U98">
        <f>VLOOKUP(Tableau2[[#This Row],[5. type transport]],'Taux émission CO2e'!$A$5:$B$16,2,0)</f>
        <v>1</v>
      </c>
      <c r="V98">
        <f>VLOOKUP(Tableau2[[#This Row],[5. type transport]],'Taux émission CO2e'!$A$20:$D$31,4,0)</f>
        <v>0</v>
      </c>
      <c r="W98">
        <f>VLOOKUP(Tableau2[[#This Row],[5. type transport]],'Taux émission CO2e'!$A$20:$B$31,2,0)</f>
        <v>0</v>
      </c>
      <c r="X98" s="98">
        <f t="shared" si="3"/>
        <v>0.64695575000000005</v>
      </c>
    </row>
    <row r="99" spans="1:24" x14ac:dyDescent="0.25">
      <c r="A99">
        <v>20210300043</v>
      </c>
      <c r="B99" s="95">
        <v>44267</v>
      </c>
      <c r="C99" s="102">
        <f>YEAR(Tableau2[[#This Row],[2. date saisie]])</f>
        <v>2021</v>
      </c>
      <c r="D99" s="102">
        <f>MONTH(Tableau2[[#This Row],[2. date saisie]])</f>
        <v>3</v>
      </c>
      <c r="E99" s="102" t="str">
        <f t="shared" si="2"/>
        <v>03</v>
      </c>
      <c r="F99" s="102" t="str">
        <f>_xlfn.CONCAT(Tableau2[[#This Row],[2a]],Tableau2[[#This Row],[2c]])</f>
        <v>202103</v>
      </c>
      <c r="G99" s="96">
        <v>1336568</v>
      </c>
      <c r="H99">
        <v>250</v>
      </c>
      <c r="I99" s="102">
        <f>Tableau2[[#This Row],[4. poids OT (kg)]]/1000</f>
        <v>0.25</v>
      </c>
      <c r="J99" t="s">
        <v>47</v>
      </c>
      <c r="K99">
        <v>115</v>
      </c>
      <c r="L99">
        <v>26750</v>
      </c>
      <c r="M99" t="s">
        <v>82</v>
      </c>
      <c r="N99">
        <v>91100</v>
      </c>
      <c r="O99" t="s">
        <v>76</v>
      </c>
      <c r="P99">
        <v>541.52599999999995</v>
      </c>
      <c r="Q99" t="s">
        <v>83</v>
      </c>
      <c r="R99">
        <v>1998</v>
      </c>
      <c r="S99" t="s">
        <v>78</v>
      </c>
      <c r="T99">
        <f>VLOOKUP(Tableau2[[#This Row],[5. type transport]],'Taux émission CO2e'!$A$5:$D$16,4,0)</f>
        <v>0.16</v>
      </c>
      <c r="U99">
        <f>VLOOKUP(Tableau2[[#This Row],[5. type transport]],'Taux émission CO2e'!$A$5:$B$16,2,0)</f>
        <v>0.3</v>
      </c>
      <c r="V99">
        <f>VLOOKUP(Tableau2[[#This Row],[5. type transport]],'Taux émission CO2e'!$A$20:$D$31,4,0)</f>
        <v>6.7400000000000002E-2</v>
      </c>
      <c r="W99">
        <f>VLOOKUP(Tableau2[[#This Row],[5. type transport]],'Taux émission CO2e'!$A$20:$B$31,2,0)</f>
        <v>0.7</v>
      </c>
      <c r="X99" s="98">
        <f t="shared" si="3"/>
        <v>12.885611169999999</v>
      </c>
    </row>
    <row r="100" spans="1:24" x14ac:dyDescent="0.25">
      <c r="A100">
        <v>20210300043</v>
      </c>
      <c r="B100" s="95">
        <v>44270</v>
      </c>
      <c r="C100" s="102">
        <f>YEAR(Tableau2[[#This Row],[2. date saisie]])</f>
        <v>2021</v>
      </c>
      <c r="D100" s="102">
        <f>MONTH(Tableau2[[#This Row],[2. date saisie]])</f>
        <v>3</v>
      </c>
      <c r="E100" s="102" t="str">
        <f t="shared" si="2"/>
        <v>03</v>
      </c>
      <c r="F100" s="102" t="str">
        <f>_xlfn.CONCAT(Tableau2[[#This Row],[2a]],Tableau2[[#This Row],[2c]])</f>
        <v>202103</v>
      </c>
      <c r="G100" s="96">
        <v>1337321</v>
      </c>
      <c r="H100">
        <v>90</v>
      </c>
      <c r="I100" s="102">
        <f>Tableau2[[#This Row],[4. poids OT (kg)]]/1000</f>
        <v>0.09</v>
      </c>
      <c r="J100" t="s">
        <v>46</v>
      </c>
      <c r="K100">
        <v>140</v>
      </c>
      <c r="L100">
        <v>91100</v>
      </c>
      <c r="M100" t="s">
        <v>70</v>
      </c>
      <c r="N100">
        <v>67100</v>
      </c>
      <c r="O100" t="s">
        <v>79</v>
      </c>
      <c r="P100">
        <v>515.798</v>
      </c>
      <c r="Q100" t="s">
        <v>72</v>
      </c>
      <c r="R100">
        <v>1969</v>
      </c>
      <c r="S100" t="s">
        <v>69</v>
      </c>
      <c r="T100">
        <f>VLOOKUP(Tableau2[[#This Row],[5. type transport]],'Taux émission CO2e'!$A$5:$D$16,4,0)</f>
        <v>0.16</v>
      </c>
      <c r="U100">
        <f>VLOOKUP(Tableau2[[#This Row],[5. type transport]],'Taux émission CO2e'!$A$5:$B$16,2,0)</f>
        <v>0.3</v>
      </c>
      <c r="V100">
        <f>VLOOKUP(Tableau2[[#This Row],[5. type transport]],'Taux émission CO2e'!$A$20:$D$31,4,0)</f>
        <v>6.7400000000000002E-2</v>
      </c>
      <c r="W100">
        <f>VLOOKUP(Tableau2[[#This Row],[5. type transport]],'Taux émission CO2e'!$A$20:$B$31,2,0)</f>
        <v>0.7</v>
      </c>
      <c r="X100" s="98">
        <f t="shared" si="3"/>
        <v>4.4184288275999997</v>
      </c>
    </row>
    <row r="101" spans="1:24" x14ac:dyDescent="0.25">
      <c r="A101">
        <v>20210300043</v>
      </c>
      <c r="B101" s="95">
        <v>44271</v>
      </c>
      <c r="C101" s="102">
        <f>YEAR(Tableau2[[#This Row],[2. date saisie]])</f>
        <v>2021</v>
      </c>
      <c r="D101" s="102">
        <f>MONTH(Tableau2[[#This Row],[2. date saisie]])</f>
        <v>3</v>
      </c>
      <c r="E101" s="102" t="str">
        <f t="shared" si="2"/>
        <v>03</v>
      </c>
      <c r="F101" s="102" t="str">
        <f>_xlfn.CONCAT(Tableau2[[#This Row],[2a]],Tableau2[[#This Row],[2c]])</f>
        <v>202103</v>
      </c>
      <c r="G101" s="96">
        <v>1337756</v>
      </c>
      <c r="H101">
        <v>120</v>
      </c>
      <c r="I101" s="102">
        <f>Tableau2[[#This Row],[4. poids OT (kg)]]/1000</f>
        <v>0.12</v>
      </c>
      <c r="J101" t="s">
        <v>46</v>
      </c>
      <c r="K101">
        <v>92</v>
      </c>
      <c r="L101">
        <v>91100</v>
      </c>
      <c r="M101" t="s">
        <v>70</v>
      </c>
      <c r="N101">
        <v>59243</v>
      </c>
      <c r="O101" t="s">
        <v>101</v>
      </c>
      <c r="P101">
        <v>250.57900000000001</v>
      </c>
      <c r="Q101" t="s">
        <v>72</v>
      </c>
      <c r="R101">
        <v>1969</v>
      </c>
      <c r="S101" t="s">
        <v>69</v>
      </c>
      <c r="T101">
        <f>VLOOKUP(Tableau2[[#This Row],[5. type transport]],'Taux émission CO2e'!$A$5:$D$16,4,0)</f>
        <v>0.16</v>
      </c>
      <c r="U101">
        <f>VLOOKUP(Tableau2[[#This Row],[5. type transport]],'Taux émission CO2e'!$A$5:$B$16,2,0)</f>
        <v>0.3</v>
      </c>
      <c r="V101">
        <f>VLOOKUP(Tableau2[[#This Row],[5. type transport]],'Taux émission CO2e'!$A$20:$D$31,4,0)</f>
        <v>6.7400000000000002E-2</v>
      </c>
      <c r="W101">
        <f>VLOOKUP(Tableau2[[#This Row],[5. type transport]],'Taux émission CO2e'!$A$20:$B$31,2,0)</f>
        <v>0.7</v>
      </c>
      <c r="X101" s="98">
        <f t="shared" si="3"/>
        <v>2.8620131064000001</v>
      </c>
    </row>
    <row r="102" spans="1:24" x14ac:dyDescent="0.25">
      <c r="A102">
        <v>20210300043</v>
      </c>
      <c r="B102" s="95">
        <v>44271</v>
      </c>
      <c r="C102" s="102">
        <f>YEAR(Tableau2[[#This Row],[2. date saisie]])</f>
        <v>2021</v>
      </c>
      <c r="D102" s="102">
        <f>MONTH(Tableau2[[#This Row],[2. date saisie]])</f>
        <v>3</v>
      </c>
      <c r="E102" s="102" t="str">
        <f t="shared" si="2"/>
        <v>03</v>
      </c>
      <c r="F102" s="102" t="str">
        <f>_xlfn.CONCAT(Tableau2[[#This Row],[2a]],Tableau2[[#This Row],[2c]])</f>
        <v>202103</v>
      </c>
      <c r="G102" s="96">
        <v>1337765</v>
      </c>
      <c r="H102">
        <v>100</v>
      </c>
      <c r="I102" s="102">
        <f>Tableau2[[#This Row],[4. poids OT (kg)]]/1000</f>
        <v>0.1</v>
      </c>
      <c r="J102" t="s">
        <v>46</v>
      </c>
      <c r="K102">
        <v>95</v>
      </c>
      <c r="L102">
        <v>91100</v>
      </c>
      <c r="M102" t="s">
        <v>70</v>
      </c>
      <c r="N102">
        <v>59800</v>
      </c>
      <c r="O102" t="s">
        <v>119</v>
      </c>
      <c r="P102">
        <v>254.17500000000001</v>
      </c>
      <c r="Q102" t="s">
        <v>72</v>
      </c>
      <c r="R102">
        <v>1969</v>
      </c>
      <c r="S102" t="s">
        <v>69</v>
      </c>
      <c r="T102">
        <f>VLOOKUP(Tableau2[[#This Row],[5. type transport]],'Taux émission CO2e'!$A$5:$D$16,4,0)</f>
        <v>0.16</v>
      </c>
      <c r="U102">
        <f>VLOOKUP(Tableau2[[#This Row],[5. type transport]],'Taux émission CO2e'!$A$5:$B$16,2,0)</f>
        <v>0.3</v>
      </c>
      <c r="V102">
        <f>VLOOKUP(Tableau2[[#This Row],[5. type transport]],'Taux émission CO2e'!$A$20:$D$31,4,0)</f>
        <v>6.7400000000000002E-2</v>
      </c>
      <c r="W102">
        <f>VLOOKUP(Tableau2[[#This Row],[5. type transport]],'Taux émission CO2e'!$A$20:$B$31,2,0)</f>
        <v>0.7</v>
      </c>
      <c r="X102" s="98">
        <f t="shared" si="3"/>
        <v>2.4192376500000004</v>
      </c>
    </row>
    <row r="103" spans="1:24" x14ac:dyDescent="0.25">
      <c r="A103">
        <v>20210300043</v>
      </c>
      <c r="B103" s="95">
        <v>44271</v>
      </c>
      <c r="C103" s="102">
        <f>YEAR(Tableau2[[#This Row],[2. date saisie]])</f>
        <v>2021</v>
      </c>
      <c r="D103" s="102">
        <f>MONTH(Tableau2[[#This Row],[2. date saisie]])</f>
        <v>3</v>
      </c>
      <c r="E103" s="102" t="str">
        <f t="shared" si="2"/>
        <v>03</v>
      </c>
      <c r="F103" s="102" t="str">
        <f>_xlfn.CONCAT(Tableau2[[#This Row],[2a]],Tableau2[[#This Row],[2c]])</f>
        <v>202103</v>
      </c>
      <c r="G103" s="96">
        <v>1337958</v>
      </c>
      <c r="H103">
        <v>250</v>
      </c>
      <c r="I103" s="102">
        <f>Tableau2[[#This Row],[4. poids OT (kg)]]/1000</f>
        <v>0.25</v>
      </c>
      <c r="J103" t="s">
        <v>39</v>
      </c>
      <c r="K103">
        <v>98</v>
      </c>
      <c r="L103">
        <v>91100</v>
      </c>
      <c r="M103" t="s">
        <v>70</v>
      </c>
      <c r="N103">
        <v>93120</v>
      </c>
      <c r="O103" t="s">
        <v>84</v>
      </c>
      <c r="P103">
        <v>53.975999999999999</v>
      </c>
      <c r="Q103" t="s">
        <v>72</v>
      </c>
      <c r="R103">
        <v>1969</v>
      </c>
      <c r="S103" t="s">
        <v>69</v>
      </c>
      <c r="T103">
        <f>VLOOKUP(Tableau2[[#This Row],[5. type transport]],'Taux émission CO2e'!$A$5:$D$16,4,0)</f>
        <v>0.24099999999999999</v>
      </c>
      <c r="U103">
        <f>VLOOKUP(Tableau2[[#This Row],[5. type transport]],'Taux émission CO2e'!$A$5:$B$16,2,0)</f>
        <v>1</v>
      </c>
      <c r="V103">
        <f>VLOOKUP(Tableau2[[#This Row],[5. type transport]],'Taux émission CO2e'!$A$20:$D$31,4,0)</f>
        <v>0</v>
      </c>
      <c r="W103">
        <f>VLOOKUP(Tableau2[[#This Row],[5. type transport]],'Taux émission CO2e'!$A$20:$B$31,2,0)</f>
        <v>0</v>
      </c>
      <c r="X103" s="98">
        <f t="shared" si="3"/>
        <v>3.2520539999999998</v>
      </c>
    </row>
    <row r="104" spans="1:24" x14ac:dyDescent="0.25">
      <c r="A104">
        <v>20210300043</v>
      </c>
      <c r="B104" s="95">
        <v>44271</v>
      </c>
      <c r="C104" s="102">
        <f>YEAR(Tableau2[[#This Row],[2. date saisie]])</f>
        <v>2021</v>
      </c>
      <c r="D104" s="102">
        <f>MONTH(Tableau2[[#This Row],[2. date saisie]])</f>
        <v>3</v>
      </c>
      <c r="E104" s="102" t="str">
        <f t="shared" si="2"/>
        <v>03</v>
      </c>
      <c r="F104" s="102" t="str">
        <f>_xlfn.CONCAT(Tableau2[[#This Row],[2a]],Tableau2[[#This Row],[2c]])</f>
        <v>202103</v>
      </c>
      <c r="G104" s="96">
        <v>1338078</v>
      </c>
      <c r="H104">
        <v>160</v>
      </c>
      <c r="I104" s="102">
        <f>Tableau2[[#This Row],[4. poids OT (kg)]]/1000</f>
        <v>0.16</v>
      </c>
      <c r="J104" t="s">
        <v>46</v>
      </c>
      <c r="K104">
        <v>100</v>
      </c>
      <c r="L104">
        <v>91100</v>
      </c>
      <c r="M104" t="s">
        <v>70</v>
      </c>
      <c r="N104">
        <v>62780</v>
      </c>
      <c r="O104" t="s">
        <v>102</v>
      </c>
      <c r="P104">
        <v>280.69799999999998</v>
      </c>
      <c r="Q104" t="s">
        <v>72</v>
      </c>
      <c r="R104">
        <v>1969</v>
      </c>
      <c r="S104" t="s">
        <v>69</v>
      </c>
      <c r="T104">
        <f>VLOOKUP(Tableau2[[#This Row],[5. type transport]],'Taux émission CO2e'!$A$5:$D$16,4,0)</f>
        <v>0.16</v>
      </c>
      <c r="U104">
        <f>VLOOKUP(Tableau2[[#This Row],[5. type transport]],'Taux émission CO2e'!$A$5:$B$16,2,0)</f>
        <v>0.3</v>
      </c>
      <c r="V104">
        <f>VLOOKUP(Tableau2[[#This Row],[5. type transport]],'Taux émission CO2e'!$A$20:$D$31,4,0)</f>
        <v>6.7400000000000002E-2</v>
      </c>
      <c r="W104">
        <f>VLOOKUP(Tableau2[[#This Row],[5. type transport]],'Taux émission CO2e'!$A$20:$B$31,2,0)</f>
        <v>0.7</v>
      </c>
      <c r="X104" s="98">
        <f t="shared" si="3"/>
        <v>4.2746937024000005</v>
      </c>
    </row>
    <row r="105" spans="1:24" x14ac:dyDescent="0.25">
      <c r="A105">
        <v>20210300043</v>
      </c>
      <c r="B105" s="95">
        <v>44271</v>
      </c>
      <c r="C105" s="102">
        <f>YEAR(Tableau2[[#This Row],[2. date saisie]])</f>
        <v>2021</v>
      </c>
      <c r="D105" s="102">
        <f>MONTH(Tableau2[[#This Row],[2. date saisie]])</f>
        <v>3</v>
      </c>
      <c r="E105" s="102" t="str">
        <f t="shared" si="2"/>
        <v>03</v>
      </c>
      <c r="F105" s="102" t="str">
        <f>_xlfn.CONCAT(Tableau2[[#This Row],[2a]],Tableau2[[#This Row],[2c]])</f>
        <v>202103</v>
      </c>
      <c r="G105" s="96">
        <v>1337761</v>
      </c>
      <c r="H105">
        <v>100</v>
      </c>
      <c r="I105" s="102">
        <f>Tableau2[[#This Row],[4. poids OT (kg)]]/1000</f>
        <v>0.1</v>
      </c>
      <c r="J105" t="s">
        <v>46</v>
      </c>
      <c r="K105">
        <v>110</v>
      </c>
      <c r="L105">
        <v>91100</v>
      </c>
      <c r="M105" t="s">
        <v>70</v>
      </c>
      <c r="N105">
        <v>8090</v>
      </c>
      <c r="O105" t="s">
        <v>81</v>
      </c>
      <c r="P105">
        <v>256.911</v>
      </c>
      <c r="Q105" t="s">
        <v>72</v>
      </c>
      <c r="R105">
        <v>1969</v>
      </c>
      <c r="S105" t="s">
        <v>69</v>
      </c>
      <c r="T105">
        <f>VLOOKUP(Tableau2[[#This Row],[5. type transport]],'Taux émission CO2e'!$A$5:$D$16,4,0)</f>
        <v>0.16</v>
      </c>
      <c r="U105">
        <f>VLOOKUP(Tableau2[[#This Row],[5. type transport]],'Taux émission CO2e'!$A$5:$B$16,2,0)</f>
        <v>0.3</v>
      </c>
      <c r="V105">
        <f>VLOOKUP(Tableau2[[#This Row],[5. type transport]],'Taux émission CO2e'!$A$20:$D$31,4,0)</f>
        <v>6.7400000000000002E-2</v>
      </c>
      <c r="W105">
        <f>VLOOKUP(Tableau2[[#This Row],[5. type transport]],'Taux émission CO2e'!$A$20:$B$31,2,0)</f>
        <v>0.7</v>
      </c>
      <c r="X105" s="98">
        <f t="shared" si="3"/>
        <v>2.4452788980000002</v>
      </c>
    </row>
    <row r="106" spans="1:24" x14ac:dyDescent="0.25">
      <c r="A106">
        <v>20210300043</v>
      </c>
      <c r="B106" s="95">
        <v>44271</v>
      </c>
      <c r="C106" s="102">
        <f>YEAR(Tableau2[[#This Row],[2. date saisie]])</f>
        <v>2021</v>
      </c>
      <c r="D106" s="102">
        <f>MONTH(Tableau2[[#This Row],[2. date saisie]])</f>
        <v>3</v>
      </c>
      <c r="E106" s="102" t="str">
        <f t="shared" si="2"/>
        <v>03</v>
      </c>
      <c r="F106" s="102" t="str">
        <f>_xlfn.CONCAT(Tableau2[[#This Row],[2a]],Tableau2[[#This Row],[2c]])</f>
        <v>202103</v>
      </c>
      <c r="G106" s="96">
        <v>1337179</v>
      </c>
      <c r="H106">
        <v>200</v>
      </c>
      <c r="I106" s="102">
        <f>Tableau2[[#This Row],[4. poids OT (kg)]]/1000</f>
        <v>0.2</v>
      </c>
      <c r="J106" t="s">
        <v>47</v>
      </c>
      <c r="K106">
        <v>115</v>
      </c>
      <c r="L106">
        <v>59810</v>
      </c>
      <c r="M106" t="s">
        <v>67</v>
      </c>
      <c r="N106">
        <v>91100</v>
      </c>
      <c r="O106" t="s">
        <v>76</v>
      </c>
      <c r="P106">
        <v>250.27799999999999</v>
      </c>
      <c r="Q106" t="s">
        <v>112</v>
      </c>
      <c r="R106">
        <v>1998</v>
      </c>
      <c r="S106" t="s">
        <v>69</v>
      </c>
      <c r="T106">
        <f>VLOOKUP(Tableau2[[#This Row],[5. type transport]],'Taux émission CO2e'!$A$5:$D$16,4,0)</f>
        <v>0.16</v>
      </c>
      <c r="U106">
        <f>VLOOKUP(Tableau2[[#This Row],[5. type transport]],'Taux émission CO2e'!$A$5:$B$16,2,0)</f>
        <v>0.3</v>
      </c>
      <c r="V106">
        <f>VLOOKUP(Tableau2[[#This Row],[5. type transport]],'Taux émission CO2e'!$A$20:$D$31,4,0)</f>
        <v>6.7400000000000002E-2</v>
      </c>
      <c r="W106">
        <f>VLOOKUP(Tableau2[[#This Row],[5. type transport]],'Taux émission CO2e'!$A$20:$B$31,2,0)</f>
        <v>0.7</v>
      </c>
      <c r="X106" s="98">
        <f t="shared" si="3"/>
        <v>4.764292008</v>
      </c>
    </row>
    <row r="107" spans="1:24" x14ac:dyDescent="0.25">
      <c r="A107">
        <v>20210300043</v>
      </c>
      <c r="B107" s="95">
        <v>44272</v>
      </c>
      <c r="C107" s="102">
        <f>YEAR(Tableau2[[#This Row],[2. date saisie]])</f>
        <v>2021</v>
      </c>
      <c r="D107" s="102">
        <f>MONTH(Tableau2[[#This Row],[2. date saisie]])</f>
        <v>3</v>
      </c>
      <c r="E107" s="102" t="str">
        <f t="shared" si="2"/>
        <v>03</v>
      </c>
      <c r="F107" s="102" t="str">
        <f>_xlfn.CONCAT(Tableau2[[#This Row],[2a]],Tableau2[[#This Row],[2c]])</f>
        <v>202103</v>
      </c>
      <c r="G107" s="96">
        <v>1337601</v>
      </c>
      <c r="H107">
        <v>200</v>
      </c>
      <c r="I107" s="102">
        <f>Tableau2[[#This Row],[4. poids OT (kg)]]/1000</f>
        <v>0.2</v>
      </c>
      <c r="J107" t="s">
        <v>47</v>
      </c>
      <c r="K107">
        <v>115</v>
      </c>
      <c r="L107">
        <v>59243</v>
      </c>
      <c r="M107" t="s">
        <v>117</v>
      </c>
      <c r="N107">
        <v>91100</v>
      </c>
      <c r="O107" t="s">
        <v>76</v>
      </c>
      <c r="P107">
        <v>251.91900000000001</v>
      </c>
      <c r="Q107" t="s">
        <v>118</v>
      </c>
      <c r="R107">
        <v>1978</v>
      </c>
      <c r="S107" t="s">
        <v>78</v>
      </c>
      <c r="T107">
        <f>VLOOKUP(Tableau2[[#This Row],[5. type transport]],'Taux émission CO2e'!$A$5:$D$16,4,0)</f>
        <v>0.16</v>
      </c>
      <c r="U107">
        <f>VLOOKUP(Tableau2[[#This Row],[5. type transport]],'Taux émission CO2e'!$A$5:$B$16,2,0)</f>
        <v>0.3</v>
      </c>
      <c r="V107">
        <f>VLOOKUP(Tableau2[[#This Row],[5. type transport]],'Taux émission CO2e'!$A$20:$D$31,4,0)</f>
        <v>6.7400000000000002E-2</v>
      </c>
      <c r="W107">
        <f>VLOOKUP(Tableau2[[#This Row],[5. type transport]],'Taux émission CO2e'!$A$20:$B$31,2,0)</f>
        <v>0.7</v>
      </c>
      <c r="X107" s="98">
        <f t="shared" si="3"/>
        <v>4.7955300840000001</v>
      </c>
    </row>
    <row r="108" spans="1:24" x14ac:dyDescent="0.25">
      <c r="A108">
        <v>20210300043</v>
      </c>
      <c r="B108" s="95">
        <v>44273</v>
      </c>
      <c r="C108" s="102">
        <f>YEAR(Tableau2[[#This Row],[2. date saisie]])</f>
        <v>2021</v>
      </c>
      <c r="D108" s="102">
        <f>MONTH(Tableau2[[#This Row],[2. date saisie]])</f>
        <v>3</v>
      </c>
      <c r="E108" s="102" t="str">
        <f t="shared" si="2"/>
        <v>03</v>
      </c>
      <c r="F108" s="102" t="str">
        <f>_xlfn.CONCAT(Tableau2[[#This Row],[2a]],Tableau2[[#This Row],[2c]])</f>
        <v>202103</v>
      </c>
      <c r="G108" s="96">
        <v>1338946</v>
      </c>
      <c r="H108">
        <v>200</v>
      </c>
      <c r="I108" s="102">
        <f>Tableau2[[#This Row],[4. poids OT (kg)]]/1000</f>
        <v>0.2</v>
      </c>
      <c r="J108" t="s">
        <v>46</v>
      </c>
      <c r="K108">
        <v>92</v>
      </c>
      <c r="L108">
        <v>91100</v>
      </c>
      <c r="M108" t="s">
        <v>70</v>
      </c>
      <c r="N108">
        <v>59100</v>
      </c>
      <c r="O108" t="s">
        <v>74</v>
      </c>
      <c r="P108">
        <v>266.166</v>
      </c>
      <c r="Q108" t="s">
        <v>72</v>
      </c>
      <c r="R108">
        <v>1969</v>
      </c>
      <c r="S108" t="s">
        <v>69</v>
      </c>
      <c r="T108">
        <f>VLOOKUP(Tableau2[[#This Row],[5. type transport]],'Taux émission CO2e'!$A$5:$D$16,4,0)</f>
        <v>0.16</v>
      </c>
      <c r="U108">
        <f>VLOOKUP(Tableau2[[#This Row],[5. type transport]],'Taux émission CO2e'!$A$5:$B$16,2,0)</f>
        <v>0.3</v>
      </c>
      <c r="V108">
        <f>VLOOKUP(Tableau2[[#This Row],[5. type transport]],'Taux émission CO2e'!$A$20:$D$31,4,0)</f>
        <v>6.7400000000000002E-2</v>
      </c>
      <c r="W108">
        <f>VLOOKUP(Tableau2[[#This Row],[5. type transport]],'Taux émission CO2e'!$A$20:$B$31,2,0)</f>
        <v>0.7</v>
      </c>
      <c r="X108" s="98">
        <f t="shared" si="3"/>
        <v>5.0667359760000004</v>
      </c>
    </row>
    <row r="109" spans="1:24" x14ac:dyDescent="0.25">
      <c r="A109">
        <v>20210300043</v>
      </c>
      <c r="B109" s="95">
        <v>44273</v>
      </c>
      <c r="C109" s="102">
        <f>YEAR(Tableau2[[#This Row],[2. date saisie]])</f>
        <v>2021</v>
      </c>
      <c r="D109" s="102">
        <f>MONTH(Tableau2[[#This Row],[2. date saisie]])</f>
        <v>3</v>
      </c>
      <c r="E109" s="102" t="str">
        <f t="shared" si="2"/>
        <v>03</v>
      </c>
      <c r="F109" s="102" t="str">
        <f>_xlfn.CONCAT(Tableau2[[#This Row],[2a]],Tableau2[[#This Row],[2c]])</f>
        <v>202103</v>
      </c>
      <c r="G109" s="96">
        <v>1338752</v>
      </c>
      <c r="H109">
        <v>400</v>
      </c>
      <c r="I109" s="102">
        <f>Tableau2[[#This Row],[4. poids OT (kg)]]/1000</f>
        <v>0.4</v>
      </c>
      <c r="J109" t="s">
        <v>46</v>
      </c>
      <c r="K109">
        <v>190</v>
      </c>
      <c r="L109">
        <v>67100</v>
      </c>
      <c r="M109" t="s">
        <v>73</v>
      </c>
      <c r="N109">
        <v>91100</v>
      </c>
      <c r="O109" t="s">
        <v>76</v>
      </c>
      <c r="P109">
        <v>516.47400000000005</v>
      </c>
      <c r="Q109" t="s">
        <v>75</v>
      </c>
      <c r="R109">
        <v>1987</v>
      </c>
      <c r="S109" t="s">
        <v>69</v>
      </c>
      <c r="T109">
        <f>VLOOKUP(Tableau2[[#This Row],[5. type transport]],'Taux émission CO2e'!$A$5:$D$16,4,0)</f>
        <v>0.16</v>
      </c>
      <c r="U109">
        <f>VLOOKUP(Tableau2[[#This Row],[5. type transport]],'Taux émission CO2e'!$A$5:$B$16,2,0)</f>
        <v>0.3</v>
      </c>
      <c r="V109">
        <f>VLOOKUP(Tableau2[[#This Row],[5. type transport]],'Taux émission CO2e'!$A$20:$D$31,4,0)</f>
        <v>6.7400000000000002E-2</v>
      </c>
      <c r="W109">
        <f>VLOOKUP(Tableau2[[#This Row],[5. type transport]],'Taux émission CO2e'!$A$20:$B$31,2,0)</f>
        <v>0.7</v>
      </c>
      <c r="X109" s="98">
        <f t="shared" si="3"/>
        <v>19.663198128000005</v>
      </c>
    </row>
    <row r="110" spans="1:24" x14ac:dyDescent="0.25">
      <c r="A110">
        <v>20210300043</v>
      </c>
      <c r="B110" s="95">
        <v>44273</v>
      </c>
      <c r="C110" s="102">
        <f>YEAR(Tableau2[[#This Row],[2. date saisie]])</f>
        <v>2021</v>
      </c>
      <c r="D110" s="102">
        <f>MONTH(Tableau2[[#This Row],[2. date saisie]])</f>
        <v>3</v>
      </c>
      <c r="E110" s="102" t="str">
        <f t="shared" si="2"/>
        <v>03</v>
      </c>
      <c r="F110" s="102" t="str">
        <f>_xlfn.CONCAT(Tableau2[[#This Row],[2a]],Tableau2[[#This Row],[2c]])</f>
        <v>202103</v>
      </c>
      <c r="G110" s="96">
        <v>1338764</v>
      </c>
      <c r="H110">
        <v>1600</v>
      </c>
      <c r="I110" s="102">
        <f>Tableau2[[#This Row],[4. poids OT (kg)]]/1000</f>
        <v>1.6</v>
      </c>
      <c r="J110" t="s">
        <v>33</v>
      </c>
      <c r="K110">
        <v>205</v>
      </c>
      <c r="L110">
        <v>59100</v>
      </c>
      <c r="M110" t="s">
        <v>98</v>
      </c>
      <c r="N110">
        <v>91100</v>
      </c>
      <c r="O110" t="s">
        <v>76</v>
      </c>
      <c r="P110">
        <v>266.35300000000001</v>
      </c>
      <c r="Q110" t="s">
        <v>100</v>
      </c>
      <c r="R110">
        <v>1987</v>
      </c>
      <c r="S110" t="s">
        <v>69</v>
      </c>
      <c r="T110">
        <f>VLOOKUP(Tableau2[[#This Row],[5. type transport]],'Taux émission CO2e'!$A$5:$D$16,4,0)</f>
        <v>6.7400000000000002E-2</v>
      </c>
      <c r="U110">
        <f>VLOOKUP(Tableau2[[#This Row],[5. type transport]],'Taux émission CO2e'!$A$5:$B$16,2,0)</f>
        <v>1</v>
      </c>
      <c r="V110">
        <f>VLOOKUP(Tableau2[[#This Row],[5. type transport]],'Taux émission CO2e'!$A$20:$D$31,4,0)</f>
        <v>0</v>
      </c>
      <c r="W110">
        <f>VLOOKUP(Tableau2[[#This Row],[5. type transport]],'Taux émission CO2e'!$A$20:$B$31,2,0)</f>
        <v>0</v>
      </c>
      <c r="X110" s="98">
        <f t="shared" si="3"/>
        <v>28.723507520000002</v>
      </c>
    </row>
    <row r="111" spans="1:24" x14ac:dyDescent="0.25">
      <c r="A111">
        <v>20210300043</v>
      </c>
      <c r="B111" s="95">
        <v>44274</v>
      </c>
      <c r="C111" s="102">
        <f>YEAR(Tableau2[[#This Row],[2. date saisie]])</f>
        <v>2021</v>
      </c>
      <c r="D111" s="102">
        <f>MONTH(Tableau2[[#This Row],[2. date saisie]])</f>
        <v>3</v>
      </c>
      <c r="E111" s="102" t="str">
        <f t="shared" si="2"/>
        <v>03</v>
      </c>
      <c r="F111" s="102" t="str">
        <f>_xlfn.CONCAT(Tableau2[[#This Row],[2a]],Tableau2[[#This Row],[2c]])</f>
        <v>202103</v>
      </c>
      <c r="G111" s="96">
        <v>1339191</v>
      </c>
      <c r="H111">
        <v>200</v>
      </c>
      <c r="I111" s="102">
        <f>Tableau2[[#This Row],[4. poids OT (kg)]]/1000</f>
        <v>0.2</v>
      </c>
      <c r="J111" t="s">
        <v>47</v>
      </c>
      <c r="K111">
        <v>110.58</v>
      </c>
      <c r="L111">
        <v>39570</v>
      </c>
      <c r="M111" t="s">
        <v>115</v>
      </c>
      <c r="N111">
        <v>91100</v>
      </c>
      <c r="O111" t="s">
        <v>76</v>
      </c>
      <c r="P111">
        <v>380.58600000000001</v>
      </c>
      <c r="Q111" t="s">
        <v>116</v>
      </c>
      <c r="R111">
        <v>1986</v>
      </c>
      <c r="S111" t="s">
        <v>69</v>
      </c>
      <c r="T111">
        <f>VLOOKUP(Tableau2[[#This Row],[5. type transport]],'Taux émission CO2e'!$A$5:$D$16,4,0)</f>
        <v>0.16</v>
      </c>
      <c r="U111">
        <f>VLOOKUP(Tableau2[[#This Row],[5. type transport]],'Taux émission CO2e'!$A$5:$B$16,2,0)</f>
        <v>0.3</v>
      </c>
      <c r="V111">
        <f>VLOOKUP(Tableau2[[#This Row],[5. type transport]],'Taux émission CO2e'!$A$20:$D$31,4,0)</f>
        <v>6.7400000000000002E-2</v>
      </c>
      <c r="W111">
        <f>VLOOKUP(Tableau2[[#This Row],[5. type transport]],'Taux émission CO2e'!$A$20:$B$31,2,0)</f>
        <v>0.7</v>
      </c>
      <c r="X111" s="98">
        <f t="shared" si="3"/>
        <v>7.2448350960000001</v>
      </c>
    </row>
    <row r="112" spans="1:24" x14ac:dyDescent="0.25">
      <c r="A112">
        <v>20210300043</v>
      </c>
      <c r="B112" s="95">
        <v>44274</v>
      </c>
      <c r="C112" s="102">
        <f>YEAR(Tableau2[[#This Row],[2. date saisie]])</f>
        <v>2021</v>
      </c>
      <c r="D112" s="102">
        <f>MONTH(Tableau2[[#This Row],[2. date saisie]])</f>
        <v>3</v>
      </c>
      <c r="E112" s="102" t="str">
        <f t="shared" si="2"/>
        <v>03</v>
      </c>
      <c r="F112" s="102" t="str">
        <f>_xlfn.CONCAT(Tableau2[[#This Row],[2a]],Tableau2[[#This Row],[2c]])</f>
        <v>202103</v>
      </c>
      <c r="G112" s="96">
        <v>1339235</v>
      </c>
      <c r="H112">
        <v>500</v>
      </c>
      <c r="I112" s="102">
        <f>Tableau2[[#This Row],[4. poids OT (kg)]]/1000</f>
        <v>0.5</v>
      </c>
      <c r="J112" t="s">
        <v>39</v>
      </c>
      <c r="K112">
        <v>123</v>
      </c>
      <c r="L112">
        <v>93120</v>
      </c>
      <c r="M112" t="s">
        <v>66</v>
      </c>
      <c r="N112">
        <v>91100</v>
      </c>
      <c r="O112" t="s">
        <v>76</v>
      </c>
      <c r="P112">
        <v>54.761000000000003</v>
      </c>
      <c r="Q112" t="s">
        <v>68</v>
      </c>
      <c r="R112">
        <v>1972</v>
      </c>
      <c r="S112" t="s">
        <v>69</v>
      </c>
      <c r="T112">
        <f>VLOOKUP(Tableau2[[#This Row],[5. type transport]],'Taux émission CO2e'!$A$5:$D$16,4,0)</f>
        <v>0.24099999999999999</v>
      </c>
      <c r="U112">
        <f>VLOOKUP(Tableau2[[#This Row],[5. type transport]],'Taux émission CO2e'!$A$5:$B$16,2,0)</f>
        <v>1</v>
      </c>
      <c r="V112">
        <f>VLOOKUP(Tableau2[[#This Row],[5. type transport]],'Taux émission CO2e'!$A$20:$D$31,4,0)</f>
        <v>0</v>
      </c>
      <c r="W112">
        <f>VLOOKUP(Tableau2[[#This Row],[5. type transport]],'Taux émission CO2e'!$A$20:$B$31,2,0)</f>
        <v>0</v>
      </c>
      <c r="X112" s="98">
        <f t="shared" si="3"/>
        <v>6.5987005000000005</v>
      </c>
    </row>
    <row r="113" spans="1:24" x14ac:dyDescent="0.25">
      <c r="A113">
        <v>20210300043</v>
      </c>
      <c r="B113" s="95">
        <v>44274</v>
      </c>
      <c r="C113" s="102">
        <f>YEAR(Tableau2[[#This Row],[2. date saisie]])</f>
        <v>2021</v>
      </c>
      <c r="D113" s="102">
        <f>MONTH(Tableau2[[#This Row],[2. date saisie]])</f>
        <v>3</v>
      </c>
      <c r="E113" s="102" t="str">
        <f t="shared" si="2"/>
        <v>03</v>
      </c>
      <c r="F113" s="102" t="str">
        <f>_xlfn.CONCAT(Tableau2[[#This Row],[2a]],Tableau2[[#This Row],[2c]])</f>
        <v>202103</v>
      </c>
      <c r="G113" s="96">
        <v>1339037</v>
      </c>
      <c r="H113">
        <v>600</v>
      </c>
      <c r="I113" s="102">
        <f>Tableau2[[#This Row],[4. poids OT (kg)]]/1000</f>
        <v>0.6</v>
      </c>
      <c r="J113" t="s">
        <v>47</v>
      </c>
      <c r="K113">
        <v>158</v>
      </c>
      <c r="L113">
        <v>62780</v>
      </c>
      <c r="M113" t="s">
        <v>113</v>
      </c>
      <c r="N113">
        <v>91100</v>
      </c>
      <c r="O113" t="s">
        <v>76</v>
      </c>
      <c r="P113">
        <v>278.49700000000001</v>
      </c>
      <c r="Q113" t="s">
        <v>114</v>
      </c>
      <c r="R113">
        <v>1987</v>
      </c>
      <c r="S113" t="s">
        <v>78</v>
      </c>
      <c r="T113">
        <f>VLOOKUP(Tableau2[[#This Row],[5. type transport]],'Taux émission CO2e'!$A$5:$D$16,4,0)</f>
        <v>0.16</v>
      </c>
      <c r="U113">
        <f>VLOOKUP(Tableau2[[#This Row],[5. type transport]],'Taux émission CO2e'!$A$5:$B$16,2,0)</f>
        <v>0.3</v>
      </c>
      <c r="V113">
        <f>VLOOKUP(Tableau2[[#This Row],[5. type transport]],'Taux émission CO2e'!$A$20:$D$31,4,0)</f>
        <v>6.7400000000000002E-2</v>
      </c>
      <c r="W113">
        <f>VLOOKUP(Tableau2[[#This Row],[5. type transport]],'Taux émission CO2e'!$A$20:$B$31,2,0)</f>
        <v>0.7</v>
      </c>
      <c r="X113" s="98">
        <f t="shared" si="3"/>
        <v>15.904406676000001</v>
      </c>
    </row>
    <row r="114" spans="1:24" x14ac:dyDescent="0.25">
      <c r="A114">
        <v>20210300043</v>
      </c>
      <c r="B114" s="95">
        <v>44277</v>
      </c>
      <c r="C114" s="102">
        <f>YEAR(Tableau2[[#This Row],[2. date saisie]])</f>
        <v>2021</v>
      </c>
      <c r="D114" s="102">
        <f>MONTH(Tableau2[[#This Row],[2. date saisie]])</f>
        <v>3</v>
      </c>
      <c r="E114" s="102" t="str">
        <f t="shared" si="2"/>
        <v>03</v>
      </c>
      <c r="F114" s="102" t="str">
        <f>_xlfn.CONCAT(Tableau2[[#This Row],[2a]],Tableau2[[#This Row],[2c]])</f>
        <v>202103</v>
      </c>
      <c r="G114" s="96">
        <v>1339834</v>
      </c>
      <c r="H114">
        <v>100</v>
      </c>
      <c r="I114" s="102">
        <f>Tableau2[[#This Row],[4. poids OT (kg)]]/1000</f>
        <v>0.1</v>
      </c>
      <c r="J114" t="s">
        <v>46</v>
      </c>
      <c r="K114">
        <v>373.8</v>
      </c>
      <c r="L114">
        <v>91100</v>
      </c>
      <c r="M114" t="s">
        <v>70</v>
      </c>
      <c r="N114">
        <v>59100</v>
      </c>
      <c r="O114" t="s">
        <v>74</v>
      </c>
      <c r="P114">
        <v>266.166</v>
      </c>
      <c r="Q114" t="s">
        <v>72</v>
      </c>
      <c r="R114">
        <v>1969</v>
      </c>
      <c r="S114" t="s">
        <v>69</v>
      </c>
      <c r="T114">
        <f>VLOOKUP(Tableau2[[#This Row],[5. type transport]],'Taux émission CO2e'!$A$5:$D$16,4,0)</f>
        <v>0.16</v>
      </c>
      <c r="U114">
        <f>VLOOKUP(Tableau2[[#This Row],[5. type transport]],'Taux émission CO2e'!$A$5:$B$16,2,0)</f>
        <v>0.3</v>
      </c>
      <c r="V114">
        <f>VLOOKUP(Tableau2[[#This Row],[5. type transport]],'Taux émission CO2e'!$A$20:$D$31,4,0)</f>
        <v>6.7400000000000002E-2</v>
      </c>
      <c r="W114">
        <f>VLOOKUP(Tableau2[[#This Row],[5. type transport]],'Taux émission CO2e'!$A$20:$B$31,2,0)</f>
        <v>0.7</v>
      </c>
      <c r="X114" s="98">
        <f t="shared" si="3"/>
        <v>2.5333679880000002</v>
      </c>
    </row>
    <row r="115" spans="1:24" x14ac:dyDescent="0.25">
      <c r="A115">
        <v>20210300043</v>
      </c>
      <c r="B115" s="95">
        <v>44278</v>
      </c>
      <c r="C115" s="102">
        <f>YEAR(Tableau2[[#This Row],[2. date saisie]])</f>
        <v>2021</v>
      </c>
      <c r="D115" s="102">
        <f>MONTH(Tableau2[[#This Row],[2. date saisie]])</f>
        <v>3</v>
      </c>
      <c r="E115" s="102" t="str">
        <f t="shared" si="2"/>
        <v>03</v>
      </c>
      <c r="F115" s="102" t="str">
        <f>_xlfn.CONCAT(Tableau2[[#This Row],[2a]],Tableau2[[#This Row],[2c]])</f>
        <v>202103</v>
      </c>
      <c r="G115" s="96">
        <v>1339690</v>
      </c>
      <c r="H115">
        <v>200</v>
      </c>
      <c r="I115" s="102">
        <f>Tableau2[[#This Row],[4. poids OT (kg)]]/1000</f>
        <v>0.2</v>
      </c>
      <c r="J115" t="s">
        <v>47</v>
      </c>
      <c r="K115">
        <v>90</v>
      </c>
      <c r="L115">
        <v>21300</v>
      </c>
      <c r="M115" t="s">
        <v>94</v>
      </c>
      <c r="N115">
        <v>91100</v>
      </c>
      <c r="O115" t="s">
        <v>76</v>
      </c>
      <c r="P115">
        <v>278.14499999999998</v>
      </c>
      <c r="Q115" t="s">
        <v>95</v>
      </c>
      <c r="R115">
        <v>1995</v>
      </c>
      <c r="S115" t="s">
        <v>78</v>
      </c>
      <c r="T115">
        <f>VLOOKUP(Tableau2[[#This Row],[5. type transport]],'Taux émission CO2e'!$A$5:$D$16,4,0)</f>
        <v>0.16</v>
      </c>
      <c r="U115">
        <f>VLOOKUP(Tableau2[[#This Row],[5. type transport]],'Taux émission CO2e'!$A$5:$B$16,2,0)</f>
        <v>0.3</v>
      </c>
      <c r="V115">
        <f>VLOOKUP(Tableau2[[#This Row],[5. type transport]],'Taux émission CO2e'!$A$20:$D$31,4,0)</f>
        <v>6.7400000000000002E-2</v>
      </c>
      <c r="W115">
        <f>VLOOKUP(Tableau2[[#This Row],[5. type transport]],'Taux émission CO2e'!$A$20:$B$31,2,0)</f>
        <v>0.7</v>
      </c>
      <c r="X115" s="98">
        <f t="shared" si="3"/>
        <v>5.2947682199999999</v>
      </c>
    </row>
    <row r="116" spans="1:24" x14ac:dyDescent="0.25">
      <c r="A116">
        <v>20210300043</v>
      </c>
      <c r="B116" s="95">
        <v>44278</v>
      </c>
      <c r="C116" s="102">
        <f>YEAR(Tableau2[[#This Row],[2. date saisie]])</f>
        <v>2021</v>
      </c>
      <c r="D116" s="102">
        <f>MONTH(Tableau2[[#This Row],[2. date saisie]])</f>
        <v>3</v>
      </c>
      <c r="E116" s="102" t="str">
        <f t="shared" si="2"/>
        <v>03</v>
      </c>
      <c r="F116" s="102" t="str">
        <f>_xlfn.CONCAT(Tableau2[[#This Row],[2a]],Tableau2[[#This Row],[2c]])</f>
        <v>202103</v>
      </c>
      <c r="G116" s="96">
        <v>1339877</v>
      </c>
      <c r="H116">
        <v>200</v>
      </c>
      <c r="I116" s="102">
        <f>Tableau2[[#This Row],[4. poids OT (kg)]]/1000</f>
        <v>0.2</v>
      </c>
      <c r="J116" t="s">
        <v>47</v>
      </c>
      <c r="K116">
        <v>115</v>
      </c>
      <c r="L116">
        <v>59810</v>
      </c>
      <c r="M116" t="s">
        <v>67</v>
      </c>
      <c r="N116">
        <v>91100</v>
      </c>
      <c r="O116" t="s">
        <v>76</v>
      </c>
      <c r="P116">
        <v>250.27799999999999</v>
      </c>
      <c r="Q116" t="s">
        <v>112</v>
      </c>
      <c r="R116">
        <v>1998</v>
      </c>
      <c r="S116" t="s">
        <v>69</v>
      </c>
      <c r="T116">
        <f>VLOOKUP(Tableau2[[#This Row],[5. type transport]],'Taux émission CO2e'!$A$5:$D$16,4,0)</f>
        <v>0.16</v>
      </c>
      <c r="U116">
        <f>VLOOKUP(Tableau2[[#This Row],[5. type transport]],'Taux émission CO2e'!$A$5:$B$16,2,0)</f>
        <v>0.3</v>
      </c>
      <c r="V116">
        <f>VLOOKUP(Tableau2[[#This Row],[5. type transport]],'Taux émission CO2e'!$A$20:$D$31,4,0)</f>
        <v>6.7400000000000002E-2</v>
      </c>
      <c r="W116">
        <f>VLOOKUP(Tableau2[[#This Row],[5. type transport]],'Taux émission CO2e'!$A$20:$B$31,2,0)</f>
        <v>0.7</v>
      </c>
      <c r="X116" s="98">
        <f t="shared" si="3"/>
        <v>4.764292008</v>
      </c>
    </row>
    <row r="117" spans="1:24" x14ac:dyDescent="0.25">
      <c r="A117">
        <v>20210300043</v>
      </c>
      <c r="B117" s="95">
        <v>44278</v>
      </c>
      <c r="C117" s="102">
        <f>YEAR(Tableau2[[#This Row],[2. date saisie]])</f>
        <v>2021</v>
      </c>
      <c r="D117" s="102">
        <f>MONTH(Tableau2[[#This Row],[2. date saisie]])</f>
        <v>3</v>
      </c>
      <c r="E117" s="102" t="str">
        <f t="shared" si="2"/>
        <v>03</v>
      </c>
      <c r="F117" s="102" t="str">
        <f>_xlfn.CONCAT(Tableau2[[#This Row],[2a]],Tableau2[[#This Row],[2c]])</f>
        <v>202103</v>
      </c>
      <c r="G117" s="96">
        <v>1340077</v>
      </c>
      <c r="H117">
        <v>250</v>
      </c>
      <c r="I117" s="102">
        <f>Tableau2[[#This Row],[4. poids OT (kg)]]/1000</f>
        <v>0.25</v>
      </c>
      <c r="J117" t="s">
        <v>47</v>
      </c>
      <c r="K117">
        <v>115</v>
      </c>
      <c r="L117">
        <v>26750</v>
      </c>
      <c r="M117" t="s">
        <v>82</v>
      </c>
      <c r="N117">
        <v>91100</v>
      </c>
      <c r="O117" t="s">
        <v>76</v>
      </c>
      <c r="P117">
        <v>541.52599999999995</v>
      </c>
      <c r="Q117" t="s">
        <v>83</v>
      </c>
      <c r="R117">
        <v>1998</v>
      </c>
      <c r="S117" t="s">
        <v>78</v>
      </c>
      <c r="T117">
        <f>VLOOKUP(Tableau2[[#This Row],[5. type transport]],'Taux émission CO2e'!$A$5:$D$16,4,0)</f>
        <v>0.16</v>
      </c>
      <c r="U117">
        <f>VLOOKUP(Tableau2[[#This Row],[5. type transport]],'Taux émission CO2e'!$A$5:$B$16,2,0)</f>
        <v>0.3</v>
      </c>
      <c r="V117">
        <f>VLOOKUP(Tableau2[[#This Row],[5. type transport]],'Taux émission CO2e'!$A$20:$D$31,4,0)</f>
        <v>6.7400000000000002E-2</v>
      </c>
      <c r="W117">
        <f>VLOOKUP(Tableau2[[#This Row],[5. type transport]],'Taux émission CO2e'!$A$20:$B$31,2,0)</f>
        <v>0.7</v>
      </c>
      <c r="X117" s="98">
        <f t="shared" si="3"/>
        <v>12.885611169999999</v>
      </c>
    </row>
    <row r="118" spans="1:24" x14ac:dyDescent="0.25">
      <c r="A118">
        <v>20210300043</v>
      </c>
      <c r="B118" s="95">
        <v>44279</v>
      </c>
      <c r="C118" s="102">
        <f>YEAR(Tableau2[[#This Row],[2. date saisie]])</f>
        <v>2021</v>
      </c>
      <c r="D118" s="102">
        <f>MONTH(Tableau2[[#This Row],[2. date saisie]])</f>
        <v>3</v>
      </c>
      <c r="E118" s="102" t="str">
        <f t="shared" si="2"/>
        <v>03</v>
      </c>
      <c r="F118" s="102" t="str">
        <f>_xlfn.CONCAT(Tableau2[[#This Row],[2a]],Tableau2[[#This Row],[2c]])</f>
        <v>202103</v>
      </c>
      <c r="G118" s="96">
        <v>1341139</v>
      </c>
      <c r="H118">
        <v>110</v>
      </c>
      <c r="I118" s="102">
        <f>Tableau2[[#This Row],[4. poids OT (kg)]]/1000</f>
        <v>0.11</v>
      </c>
      <c r="J118" t="s">
        <v>46</v>
      </c>
      <c r="K118">
        <v>95</v>
      </c>
      <c r="L118">
        <v>91100</v>
      </c>
      <c r="M118" t="s">
        <v>70</v>
      </c>
      <c r="N118">
        <v>80400</v>
      </c>
      <c r="O118" t="s">
        <v>121</v>
      </c>
      <c r="P118">
        <v>168.048</v>
      </c>
      <c r="Q118" t="s">
        <v>72</v>
      </c>
      <c r="R118">
        <v>1969</v>
      </c>
      <c r="S118" t="s">
        <v>69</v>
      </c>
      <c r="T118">
        <f>VLOOKUP(Tableau2[[#This Row],[5. type transport]],'Taux émission CO2e'!$A$5:$D$16,4,0)</f>
        <v>0.16</v>
      </c>
      <c r="U118">
        <f>VLOOKUP(Tableau2[[#This Row],[5. type transport]],'Taux émission CO2e'!$A$5:$B$16,2,0)</f>
        <v>0.3</v>
      </c>
      <c r="V118">
        <f>VLOOKUP(Tableau2[[#This Row],[5. type transport]],'Taux émission CO2e'!$A$20:$D$31,4,0)</f>
        <v>6.7400000000000002E-2</v>
      </c>
      <c r="W118">
        <f>VLOOKUP(Tableau2[[#This Row],[5. type transport]],'Taux émission CO2e'!$A$20:$B$31,2,0)</f>
        <v>0.7</v>
      </c>
      <c r="X118" s="98">
        <f t="shared" si="3"/>
        <v>1.7594289504</v>
      </c>
    </row>
    <row r="119" spans="1:24" x14ac:dyDescent="0.25">
      <c r="A119">
        <v>20210300043</v>
      </c>
      <c r="B119" s="95">
        <v>44279</v>
      </c>
      <c r="C119" s="102">
        <f>YEAR(Tableau2[[#This Row],[2. date saisie]])</f>
        <v>2021</v>
      </c>
      <c r="D119" s="102">
        <f>MONTH(Tableau2[[#This Row],[2. date saisie]])</f>
        <v>3</v>
      </c>
      <c r="E119" s="102" t="str">
        <f t="shared" si="2"/>
        <v>03</v>
      </c>
      <c r="F119" s="102" t="str">
        <f>_xlfn.CONCAT(Tableau2[[#This Row],[2a]],Tableau2[[#This Row],[2c]])</f>
        <v>202103</v>
      </c>
      <c r="G119" s="96">
        <v>1341127</v>
      </c>
      <c r="H119">
        <v>100</v>
      </c>
      <c r="I119" s="102">
        <f>Tableau2[[#This Row],[4. poids OT (kg)]]/1000</f>
        <v>0.1</v>
      </c>
      <c r="J119" t="s">
        <v>46</v>
      </c>
      <c r="K119">
        <v>105</v>
      </c>
      <c r="L119">
        <v>91100</v>
      </c>
      <c r="M119" t="s">
        <v>70</v>
      </c>
      <c r="N119">
        <v>21600</v>
      </c>
      <c r="O119" t="s">
        <v>122</v>
      </c>
      <c r="P119">
        <v>284.233</v>
      </c>
      <c r="Q119" t="s">
        <v>72</v>
      </c>
      <c r="R119">
        <v>1969</v>
      </c>
      <c r="S119" t="s">
        <v>69</v>
      </c>
      <c r="T119">
        <f>VLOOKUP(Tableau2[[#This Row],[5. type transport]],'Taux émission CO2e'!$A$5:$D$16,4,0)</f>
        <v>0.16</v>
      </c>
      <c r="U119">
        <f>VLOOKUP(Tableau2[[#This Row],[5. type transport]],'Taux émission CO2e'!$A$5:$B$16,2,0)</f>
        <v>0.3</v>
      </c>
      <c r="V119">
        <f>VLOOKUP(Tableau2[[#This Row],[5. type transport]],'Taux émission CO2e'!$A$20:$D$31,4,0)</f>
        <v>6.7400000000000002E-2</v>
      </c>
      <c r="W119">
        <f>VLOOKUP(Tableau2[[#This Row],[5. type transport]],'Taux émission CO2e'!$A$20:$B$31,2,0)</f>
        <v>0.7</v>
      </c>
      <c r="X119" s="98">
        <f t="shared" si="3"/>
        <v>2.7053296940000005</v>
      </c>
    </row>
    <row r="120" spans="1:24" x14ac:dyDescent="0.25">
      <c r="A120">
        <v>20210300043</v>
      </c>
      <c r="B120" s="95">
        <v>44279</v>
      </c>
      <c r="C120" s="102">
        <f>YEAR(Tableau2[[#This Row],[2. date saisie]])</f>
        <v>2021</v>
      </c>
      <c r="D120" s="102">
        <f>MONTH(Tableau2[[#This Row],[2. date saisie]])</f>
        <v>3</v>
      </c>
      <c r="E120" s="102" t="str">
        <f t="shared" si="2"/>
        <v>03</v>
      </c>
      <c r="F120" s="102" t="str">
        <f>_xlfn.CONCAT(Tableau2[[#This Row],[2a]],Tableau2[[#This Row],[2c]])</f>
        <v>202103</v>
      </c>
      <c r="G120" s="96">
        <v>1340255</v>
      </c>
      <c r="H120">
        <v>200</v>
      </c>
      <c r="I120" s="102">
        <f>Tableau2[[#This Row],[4. poids OT (kg)]]/1000</f>
        <v>0.2</v>
      </c>
      <c r="J120" t="s">
        <v>47</v>
      </c>
      <c r="K120">
        <v>115</v>
      </c>
      <c r="L120">
        <v>59243</v>
      </c>
      <c r="M120" t="s">
        <v>117</v>
      </c>
      <c r="N120">
        <v>91100</v>
      </c>
      <c r="O120" t="s">
        <v>76</v>
      </c>
      <c r="P120">
        <v>251.91900000000001</v>
      </c>
      <c r="Q120" t="s">
        <v>118</v>
      </c>
      <c r="R120">
        <v>1978</v>
      </c>
      <c r="S120" t="s">
        <v>78</v>
      </c>
      <c r="T120">
        <f>VLOOKUP(Tableau2[[#This Row],[5. type transport]],'Taux émission CO2e'!$A$5:$D$16,4,0)</f>
        <v>0.16</v>
      </c>
      <c r="U120">
        <f>VLOOKUP(Tableau2[[#This Row],[5. type transport]],'Taux émission CO2e'!$A$5:$B$16,2,0)</f>
        <v>0.3</v>
      </c>
      <c r="V120">
        <f>VLOOKUP(Tableau2[[#This Row],[5. type transport]],'Taux émission CO2e'!$A$20:$D$31,4,0)</f>
        <v>6.7400000000000002E-2</v>
      </c>
      <c r="W120">
        <f>VLOOKUP(Tableau2[[#This Row],[5. type transport]],'Taux émission CO2e'!$A$20:$B$31,2,0)</f>
        <v>0.7</v>
      </c>
      <c r="X120" s="98">
        <f t="shared" si="3"/>
        <v>4.7955300840000001</v>
      </c>
    </row>
    <row r="121" spans="1:24" x14ac:dyDescent="0.25">
      <c r="A121">
        <v>20210300043</v>
      </c>
      <c r="B121" s="95">
        <v>44279</v>
      </c>
      <c r="C121" s="102">
        <f>YEAR(Tableau2[[#This Row],[2. date saisie]])</f>
        <v>2021</v>
      </c>
      <c r="D121" s="102">
        <f>MONTH(Tableau2[[#This Row],[2. date saisie]])</f>
        <v>3</v>
      </c>
      <c r="E121" s="102" t="str">
        <f t="shared" si="2"/>
        <v>03</v>
      </c>
      <c r="F121" s="102" t="str">
        <f>_xlfn.CONCAT(Tableau2[[#This Row],[2a]],Tableau2[[#This Row],[2c]])</f>
        <v>202103</v>
      </c>
      <c r="G121" s="96">
        <v>1341132</v>
      </c>
      <c r="H121">
        <v>100</v>
      </c>
      <c r="I121" s="102">
        <f>Tableau2[[#This Row],[4. poids OT (kg)]]/1000</f>
        <v>0.1</v>
      </c>
      <c r="J121" t="s">
        <v>46</v>
      </c>
      <c r="K121">
        <v>139</v>
      </c>
      <c r="L121">
        <v>91100</v>
      </c>
      <c r="M121" t="s">
        <v>70</v>
      </c>
      <c r="N121">
        <v>52200</v>
      </c>
      <c r="O121" t="s">
        <v>123</v>
      </c>
      <c r="P121">
        <v>263.93900000000002</v>
      </c>
      <c r="Q121" t="s">
        <v>72</v>
      </c>
      <c r="R121">
        <v>1969</v>
      </c>
      <c r="S121" t="s">
        <v>69</v>
      </c>
      <c r="T121">
        <f>VLOOKUP(Tableau2[[#This Row],[5. type transport]],'Taux émission CO2e'!$A$5:$D$16,4,0)</f>
        <v>0.16</v>
      </c>
      <c r="U121">
        <f>VLOOKUP(Tableau2[[#This Row],[5. type transport]],'Taux émission CO2e'!$A$5:$B$16,2,0)</f>
        <v>0.3</v>
      </c>
      <c r="V121">
        <f>VLOOKUP(Tableau2[[#This Row],[5. type transport]],'Taux émission CO2e'!$A$20:$D$31,4,0)</f>
        <v>6.7400000000000002E-2</v>
      </c>
      <c r="W121">
        <f>VLOOKUP(Tableau2[[#This Row],[5. type transport]],'Taux émission CO2e'!$A$20:$B$31,2,0)</f>
        <v>0.7</v>
      </c>
      <c r="X121" s="98">
        <f t="shared" si="3"/>
        <v>2.5121714020000003</v>
      </c>
    </row>
    <row r="122" spans="1:24" x14ac:dyDescent="0.25">
      <c r="A122">
        <v>20210300043</v>
      </c>
      <c r="B122" s="95">
        <v>44279</v>
      </c>
      <c r="C122" s="102">
        <f>YEAR(Tableau2[[#This Row],[2. date saisie]])</f>
        <v>2021</v>
      </c>
      <c r="D122" s="102">
        <f>MONTH(Tableau2[[#This Row],[2. date saisie]])</f>
        <v>3</v>
      </c>
      <c r="E122" s="102" t="str">
        <f t="shared" si="2"/>
        <v>03</v>
      </c>
      <c r="F122" s="102" t="str">
        <f>_xlfn.CONCAT(Tableau2[[#This Row],[2a]],Tableau2[[#This Row],[2c]])</f>
        <v>202103</v>
      </c>
      <c r="G122" s="96">
        <v>1341121</v>
      </c>
      <c r="H122">
        <v>100</v>
      </c>
      <c r="I122" s="102">
        <f>Tableau2[[#This Row],[4. poids OT (kg)]]/1000</f>
        <v>0.1</v>
      </c>
      <c r="J122" t="s">
        <v>47</v>
      </c>
      <c r="K122">
        <v>150</v>
      </c>
      <c r="L122">
        <v>91100</v>
      </c>
      <c r="M122" t="s">
        <v>70</v>
      </c>
      <c r="N122">
        <v>13000</v>
      </c>
      <c r="O122" t="s">
        <v>80</v>
      </c>
      <c r="P122">
        <v>740.44500000000005</v>
      </c>
      <c r="Q122" t="s">
        <v>72</v>
      </c>
      <c r="R122">
        <v>1969</v>
      </c>
      <c r="S122" t="s">
        <v>69</v>
      </c>
      <c r="T122">
        <f>VLOOKUP(Tableau2[[#This Row],[5. type transport]],'Taux émission CO2e'!$A$5:$D$16,4,0)</f>
        <v>0.16</v>
      </c>
      <c r="U122">
        <f>VLOOKUP(Tableau2[[#This Row],[5. type transport]],'Taux émission CO2e'!$A$5:$B$16,2,0)</f>
        <v>0.3</v>
      </c>
      <c r="V122">
        <f>VLOOKUP(Tableau2[[#This Row],[5. type transport]],'Taux émission CO2e'!$A$20:$D$31,4,0)</f>
        <v>6.7400000000000002E-2</v>
      </c>
      <c r="W122">
        <f>VLOOKUP(Tableau2[[#This Row],[5. type transport]],'Taux émission CO2e'!$A$20:$B$31,2,0)</f>
        <v>0.7</v>
      </c>
      <c r="X122" s="98">
        <f t="shared" si="3"/>
        <v>7.0475555100000014</v>
      </c>
    </row>
    <row r="123" spans="1:24" x14ac:dyDescent="0.25">
      <c r="A123">
        <v>20210300043</v>
      </c>
      <c r="B123" s="95">
        <v>44279</v>
      </c>
      <c r="C123" s="102">
        <f>YEAR(Tableau2[[#This Row],[2. date saisie]])</f>
        <v>2021</v>
      </c>
      <c r="D123" s="102">
        <f>MONTH(Tableau2[[#This Row],[2. date saisie]])</f>
        <v>3</v>
      </c>
      <c r="E123" s="102" t="str">
        <f t="shared" si="2"/>
        <v>03</v>
      </c>
      <c r="F123" s="102" t="str">
        <f>_xlfn.CONCAT(Tableau2[[#This Row],[2a]],Tableau2[[#This Row],[2c]])</f>
        <v>202103</v>
      </c>
      <c r="G123" s="96">
        <v>1340284</v>
      </c>
      <c r="H123">
        <v>750</v>
      </c>
      <c r="I123" s="102">
        <f>Tableau2[[#This Row],[4. poids OT (kg)]]/1000</f>
        <v>0.75</v>
      </c>
      <c r="J123" t="s">
        <v>46</v>
      </c>
      <c r="K123">
        <v>165</v>
      </c>
      <c r="L123">
        <v>93120</v>
      </c>
      <c r="M123" t="s">
        <v>66</v>
      </c>
      <c r="N123">
        <v>59800</v>
      </c>
      <c r="O123" t="s">
        <v>119</v>
      </c>
      <c r="P123">
        <v>209.06899999999999</v>
      </c>
      <c r="Q123" t="s">
        <v>68</v>
      </c>
      <c r="R123">
        <v>1972</v>
      </c>
      <c r="S123" t="s">
        <v>69</v>
      </c>
      <c r="T123">
        <f>VLOOKUP(Tableau2[[#This Row],[5. type transport]],'Taux émission CO2e'!$A$5:$D$16,4,0)</f>
        <v>0.16</v>
      </c>
      <c r="U123">
        <f>VLOOKUP(Tableau2[[#This Row],[5. type transport]],'Taux émission CO2e'!$A$5:$B$16,2,0)</f>
        <v>0.3</v>
      </c>
      <c r="V123">
        <f>VLOOKUP(Tableau2[[#This Row],[5. type transport]],'Taux émission CO2e'!$A$20:$D$31,4,0)</f>
        <v>6.7400000000000002E-2</v>
      </c>
      <c r="W123">
        <f>VLOOKUP(Tableau2[[#This Row],[5. type transport]],'Taux émission CO2e'!$A$20:$B$31,2,0)</f>
        <v>0.7</v>
      </c>
      <c r="X123" s="98">
        <f t="shared" si="3"/>
        <v>14.924390564999999</v>
      </c>
    </row>
    <row r="124" spans="1:24" x14ac:dyDescent="0.25">
      <c r="A124">
        <v>20210300043</v>
      </c>
      <c r="B124" s="95">
        <v>44279</v>
      </c>
      <c r="C124" s="102">
        <f>YEAR(Tableau2[[#This Row],[2. date saisie]])</f>
        <v>2021</v>
      </c>
      <c r="D124" s="102">
        <f>MONTH(Tableau2[[#This Row],[2. date saisie]])</f>
        <v>3</v>
      </c>
      <c r="E124" s="102" t="str">
        <f t="shared" si="2"/>
        <v>03</v>
      </c>
      <c r="F124" s="102" t="str">
        <f>_xlfn.CONCAT(Tableau2[[#This Row],[2a]],Tableau2[[#This Row],[2c]])</f>
        <v>202103</v>
      </c>
      <c r="G124" s="96">
        <v>1340604</v>
      </c>
      <c r="H124">
        <v>750</v>
      </c>
      <c r="I124" s="102">
        <f>Tableau2[[#This Row],[4. poids OT (kg)]]/1000</f>
        <v>0.75</v>
      </c>
      <c r="J124" t="s">
        <v>46</v>
      </c>
      <c r="K124">
        <v>328</v>
      </c>
      <c r="L124">
        <v>40300</v>
      </c>
      <c r="M124" t="s">
        <v>92</v>
      </c>
      <c r="N124">
        <v>59100</v>
      </c>
      <c r="O124" t="s">
        <v>74</v>
      </c>
      <c r="P124">
        <v>986.75599999999997</v>
      </c>
      <c r="Q124" t="s">
        <v>93</v>
      </c>
      <c r="R124">
        <v>1973</v>
      </c>
      <c r="S124" t="s">
        <v>78</v>
      </c>
      <c r="T124">
        <f>VLOOKUP(Tableau2[[#This Row],[5. type transport]],'Taux émission CO2e'!$A$5:$D$16,4,0)</f>
        <v>0.16</v>
      </c>
      <c r="U124">
        <f>VLOOKUP(Tableau2[[#This Row],[5. type transport]],'Taux émission CO2e'!$A$5:$B$16,2,0)</f>
        <v>0.3</v>
      </c>
      <c r="V124">
        <f>VLOOKUP(Tableau2[[#This Row],[5. type transport]],'Taux émission CO2e'!$A$20:$D$31,4,0)</f>
        <v>6.7400000000000002E-2</v>
      </c>
      <c r="W124">
        <f>VLOOKUP(Tableau2[[#This Row],[5. type transport]],'Taux émission CO2e'!$A$20:$B$31,2,0)</f>
        <v>0.7</v>
      </c>
      <c r="X124" s="98">
        <f t="shared" si="3"/>
        <v>70.439577060000005</v>
      </c>
    </row>
    <row r="125" spans="1:24" x14ac:dyDescent="0.25">
      <c r="A125">
        <v>20210300043</v>
      </c>
      <c r="B125" s="95">
        <v>44280</v>
      </c>
      <c r="C125" s="102">
        <f>YEAR(Tableau2[[#This Row],[2. date saisie]])</f>
        <v>2021</v>
      </c>
      <c r="D125" s="102">
        <f>MONTH(Tableau2[[#This Row],[2. date saisie]])</f>
        <v>3</v>
      </c>
      <c r="E125" s="102" t="str">
        <f t="shared" si="2"/>
        <v>03</v>
      </c>
      <c r="F125" s="102" t="str">
        <f>_xlfn.CONCAT(Tableau2[[#This Row],[2a]],Tableau2[[#This Row],[2c]])</f>
        <v>202103</v>
      </c>
      <c r="G125" s="96">
        <v>1340627</v>
      </c>
      <c r="H125">
        <v>200</v>
      </c>
      <c r="I125" s="102">
        <f>Tableau2[[#This Row],[4. poids OT (kg)]]/1000</f>
        <v>0.2</v>
      </c>
      <c r="J125" t="s">
        <v>46</v>
      </c>
      <c r="K125">
        <v>220</v>
      </c>
      <c r="L125">
        <v>67100</v>
      </c>
      <c r="M125" t="s">
        <v>73</v>
      </c>
      <c r="N125">
        <v>91100</v>
      </c>
      <c r="O125" t="s">
        <v>76</v>
      </c>
      <c r="P125">
        <v>516.47400000000005</v>
      </c>
      <c r="Q125" t="s">
        <v>75</v>
      </c>
      <c r="R125">
        <v>1987</v>
      </c>
      <c r="S125" t="s">
        <v>69</v>
      </c>
      <c r="T125">
        <f>VLOOKUP(Tableau2[[#This Row],[5. type transport]],'Taux émission CO2e'!$A$5:$D$16,4,0)</f>
        <v>0.16</v>
      </c>
      <c r="U125">
        <f>VLOOKUP(Tableau2[[#This Row],[5. type transport]],'Taux émission CO2e'!$A$5:$B$16,2,0)</f>
        <v>0.3</v>
      </c>
      <c r="V125">
        <f>VLOOKUP(Tableau2[[#This Row],[5. type transport]],'Taux émission CO2e'!$A$20:$D$31,4,0)</f>
        <v>6.7400000000000002E-2</v>
      </c>
      <c r="W125">
        <f>VLOOKUP(Tableau2[[#This Row],[5. type transport]],'Taux émission CO2e'!$A$20:$B$31,2,0)</f>
        <v>0.7</v>
      </c>
      <c r="X125" s="98">
        <f t="shared" si="3"/>
        <v>9.8315990640000024</v>
      </c>
    </row>
    <row r="126" spans="1:24" x14ac:dyDescent="0.25">
      <c r="A126">
        <v>20210400025</v>
      </c>
      <c r="B126" s="95">
        <v>44281</v>
      </c>
      <c r="C126" s="102">
        <f>YEAR(Tableau2[[#This Row],[2. date saisie]])</f>
        <v>2021</v>
      </c>
      <c r="D126" s="102">
        <f>MONTH(Tableau2[[#This Row],[2. date saisie]])</f>
        <v>3</v>
      </c>
      <c r="E126" s="102" t="str">
        <f t="shared" si="2"/>
        <v>03</v>
      </c>
      <c r="F126" s="102" t="str">
        <f>_xlfn.CONCAT(Tableau2[[#This Row],[2a]],Tableau2[[#This Row],[2c]])</f>
        <v>202103</v>
      </c>
      <c r="G126" s="96">
        <v>1341084</v>
      </c>
      <c r="H126">
        <v>200</v>
      </c>
      <c r="I126" s="102">
        <f>Tableau2[[#This Row],[4. poids OT (kg)]]/1000</f>
        <v>0.2</v>
      </c>
      <c r="J126" t="s">
        <v>47</v>
      </c>
      <c r="K126">
        <v>110.58</v>
      </c>
      <c r="L126">
        <v>39570</v>
      </c>
      <c r="M126" t="s">
        <v>115</v>
      </c>
      <c r="N126">
        <v>91100</v>
      </c>
      <c r="O126" t="s">
        <v>76</v>
      </c>
      <c r="P126">
        <v>380.58600000000001</v>
      </c>
      <c r="Q126" t="s">
        <v>116</v>
      </c>
      <c r="R126">
        <v>1986</v>
      </c>
      <c r="S126" t="s">
        <v>69</v>
      </c>
      <c r="T126">
        <f>VLOOKUP(Tableau2[[#This Row],[5. type transport]],'Taux émission CO2e'!$A$5:$D$16,4,0)</f>
        <v>0.16</v>
      </c>
      <c r="U126">
        <f>VLOOKUP(Tableau2[[#This Row],[5. type transport]],'Taux émission CO2e'!$A$5:$B$16,2,0)</f>
        <v>0.3</v>
      </c>
      <c r="V126">
        <f>VLOOKUP(Tableau2[[#This Row],[5. type transport]],'Taux émission CO2e'!$A$20:$D$31,4,0)</f>
        <v>6.7400000000000002E-2</v>
      </c>
      <c r="W126">
        <f>VLOOKUP(Tableau2[[#This Row],[5. type transport]],'Taux émission CO2e'!$A$20:$B$31,2,0)</f>
        <v>0.7</v>
      </c>
      <c r="X126" s="98">
        <f t="shared" si="3"/>
        <v>7.2448350960000001</v>
      </c>
    </row>
    <row r="127" spans="1:24" x14ac:dyDescent="0.25">
      <c r="A127">
        <v>20210300043</v>
      </c>
      <c r="B127" s="95">
        <v>44281</v>
      </c>
      <c r="C127" s="102">
        <f>YEAR(Tableau2[[#This Row],[2. date saisie]])</f>
        <v>2021</v>
      </c>
      <c r="D127" s="102">
        <f>MONTH(Tableau2[[#This Row],[2. date saisie]])</f>
        <v>3</v>
      </c>
      <c r="E127" s="102" t="str">
        <f t="shared" si="2"/>
        <v>03</v>
      </c>
      <c r="F127" s="102" t="str">
        <f>_xlfn.CONCAT(Tableau2[[#This Row],[2a]],Tableau2[[#This Row],[2c]])</f>
        <v>202103</v>
      </c>
      <c r="G127" s="96">
        <v>1340621</v>
      </c>
      <c r="H127">
        <v>250</v>
      </c>
      <c r="I127" s="102">
        <f>Tableau2[[#This Row],[4. poids OT (kg)]]/1000</f>
        <v>0.25</v>
      </c>
      <c r="J127" t="s">
        <v>47</v>
      </c>
      <c r="K127">
        <v>115</v>
      </c>
      <c r="L127">
        <v>26750</v>
      </c>
      <c r="M127" t="s">
        <v>82</v>
      </c>
      <c r="N127">
        <v>91100</v>
      </c>
      <c r="O127" t="s">
        <v>76</v>
      </c>
      <c r="P127">
        <v>541.52599999999995</v>
      </c>
      <c r="Q127" t="s">
        <v>83</v>
      </c>
      <c r="R127">
        <v>1998</v>
      </c>
      <c r="S127" t="s">
        <v>78</v>
      </c>
      <c r="T127">
        <f>VLOOKUP(Tableau2[[#This Row],[5. type transport]],'Taux émission CO2e'!$A$5:$D$16,4,0)</f>
        <v>0.16</v>
      </c>
      <c r="U127">
        <f>VLOOKUP(Tableau2[[#This Row],[5. type transport]],'Taux émission CO2e'!$A$5:$B$16,2,0)</f>
        <v>0.3</v>
      </c>
      <c r="V127">
        <f>VLOOKUP(Tableau2[[#This Row],[5. type transport]],'Taux émission CO2e'!$A$20:$D$31,4,0)</f>
        <v>6.7400000000000002E-2</v>
      </c>
      <c r="W127">
        <f>VLOOKUP(Tableau2[[#This Row],[5. type transport]],'Taux émission CO2e'!$A$20:$B$31,2,0)</f>
        <v>0.7</v>
      </c>
      <c r="X127" s="98">
        <f t="shared" si="3"/>
        <v>12.885611169999999</v>
      </c>
    </row>
    <row r="128" spans="1:24" x14ac:dyDescent="0.25">
      <c r="A128">
        <v>20210300043</v>
      </c>
      <c r="B128" s="95">
        <v>44281</v>
      </c>
      <c r="C128" s="102">
        <f>YEAR(Tableau2[[#This Row],[2. date saisie]])</f>
        <v>2021</v>
      </c>
      <c r="D128" s="102">
        <f>MONTH(Tableau2[[#This Row],[2. date saisie]])</f>
        <v>3</v>
      </c>
      <c r="E128" s="102" t="str">
        <f t="shared" si="2"/>
        <v>03</v>
      </c>
      <c r="F128" s="102" t="str">
        <f>_xlfn.CONCAT(Tableau2[[#This Row],[2a]],Tableau2[[#This Row],[2c]])</f>
        <v>202103</v>
      </c>
      <c r="G128" s="96">
        <v>1339044</v>
      </c>
      <c r="H128">
        <v>400</v>
      </c>
      <c r="I128" s="102">
        <f>Tableau2[[#This Row],[4. poids OT (kg)]]/1000</f>
        <v>0.4</v>
      </c>
      <c r="J128" t="s">
        <v>47</v>
      </c>
      <c r="K128">
        <v>158</v>
      </c>
      <c r="L128">
        <v>62780</v>
      </c>
      <c r="M128" t="s">
        <v>113</v>
      </c>
      <c r="N128">
        <v>91100</v>
      </c>
      <c r="O128" t="s">
        <v>76</v>
      </c>
      <c r="P128">
        <v>278.49700000000001</v>
      </c>
      <c r="Q128" t="s">
        <v>114</v>
      </c>
      <c r="R128">
        <v>1987</v>
      </c>
      <c r="S128" t="s">
        <v>78</v>
      </c>
      <c r="T128">
        <f>VLOOKUP(Tableau2[[#This Row],[5. type transport]],'Taux émission CO2e'!$A$5:$D$16,4,0)</f>
        <v>0.16</v>
      </c>
      <c r="U128">
        <f>VLOOKUP(Tableau2[[#This Row],[5. type transport]],'Taux émission CO2e'!$A$5:$B$16,2,0)</f>
        <v>0.3</v>
      </c>
      <c r="V128">
        <f>VLOOKUP(Tableau2[[#This Row],[5. type transport]],'Taux émission CO2e'!$A$20:$D$31,4,0)</f>
        <v>6.7400000000000002E-2</v>
      </c>
      <c r="W128">
        <f>VLOOKUP(Tableau2[[#This Row],[5. type transport]],'Taux émission CO2e'!$A$20:$B$31,2,0)</f>
        <v>0.7</v>
      </c>
      <c r="X128" s="98">
        <f t="shared" si="3"/>
        <v>10.602937784000002</v>
      </c>
    </row>
    <row r="129" spans="1:24" x14ac:dyDescent="0.25">
      <c r="A129">
        <v>20210300043</v>
      </c>
      <c r="B129" s="95">
        <v>44284</v>
      </c>
      <c r="C129" s="102">
        <f>YEAR(Tableau2[[#This Row],[2. date saisie]])</f>
        <v>2021</v>
      </c>
      <c r="D129" s="102">
        <f>MONTH(Tableau2[[#This Row],[2. date saisie]])</f>
        <v>3</v>
      </c>
      <c r="E129" s="102" t="str">
        <f t="shared" si="2"/>
        <v>03</v>
      </c>
      <c r="F129" s="102" t="str">
        <f>_xlfn.CONCAT(Tableau2[[#This Row],[2a]],Tableau2[[#This Row],[2c]])</f>
        <v>202103</v>
      </c>
      <c r="G129" s="96">
        <v>1342278</v>
      </c>
      <c r="H129">
        <v>200</v>
      </c>
      <c r="I129" s="102">
        <f>Tableau2[[#This Row],[4. poids OT (kg)]]/1000</f>
        <v>0.2</v>
      </c>
      <c r="J129" t="s">
        <v>47</v>
      </c>
      <c r="K129">
        <v>123</v>
      </c>
      <c r="L129">
        <v>91100</v>
      </c>
      <c r="M129" t="s">
        <v>70</v>
      </c>
      <c r="N129">
        <v>26750</v>
      </c>
      <c r="O129" t="s">
        <v>86</v>
      </c>
      <c r="P129">
        <v>541.17999999999995</v>
      </c>
      <c r="Q129" t="s">
        <v>72</v>
      </c>
      <c r="R129">
        <v>1969</v>
      </c>
      <c r="S129" t="s">
        <v>69</v>
      </c>
      <c r="T129">
        <f>VLOOKUP(Tableau2[[#This Row],[5. type transport]],'Taux émission CO2e'!$A$5:$D$16,4,0)</f>
        <v>0.16</v>
      </c>
      <c r="U129">
        <f>VLOOKUP(Tableau2[[#This Row],[5. type transport]],'Taux émission CO2e'!$A$5:$B$16,2,0)</f>
        <v>0.3</v>
      </c>
      <c r="V129">
        <f>VLOOKUP(Tableau2[[#This Row],[5. type transport]],'Taux émission CO2e'!$A$20:$D$31,4,0)</f>
        <v>6.7400000000000002E-2</v>
      </c>
      <c r="W129">
        <f>VLOOKUP(Tableau2[[#This Row],[5. type transport]],'Taux émission CO2e'!$A$20:$B$31,2,0)</f>
        <v>0.7</v>
      </c>
      <c r="X129" s="98">
        <f t="shared" si="3"/>
        <v>10.301902479999999</v>
      </c>
    </row>
    <row r="130" spans="1:24" x14ac:dyDescent="0.25">
      <c r="A130">
        <v>20210400025</v>
      </c>
      <c r="B130" s="95">
        <v>44284</v>
      </c>
      <c r="C130" s="102">
        <f>YEAR(Tableau2[[#This Row],[2. date saisie]])</f>
        <v>2021</v>
      </c>
      <c r="D130" s="102">
        <f>MONTH(Tableau2[[#This Row],[2. date saisie]])</f>
        <v>3</v>
      </c>
      <c r="E130" s="102" t="str">
        <f t="shared" ref="E130:E193" si="4">IF(D130&lt;10,"0"&amp;D130,D130)</f>
        <v>03</v>
      </c>
      <c r="F130" s="102" t="str">
        <f>_xlfn.CONCAT(Tableau2[[#This Row],[2a]],Tableau2[[#This Row],[2c]])</f>
        <v>202103</v>
      </c>
      <c r="G130" s="96">
        <v>1341743</v>
      </c>
      <c r="H130">
        <v>200</v>
      </c>
      <c r="I130" s="102">
        <f>Tableau2[[#This Row],[4. poids OT (kg)]]/1000</f>
        <v>0.2</v>
      </c>
      <c r="J130" t="s">
        <v>47</v>
      </c>
      <c r="K130">
        <v>137.5</v>
      </c>
      <c r="L130">
        <v>8090</v>
      </c>
      <c r="M130" t="s">
        <v>81</v>
      </c>
      <c r="N130">
        <v>91100</v>
      </c>
      <c r="O130" t="s">
        <v>76</v>
      </c>
      <c r="P130">
        <v>258.04300000000001</v>
      </c>
      <c r="Q130" t="s">
        <v>124</v>
      </c>
      <c r="R130">
        <v>1992</v>
      </c>
      <c r="S130" t="s">
        <v>78</v>
      </c>
      <c r="T130">
        <f>VLOOKUP(Tableau2[[#This Row],[5. type transport]],'Taux émission CO2e'!$A$5:$D$16,4,0)</f>
        <v>0.16</v>
      </c>
      <c r="U130">
        <f>VLOOKUP(Tableau2[[#This Row],[5. type transport]],'Taux émission CO2e'!$A$5:$B$16,2,0)</f>
        <v>0.3</v>
      </c>
      <c r="V130">
        <f>VLOOKUP(Tableau2[[#This Row],[5. type transport]],'Taux émission CO2e'!$A$20:$D$31,4,0)</f>
        <v>6.7400000000000002E-2</v>
      </c>
      <c r="W130">
        <f>VLOOKUP(Tableau2[[#This Row],[5. type transport]],'Taux émission CO2e'!$A$20:$B$31,2,0)</f>
        <v>0.7</v>
      </c>
      <c r="X130" s="98">
        <f t="shared" ref="X130:X193" si="5">(U130*T130*I130*P130)+(V130*W130*P130*I130)</f>
        <v>4.9121065480000006</v>
      </c>
    </row>
    <row r="131" spans="1:24" x14ac:dyDescent="0.25">
      <c r="A131">
        <v>20210300043</v>
      </c>
      <c r="B131" s="95">
        <v>44284</v>
      </c>
      <c r="C131" s="102">
        <f>YEAR(Tableau2[[#This Row],[2. date saisie]])</f>
        <v>2021</v>
      </c>
      <c r="D131" s="102">
        <f>MONTH(Tableau2[[#This Row],[2. date saisie]])</f>
        <v>3</v>
      </c>
      <c r="E131" s="102" t="str">
        <f t="shared" si="4"/>
        <v>03</v>
      </c>
      <c r="F131" s="102" t="str">
        <f>_xlfn.CONCAT(Tableau2[[#This Row],[2a]],Tableau2[[#This Row],[2c]])</f>
        <v>202103</v>
      </c>
      <c r="G131" s="96">
        <v>1341989</v>
      </c>
      <c r="H131">
        <v>750</v>
      </c>
      <c r="I131" s="102">
        <f>Tableau2[[#This Row],[4. poids OT (kg)]]/1000</f>
        <v>0.75</v>
      </c>
      <c r="J131" t="s">
        <v>46</v>
      </c>
      <c r="K131">
        <v>182</v>
      </c>
      <c r="L131">
        <v>93120</v>
      </c>
      <c r="M131" t="s">
        <v>66</v>
      </c>
      <c r="N131">
        <v>21300</v>
      </c>
      <c r="O131" t="s">
        <v>89</v>
      </c>
      <c r="P131">
        <v>330.63299999999998</v>
      </c>
      <c r="Q131" t="s">
        <v>68</v>
      </c>
      <c r="R131">
        <v>1972</v>
      </c>
      <c r="S131" t="s">
        <v>69</v>
      </c>
      <c r="T131">
        <f>VLOOKUP(Tableau2[[#This Row],[5. type transport]],'Taux émission CO2e'!$A$5:$D$16,4,0)</f>
        <v>0.16</v>
      </c>
      <c r="U131">
        <f>VLOOKUP(Tableau2[[#This Row],[5. type transport]],'Taux émission CO2e'!$A$5:$B$16,2,0)</f>
        <v>0.3</v>
      </c>
      <c r="V131">
        <f>VLOOKUP(Tableau2[[#This Row],[5. type transport]],'Taux émission CO2e'!$A$20:$D$31,4,0)</f>
        <v>6.7400000000000002E-2</v>
      </c>
      <c r="W131">
        <f>VLOOKUP(Tableau2[[#This Row],[5. type transport]],'Taux émission CO2e'!$A$20:$B$31,2,0)</f>
        <v>0.7</v>
      </c>
      <c r="X131" s="98">
        <f t="shared" si="5"/>
        <v>23.602236705000003</v>
      </c>
    </row>
    <row r="132" spans="1:24" x14ac:dyDescent="0.25">
      <c r="A132">
        <v>20210300043</v>
      </c>
      <c r="B132" s="95">
        <v>44285</v>
      </c>
      <c r="C132" s="102">
        <f>YEAR(Tableau2[[#This Row],[2. date saisie]])</f>
        <v>2021</v>
      </c>
      <c r="D132" s="102">
        <f>MONTH(Tableau2[[#This Row],[2. date saisie]])</f>
        <v>3</v>
      </c>
      <c r="E132" s="102" t="str">
        <f t="shared" si="4"/>
        <v>03</v>
      </c>
      <c r="F132" s="102" t="str">
        <f>_xlfn.CONCAT(Tableau2[[#This Row],[2a]],Tableau2[[#This Row],[2c]])</f>
        <v>202103</v>
      </c>
      <c r="G132" s="96">
        <v>1342772</v>
      </c>
      <c r="H132">
        <v>120</v>
      </c>
      <c r="I132" s="102">
        <f>Tableau2[[#This Row],[4. poids OT (kg)]]/1000</f>
        <v>0.12</v>
      </c>
      <c r="J132" t="s">
        <v>46</v>
      </c>
      <c r="K132">
        <v>95</v>
      </c>
      <c r="L132">
        <v>91100</v>
      </c>
      <c r="M132" t="s">
        <v>70</v>
      </c>
      <c r="N132">
        <v>59800</v>
      </c>
      <c r="O132" t="s">
        <v>119</v>
      </c>
      <c r="P132">
        <v>254.17500000000001</v>
      </c>
      <c r="Q132" t="s">
        <v>72</v>
      </c>
      <c r="R132">
        <v>1969</v>
      </c>
      <c r="S132" t="s">
        <v>69</v>
      </c>
      <c r="T132">
        <f>VLOOKUP(Tableau2[[#This Row],[5. type transport]],'Taux émission CO2e'!$A$5:$D$16,4,0)</f>
        <v>0.16</v>
      </c>
      <c r="U132">
        <f>VLOOKUP(Tableau2[[#This Row],[5. type transport]],'Taux émission CO2e'!$A$5:$B$16,2,0)</f>
        <v>0.3</v>
      </c>
      <c r="V132">
        <f>VLOOKUP(Tableau2[[#This Row],[5. type transport]],'Taux émission CO2e'!$A$20:$D$31,4,0)</f>
        <v>6.7400000000000002E-2</v>
      </c>
      <c r="W132">
        <f>VLOOKUP(Tableau2[[#This Row],[5. type transport]],'Taux émission CO2e'!$A$20:$B$31,2,0)</f>
        <v>0.7</v>
      </c>
      <c r="X132" s="98">
        <f t="shared" si="5"/>
        <v>2.9030851799999997</v>
      </c>
    </row>
    <row r="133" spans="1:24" x14ac:dyDescent="0.25">
      <c r="A133">
        <v>20210300043</v>
      </c>
      <c r="B133" s="95">
        <v>44285</v>
      </c>
      <c r="C133" s="102">
        <f>YEAR(Tableau2[[#This Row],[2. date saisie]])</f>
        <v>2021</v>
      </c>
      <c r="D133" s="102">
        <f>MONTH(Tableau2[[#This Row],[2. date saisie]])</f>
        <v>3</v>
      </c>
      <c r="E133" s="102" t="str">
        <f t="shared" si="4"/>
        <v>03</v>
      </c>
      <c r="F133" s="102" t="str">
        <f>_xlfn.CONCAT(Tableau2[[#This Row],[2a]],Tableau2[[#This Row],[2c]])</f>
        <v>202103</v>
      </c>
      <c r="G133" s="96">
        <v>1342775</v>
      </c>
      <c r="H133">
        <v>120</v>
      </c>
      <c r="I133" s="102">
        <f>Tableau2[[#This Row],[4. poids OT (kg)]]/1000</f>
        <v>0.12</v>
      </c>
      <c r="J133" t="s">
        <v>46</v>
      </c>
      <c r="K133">
        <v>100</v>
      </c>
      <c r="L133">
        <v>91100</v>
      </c>
      <c r="M133" t="s">
        <v>70</v>
      </c>
      <c r="N133">
        <v>60000</v>
      </c>
      <c r="O133" t="s">
        <v>91</v>
      </c>
      <c r="P133">
        <v>133.48500000000001</v>
      </c>
      <c r="Q133" t="s">
        <v>72</v>
      </c>
      <c r="R133">
        <v>1969</v>
      </c>
      <c r="S133" t="s">
        <v>69</v>
      </c>
      <c r="T133">
        <f>VLOOKUP(Tableau2[[#This Row],[5. type transport]],'Taux émission CO2e'!$A$5:$D$16,4,0)</f>
        <v>0.16</v>
      </c>
      <c r="U133">
        <f>VLOOKUP(Tableau2[[#This Row],[5. type transport]],'Taux émission CO2e'!$A$5:$B$16,2,0)</f>
        <v>0.3</v>
      </c>
      <c r="V133">
        <f>VLOOKUP(Tableau2[[#This Row],[5. type transport]],'Taux émission CO2e'!$A$20:$D$31,4,0)</f>
        <v>6.7400000000000002E-2</v>
      </c>
      <c r="W133">
        <f>VLOOKUP(Tableau2[[#This Row],[5. type transport]],'Taux émission CO2e'!$A$20:$B$31,2,0)</f>
        <v>0.7</v>
      </c>
      <c r="X133" s="98">
        <f t="shared" si="5"/>
        <v>1.524612276</v>
      </c>
    </row>
    <row r="134" spans="1:24" x14ac:dyDescent="0.25">
      <c r="A134">
        <v>20210300043</v>
      </c>
      <c r="B134" s="95">
        <v>44285</v>
      </c>
      <c r="C134" s="102">
        <f>YEAR(Tableau2[[#This Row],[2. date saisie]])</f>
        <v>2021</v>
      </c>
      <c r="D134" s="102">
        <f>MONTH(Tableau2[[#This Row],[2. date saisie]])</f>
        <v>3</v>
      </c>
      <c r="E134" s="102" t="str">
        <f t="shared" si="4"/>
        <v>03</v>
      </c>
      <c r="F134" s="102" t="str">
        <f>_xlfn.CONCAT(Tableau2[[#This Row],[2a]],Tableau2[[#This Row],[2c]])</f>
        <v>202103</v>
      </c>
      <c r="G134" s="96">
        <v>1342785</v>
      </c>
      <c r="H134">
        <v>130</v>
      </c>
      <c r="I134" s="102">
        <f>Tableau2[[#This Row],[4. poids OT (kg)]]/1000</f>
        <v>0.13</v>
      </c>
      <c r="J134" t="s">
        <v>46</v>
      </c>
      <c r="K134">
        <v>105</v>
      </c>
      <c r="L134">
        <v>91100</v>
      </c>
      <c r="M134" t="s">
        <v>70</v>
      </c>
      <c r="N134">
        <v>21600</v>
      </c>
      <c r="O134" t="s">
        <v>122</v>
      </c>
      <c r="P134">
        <v>284.233</v>
      </c>
      <c r="Q134" t="s">
        <v>72</v>
      </c>
      <c r="R134">
        <v>1969</v>
      </c>
      <c r="S134" t="s">
        <v>69</v>
      </c>
      <c r="T134">
        <f>VLOOKUP(Tableau2[[#This Row],[5. type transport]],'Taux émission CO2e'!$A$5:$D$16,4,0)</f>
        <v>0.16</v>
      </c>
      <c r="U134">
        <f>VLOOKUP(Tableau2[[#This Row],[5. type transport]],'Taux émission CO2e'!$A$5:$B$16,2,0)</f>
        <v>0.3</v>
      </c>
      <c r="V134">
        <f>VLOOKUP(Tableau2[[#This Row],[5. type transport]],'Taux émission CO2e'!$A$20:$D$31,4,0)</f>
        <v>6.7400000000000002E-2</v>
      </c>
      <c r="W134">
        <f>VLOOKUP(Tableau2[[#This Row],[5. type transport]],'Taux émission CO2e'!$A$20:$B$31,2,0)</f>
        <v>0.7</v>
      </c>
      <c r="X134" s="98">
        <f t="shared" si="5"/>
        <v>3.5169286022000001</v>
      </c>
    </row>
    <row r="135" spans="1:24" x14ac:dyDescent="0.25">
      <c r="A135">
        <v>20210300043</v>
      </c>
      <c r="B135" s="95">
        <v>44285</v>
      </c>
      <c r="C135" s="102">
        <f>YEAR(Tableau2[[#This Row],[2. date saisie]])</f>
        <v>2021</v>
      </c>
      <c r="D135" s="102">
        <f>MONTH(Tableau2[[#This Row],[2. date saisie]])</f>
        <v>3</v>
      </c>
      <c r="E135" s="102" t="str">
        <f t="shared" si="4"/>
        <v>03</v>
      </c>
      <c r="F135" s="102" t="str">
        <f>_xlfn.CONCAT(Tableau2[[#This Row],[2a]],Tableau2[[#This Row],[2c]])</f>
        <v>202103</v>
      </c>
      <c r="G135" s="96">
        <v>1342383</v>
      </c>
      <c r="H135">
        <v>200</v>
      </c>
      <c r="I135" s="102">
        <f>Tableau2[[#This Row],[4. poids OT (kg)]]/1000</f>
        <v>0.2</v>
      </c>
      <c r="J135" t="s">
        <v>47</v>
      </c>
      <c r="K135">
        <v>115</v>
      </c>
      <c r="L135">
        <v>59810</v>
      </c>
      <c r="M135" t="s">
        <v>67</v>
      </c>
      <c r="N135">
        <v>91100</v>
      </c>
      <c r="O135" t="s">
        <v>76</v>
      </c>
      <c r="P135">
        <v>250.27799999999999</v>
      </c>
      <c r="Q135" t="s">
        <v>112</v>
      </c>
      <c r="R135">
        <v>1998</v>
      </c>
      <c r="S135" t="s">
        <v>69</v>
      </c>
      <c r="T135">
        <f>VLOOKUP(Tableau2[[#This Row],[5. type transport]],'Taux émission CO2e'!$A$5:$D$16,4,0)</f>
        <v>0.16</v>
      </c>
      <c r="U135">
        <f>VLOOKUP(Tableau2[[#This Row],[5. type transport]],'Taux émission CO2e'!$A$5:$B$16,2,0)</f>
        <v>0.3</v>
      </c>
      <c r="V135">
        <f>VLOOKUP(Tableau2[[#This Row],[5. type transport]],'Taux émission CO2e'!$A$20:$D$31,4,0)</f>
        <v>6.7400000000000002E-2</v>
      </c>
      <c r="W135">
        <f>VLOOKUP(Tableau2[[#This Row],[5. type transport]],'Taux émission CO2e'!$A$20:$B$31,2,0)</f>
        <v>0.7</v>
      </c>
      <c r="X135" s="98">
        <f t="shared" si="5"/>
        <v>4.764292008</v>
      </c>
    </row>
    <row r="136" spans="1:24" x14ac:dyDescent="0.25">
      <c r="A136">
        <v>20210300043</v>
      </c>
      <c r="B136" s="95">
        <v>44285</v>
      </c>
      <c r="C136" s="102">
        <f>YEAR(Tableau2[[#This Row],[2. date saisie]])</f>
        <v>2021</v>
      </c>
      <c r="D136" s="102">
        <f>MONTH(Tableau2[[#This Row],[2. date saisie]])</f>
        <v>3</v>
      </c>
      <c r="E136" s="102" t="str">
        <f t="shared" si="4"/>
        <v>03</v>
      </c>
      <c r="F136" s="102" t="str">
        <f>_xlfn.CONCAT(Tableau2[[#This Row],[2a]],Tableau2[[#This Row],[2c]])</f>
        <v>202103</v>
      </c>
      <c r="G136" s="96">
        <v>1342780</v>
      </c>
      <c r="H136">
        <v>130</v>
      </c>
      <c r="I136" s="102">
        <f>Tableau2[[#This Row],[4. poids OT (kg)]]/1000</f>
        <v>0.13</v>
      </c>
      <c r="J136" t="s">
        <v>46</v>
      </c>
      <c r="K136">
        <v>139</v>
      </c>
      <c r="L136">
        <v>91100</v>
      </c>
      <c r="M136" t="s">
        <v>70</v>
      </c>
      <c r="N136">
        <v>52200</v>
      </c>
      <c r="O136" t="s">
        <v>123</v>
      </c>
      <c r="P136">
        <v>263.93900000000002</v>
      </c>
      <c r="Q136" t="s">
        <v>72</v>
      </c>
      <c r="R136">
        <v>1969</v>
      </c>
      <c r="S136" t="s">
        <v>69</v>
      </c>
      <c r="T136">
        <f>VLOOKUP(Tableau2[[#This Row],[5. type transport]],'Taux émission CO2e'!$A$5:$D$16,4,0)</f>
        <v>0.16</v>
      </c>
      <c r="U136">
        <f>VLOOKUP(Tableau2[[#This Row],[5. type transport]],'Taux émission CO2e'!$A$5:$B$16,2,0)</f>
        <v>0.3</v>
      </c>
      <c r="V136">
        <f>VLOOKUP(Tableau2[[#This Row],[5. type transport]],'Taux émission CO2e'!$A$20:$D$31,4,0)</f>
        <v>6.7400000000000002E-2</v>
      </c>
      <c r="W136">
        <f>VLOOKUP(Tableau2[[#This Row],[5. type transport]],'Taux émission CO2e'!$A$20:$B$31,2,0)</f>
        <v>0.7</v>
      </c>
      <c r="X136" s="98">
        <f t="shared" si="5"/>
        <v>3.2658228226000006</v>
      </c>
    </row>
    <row r="137" spans="1:24" x14ac:dyDescent="0.25">
      <c r="A137">
        <v>20210300043</v>
      </c>
      <c r="B137" s="95">
        <v>44285</v>
      </c>
      <c r="C137" s="102">
        <f>YEAR(Tableau2[[#This Row],[2. date saisie]])</f>
        <v>2021</v>
      </c>
      <c r="D137" s="102">
        <f>MONTH(Tableau2[[#This Row],[2. date saisie]])</f>
        <v>3</v>
      </c>
      <c r="E137" s="102" t="str">
        <f t="shared" si="4"/>
        <v>03</v>
      </c>
      <c r="F137" s="102" t="str">
        <f>_xlfn.CONCAT(Tableau2[[#This Row],[2a]],Tableau2[[#This Row],[2c]])</f>
        <v>202103</v>
      </c>
      <c r="G137" s="96">
        <v>1342186</v>
      </c>
      <c r="H137">
        <v>600</v>
      </c>
      <c r="I137" s="102">
        <f>Tableau2[[#This Row],[4. poids OT (kg)]]/1000</f>
        <v>0.6</v>
      </c>
      <c r="J137" t="s">
        <v>46</v>
      </c>
      <c r="K137">
        <v>182</v>
      </c>
      <c r="L137">
        <v>21300</v>
      </c>
      <c r="M137" t="s">
        <v>94</v>
      </c>
      <c r="N137">
        <v>59100</v>
      </c>
      <c r="O137" t="s">
        <v>74</v>
      </c>
      <c r="P137">
        <v>520.61199999999997</v>
      </c>
      <c r="Q137" t="s">
        <v>95</v>
      </c>
      <c r="R137">
        <v>1995</v>
      </c>
      <c r="S137" t="s">
        <v>78</v>
      </c>
      <c r="T137">
        <f>VLOOKUP(Tableau2[[#This Row],[5. type transport]],'Taux émission CO2e'!$A$5:$D$16,4,0)</f>
        <v>0.16</v>
      </c>
      <c r="U137">
        <f>VLOOKUP(Tableau2[[#This Row],[5. type transport]],'Taux émission CO2e'!$A$5:$B$16,2,0)</f>
        <v>0.3</v>
      </c>
      <c r="V137">
        <f>VLOOKUP(Tableau2[[#This Row],[5. type transport]],'Taux émission CO2e'!$A$20:$D$31,4,0)</f>
        <v>6.7400000000000002E-2</v>
      </c>
      <c r="W137">
        <f>VLOOKUP(Tableau2[[#This Row],[5. type transport]],'Taux émission CO2e'!$A$20:$B$31,2,0)</f>
        <v>0.7</v>
      </c>
      <c r="X137" s="98">
        <f t="shared" si="5"/>
        <v>29.731110095999995</v>
      </c>
    </row>
    <row r="138" spans="1:24" x14ac:dyDescent="0.25">
      <c r="A138">
        <v>20210300043</v>
      </c>
      <c r="B138" s="95">
        <v>44286</v>
      </c>
      <c r="C138" s="102">
        <f>YEAR(Tableau2[[#This Row],[2. date saisie]])</f>
        <v>2021</v>
      </c>
      <c r="D138" s="102">
        <f>MONTH(Tableau2[[#This Row],[2. date saisie]])</f>
        <v>3</v>
      </c>
      <c r="E138" s="102" t="str">
        <f t="shared" si="4"/>
        <v>03</v>
      </c>
      <c r="F138" s="102" t="str">
        <f>_xlfn.CONCAT(Tableau2[[#This Row],[2a]],Tableau2[[#This Row],[2c]])</f>
        <v>202103</v>
      </c>
      <c r="G138" s="96">
        <v>1342732</v>
      </c>
      <c r="H138">
        <v>200</v>
      </c>
      <c r="I138" s="102">
        <f>Tableau2[[#This Row],[4. poids OT (kg)]]/1000</f>
        <v>0.2</v>
      </c>
      <c r="J138" t="s">
        <v>47</v>
      </c>
      <c r="K138">
        <v>115</v>
      </c>
      <c r="L138">
        <v>59243</v>
      </c>
      <c r="M138" t="s">
        <v>117</v>
      </c>
      <c r="N138">
        <v>91100</v>
      </c>
      <c r="O138" t="s">
        <v>76</v>
      </c>
      <c r="P138">
        <v>251.91900000000001</v>
      </c>
      <c r="Q138" t="s">
        <v>118</v>
      </c>
      <c r="R138">
        <v>1978</v>
      </c>
      <c r="S138" t="s">
        <v>78</v>
      </c>
      <c r="T138">
        <f>VLOOKUP(Tableau2[[#This Row],[5. type transport]],'Taux émission CO2e'!$A$5:$D$16,4,0)</f>
        <v>0.16</v>
      </c>
      <c r="U138">
        <f>VLOOKUP(Tableau2[[#This Row],[5. type transport]],'Taux émission CO2e'!$A$5:$B$16,2,0)</f>
        <v>0.3</v>
      </c>
      <c r="V138">
        <f>VLOOKUP(Tableau2[[#This Row],[5. type transport]],'Taux émission CO2e'!$A$20:$D$31,4,0)</f>
        <v>6.7400000000000002E-2</v>
      </c>
      <c r="W138">
        <f>VLOOKUP(Tableau2[[#This Row],[5. type transport]],'Taux émission CO2e'!$A$20:$B$31,2,0)</f>
        <v>0.7</v>
      </c>
      <c r="X138" s="98">
        <f t="shared" si="5"/>
        <v>4.7955300840000001</v>
      </c>
    </row>
    <row r="139" spans="1:24" x14ac:dyDescent="0.25">
      <c r="A139">
        <v>20210400025</v>
      </c>
      <c r="B139" s="95">
        <v>44287</v>
      </c>
      <c r="C139" s="102">
        <f>YEAR(Tableau2[[#This Row],[2. date saisie]])</f>
        <v>2021</v>
      </c>
      <c r="D139" s="102">
        <f>MONTH(Tableau2[[#This Row],[2. date saisie]])</f>
        <v>4</v>
      </c>
      <c r="E139" s="102" t="str">
        <f t="shared" si="4"/>
        <v>04</v>
      </c>
      <c r="F139" s="102" t="str">
        <f>_xlfn.CONCAT(Tableau2[[#This Row],[2a]],Tableau2[[#This Row],[2c]])</f>
        <v>202104</v>
      </c>
      <c r="G139" s="96">
        <v>1343983</v>
      </c>
      <c r="H139">
        <v>175</v>
      </c>
      <c r="I139" s="102">
        <f>Tableau2[[#This Row],[4. poids OT (kg)]]/1000</f>
        <v>0.17499999999999999</v>
      </c>
      <c r="J139" t="s">
        <v>33</v>
      </c>
      <c r="K139">
        <v>80</v>
      </c>
      <c r="L139">
        <v>91100</v>
      </c>
      <c r="M139" t="s">
        <v>70</v>
      </c>
      <c r="N139">
        <v>75019</v>
      </c>
      <c r="O139" t="s">
        <v>125</v>
      </c>
      <c r="P139">
        <v>43.942</v>
      </c>
      <c r="Q139" t="s">
        <v>72</v>
      </c>
      <c r="R139">
        <v>1969</v>
      </c>
      <c r="S139" t="s">
        <v>69</v>
      </c>
      <c r="T139">
        <f>VLOOKUP(Tableau2[[#This Row],[5. type transport]],'Taux émission CO2e'!$A$5:$D$16,4,0)</f>
        <v>6.7400000000000002E-2</v>
      </c>
      <c r="U139">
        <f>VLOOKUP(Tableau2[[#This Row],[5. type transport]],'Taux émission CO2e'!$A$5:$B$16,2,0)</f>
        <v>1</v>
      </c>
      <c r="V139">
        <f>VLOOKUP(Tableau2[[#This Row],[5. type transport]],'Taux émission CO2e'!$A$20:$D$31,4,0)</f>
        <v>0</v>
      </c>
      <c r="W139">
        <f>VLOOKUP(Tableau2[[#This Row],[5. type transport]],'Taux émission CO2e'!$A$20:$B$31,2,0)</f>
        <v>0</v>
      </c>
      <c r="X139" s="98">
        <f t="shared" si="5"/>
        <v>0.51829588999999998</v>
      </c>
    </row>
    <row r="140" spans="1:24" x14ac:dyDescent="0.25">
      <c r="A140">
        <v>20210400025</v>
      </c>
      <c r="B140" s="95">
        <v>44287</v>
      </c>
      <c r="C140" s="102">
        <f>YEAR(Tableau2[[#This Row],[2. date saisie]])</f>
        <v>2021</v>
      </c>
      <c r="D140" s="102">
        <f>MONTH(Tableau2[[#This Row],[2. date saisie]])</f>
        <v>4</v>
      </c>
      <c r="E140" s="102" t="str">
        <f t="shared" si="4"/>
        <v>04</v>
      </c>
      <c r="F140" s="102" t="str">
        <f>_xlfn.CONCAT(Tableau2[[#This Row],[2a]],Tableau2[[#This Row],[2c]])</f>
        <v>202104</v>
      </c>
      <c r="G140" s="96">
        <v>1339055</v>
      </c>
      <c r="H140">
        <v>300</v>
      </c>
      <c r="I140" s="102">
        <f>Tableau2[[#This Row],[4. poids OT (kg)]]/1000</f>
        <v>0.3</v>
      </c>
      <c r="J140" t="s">
        <v>47</v>
      </c>
      <c r="K140">
        <v>135.77000000000001</v>
      </c>
      <c r="L140">
        <v>59100</v>
      </c>
      <c r="M140" t="s">
        <v>98</v>
      </c>
      <c r="N140">
        <v>91100</v>
      </c>
      <c r="O140" t="s">
        <v>76</v>
      </c>
      <c r="P140">
        <v>266.35300000000001</v>
      </c>
      <c r="Q140" t="s">
        <v>100</v>
      </c>
      <c r="R140">
        <v>1987</v>
      </c>
      <c r="S140" t="s">
        <v>69</v>
      </c>
      <c r="T140">
        <f>VLOOKUP(Tableau2[[#This Row],[5. type transport]],'Taux émission CO2e'!$A$5:$D$16,4,0)</f>
        <v>0.16</v>
      </c>
      <c r="U140">
        <f>VLOOKUP(Tableau2[[#This Row],[5. type transport]],'Taux émission CO2e'!$A$5:$B$16,2,0)</f>
        <v>0.3</v>
      </c>
      <c r="V140">
        <f>VLOOKUP(Tableau2[[#This Row],[5. type transport]],'Taux émission CO2e'!$A$20:$D$31,4,0)</f>
        <v>6.7400000000000002E-2</v>
      </c>
      <c r="W140">
        <f>VLOOKUP(Tableau2[[#This Row],[5. type transport]],'Taux émission CO2e'!$A$20:$B$31,2,0)</f>
        <v>0.7</v>
      </c>
      <c r="X140" s="98">
        <f t="shared" si="5"/>
        <v>7.6054435619999996</v>
      </c>
    </row>
    <row r="141" spans="1:24" x14ac:dyDescent="0.25">
      <c r="A141">
        <v>20210400025</v>
      </c>
      <c r="B141" s="95">
        <v>44287</v>
      </c>
      <c r="C141" s="102">
        <f>YEAR(Tableau2[[#This Row],[2. date saisie]])</f>
        <v>2021</v>
      </c>
      <c r="D141" s="102">
        <f>MONTH(Tableau2[[#This Row],[2. date saisie]])</f>
        <v>4</v>
      </c>
      <c r="E141" s="102" t="str">
        <f t="shared" si="4"/>
        <v>04</v>
      </c>
      <c r="F141" s="102" t="str">
        <f>_xlfn.CONCAT(Tableau2[[#This Row],[2a]],Tableau2[[#This Row],[2c]])</f>
        <v>202104</v>
      </c>
      <c r="G141" s="96">
        <v>1343666</v>
      </c>
      <c r="H141">
        <v>400</v>
      </c>
      <c r="I141" s="102">
        <f>Tableau2[[#This Row],[4. poids OT (kg)]]/1000</f>
        <v>0.4</v>
      </c>
      <c r="J141" t="s">
        <v>46</v>
      </c>
      <c r="K141">
        <v>190</v>
      </c>
      <c r="L141">
        <v>67100</v>
      </c>
      <c r="M141" t="s">
        <v>73</v>
      </c>
      <c r="N141">
        <v>91100</v>
      </c>
      <c r="O141" t="s">
        <v>76</v>
      </c>
      <c r="P141">
        <v>516.47400000000005</v>
      </c>
      <c r="Q141" t="s">
        <v>75</v>
      </c>
      <c r="R141">
        <v>1987</v>
      </c>
      <c r="S141" t="s">
        <v>69</v>
      </c>
      <c r="T141">
        <f>VLOOKUP(Tableau2[[#This Row],[5. type transport]],'Taux émission CO2e'!$A$5:$D$16,4,0)</f>
        <v>0.16</v>
      </c>
      <c r="U141">
        <f>VLOOKUP(Tableau2[[#This Row],[5. type transport]],'Taux émission CO2e'!$A$5:$B$16,2,0)</f>
        <v>0.3</v>
      </c>
      <c r="V141">
        <f>VLOOKUP(Tableau2[[#This Row],[5. type transport]],'Taux émission CO2e'!$A$20:$D$31,4,0)</f>
        <v>6.7400000000000002E-2</v>
      </c>
      <c r="W141">
        <f>VLOOKUP(Tableau2[[#This Row],[5. type transport]],'Taux émission CO2e'!$A$20:$B$31,2,0)</f>
        <v>0.7</v>
      </c>
      <c r="X141" s="98">
        <f t="shared" si="5"/>
        <v>19.663198128000005</v>
      </c>
    </row>
    <row r="142" spans="1:24" x14ac:dyDescent="0.25">
      <c r="A142">
        <v>20210400025</v>
      </c>
      <c r="B142" s="95">
        <v>44288</v>
      </c>
      <c r="C142" s="102">
        <f>YEAR(Tableau2[[#This Row],[2. date saisie]])</f>
        <v>2021</v>
      </c>
      <c r="D142" s="102">
        <f>MONTH(Tableau2[[#This Row],[2. date saisie]])</f>
        <v>4</v>
      </c>
      <c r="E142" s="102" t="str">
        <f t="shared" si="4"/>
        <v>04</v>
      </c>
      <c r="F142" s="102" t="str">
        <f>_xlfn.CONCAT(Tableau2[[#This Row],[2a]],Tableau2[[#This Row],[2c]])</f>
        <v>202104</v>
      </c>
      <c r="G142" s="96">
        <v>1339045</v>
      </c>
      <c r="H142">
        <v>400</v>
      </c>
      <c r="I142" s="102">
        <f>Tableau2[[#This Row],[4. poids OT (kg)]]/1000</f>
        <v>0.4</v>
      </c>
      <c r="J142" t="s">
        <v>47</v>
      </c>
      <c r="K142">
        <v>158</v>
      </c>
      <c r="L142">
        <v>62780</v>
      </c>
      <c r="M142" t="s">
        <v>113</v>
      </c>
      <c r="N142">
        <v>91100</v>
      </c>
      <c r="O142" t="s">
        <v>76</v>
      </c>
      <c r="P142">
        <v>278.49700000000001</v>
      </c>
      <c r="Q142" t="s">
        <v>114</v>
      </c>
      <c r="R142">
        <v>1987</v>
      </c>
      <c r="S142" t="s">
        <v>78</v>
      </c>
      <c r="T142">
        <f>VLOOKUP(Tableau2[[#This Row],[5. type transport]],'Taux émission CO2e'!$A$5:$D$16,4,0)</f>
        <v>0.16</v>
      </c>
      <c r="U142">
        <f>VLOOKUP(Tableau2[[#This Row],[5. type transport]],'Taux émission CO2e'!$A$5:$B$16,2,0)</f>
        <v>0.3</v>
      </c>
      <c r="V142">
        <f>VLOOKUP(Tableau2[[#This Row],[5. type transport]],'Taux émission CO2e'!$A$20:$D$31,4,0)</f>
        <v>6.7400000000000002E-2</v>
      </c>
      <c r="W142">
        <f>VLOOKUP(Tableau2[[#This Row],[5. type transport]],'Taux émission CO2e'!$A$20:$B$31,2,0)</f>
        <v>0.7</v>
      </c>
      <c r="X142" s="98">
        <f t="shared" si="5"/>
        <v>10.602937784000002</v>
      </c>
    </row>
    <row r="143" spans="1:24" x14ac:dyDescent="0.25">
      <c r="A143">
        <v>20210400029</v>
      </c>
      <c r="B143" s="95">
        <v>44292</v>
      </c>
      <c r="C143" s="102">
        <f>YEAR(Tableau2[[#This Row],[2. date saisie]])</f>
        <v>2021</v>
      </c>
      <c r="D143" s="102">
        <f>MONTH(Tableau2[[#This Row],[2. date saisie]])</f>
        <v>4</v>
      </c>
      <c r="E143" s="102" t="str">
        <f t="shared" si="4"/>
        <v>04</v>
      </c>
      <c r="F143" s="102" t="str">
        <f>_xlfn.CONCAT(Tableau2[[#This Row],[2a]],Tableau2[[#This Row],[2c]])</f>
        <v>202104</v>
      </c>
      <c r="G143" s="96">
        <v>1344380</v>
      </c>
      <c r="H143">
        <v>200</v>
      </c>
      <c r="I143" s="102">
        <f>Tableau2[[#This Row],[4. poids OT (kg)]]/1000</f>
        <v>0.2</v>
      </c>
      <c r="J143" t="s">
        <v>46</v>
      </c>
      <c r="K143">
        <v>95</v>
      </c>
      <c r="L143">
        <v>94440</v>
      </c>
      <c r="M143" t="s">
        <v>87</v>
      </c>
      <c r="N143">
        <v>59100</v>
      </c>
      <c r="O143" t="s">
        <v>74</v>
      </c>
      <c r="P143">
        <v>250.898</v>
      </c>
      <c r="Q143" t="s">
        <v>88</v>
      </c>
      <c r="R143">
        <v>1976</v>
      </c>
      <c r="S143" t="s">
        <v>69</v>
      </c>
      <c r="T143">
        <f>VLOOKUP(Tableau2[[#This Row],[5. type transport]],'Taux émission CO2e'!$A$5:$D$16,4,0)</f>
        <v>0.16</v>
      </c>
      <c r="U143">
        <f>VLOOKUP(Tableau2[[#This Row],[5. type transport]],'Taux émission CO2e'!$A$5:$B$16,2,0)</f>
        <v>0.3</v>
      </c>
      <c r="V143">
        <f>VLOOKUP(Tableau2[[#This Row],[5. type transport]],'Taux émission CO2e'!$A$20:$D$31,4,0)</f>
        <v>6.7400000000000002E-2</v>
      </c>
      <c r="W143">
        <f>VLOOKUP(Tableau2[[#This Row],[5. type transport]],'Taux émission CO2e'!$A$20:$B$31,2,0)</f>
        <v>0.7</v>
      </c>
      <c r="X143" s="98">
        <f t="shared" si="5"/>
        <v>4.7760943280000001</v>
      </c>
    </row>
    <row r="144" spans="1:24" x14ac:dyDescent="0.25">
      <c r="A144">
        <v>20210400025</v>
      </c>
      <c r="B144" s="95">
        <v>44292</v>
      </c>
      <c r="C144" s="102">
        <f>YEAR(Tableau2[[#This Row],[2. date saisie]])</f>
        <v>2021</v>
      </c>
      <c r="D144" s="102">
        <f>MONTH(Tableau2[[#This Row],[2. date saisie]])</f>
        <v>4</v>
      </c>
      <c r="E144" s="102" t="str">
        <f t="shared" si="4"/>
        <v>04</v>
      </c>
      <c r="F144" s="102" t="str">
        <f>_xlfn.CONCAT(Tableau2[[#This Row],[2a]],Tableau2[[#This Row],[2c]])</f>
        <v>202104</v>
      </c>
      <c r="G144" s="96">
        <v>1345157</v>
      </c>
      <c r="H144">
        <v>80</v>
      </c>
      <c r="I144" s="102">
        <f>Tableau2[[#This Row],[4. poids OT (kg)]]/1000</f>
        <v>0.08</v>
      </c>
      <c r="J144" t="s">
        <v>33</v>
      </c>
      <c r="K144">
        <v>98</v>
      </c>
      <c r="L144">
        <v>91100</v>
      </c>
      <c r="M144" t="s">
        <v>70</v>
      </c>
      <c r="N144">
        <v>75001</v>
      </c>
      <c r="O144" t="s">
        <v>99</v>
      </c>
      <c r="P144">
        <v>44.951000000000001</v>
      </c>
      <c r="Q144" t="s">
        <v>72</v>
      </c>
      <c r="R144">
        <v>1969</v>
      </c>
      <c r="S144" t="s">
        <v>69</v>
      </c>
      <c r="T144">
        <f>VLOOKUP(Tableau2[[#This Row],[5. type transport]],'Taux émission CO2e'!$A$5:$D$16,4,0)</f>
        <v>6.7400000000000002E-2</v>
      </c>
      <c r="U144">
        <f>VLOOKUP(Tableau2[[#This Row],[5. type transport]],'Taux émission CO2e'!$A$5:$B$16,2,0)</f>
        <v>1</v>
      </c>
      <c r="V144">
        <f>VLOOKUP(Tableau2[[#This Row],[5. type transport]],'Taux émission CO2e'!$A$20:$D$31,4,0)</f>
        <v>0</v>
      </c>
      <c r="W144">
        <f>VLOOKUP(Tableau2[[#This Row],[5. type transport]],'Taux émission CO2e'!$A$20:$B$31,2,0)</f>
        <v>0</v>
      </c>
      <c r="X144" s="98">
        <f t="shared" si="5"/>
        <v>0.24237579200000001</v>
      </c>
    </row>
    <row r="145" spans="1:24" x14ac:dyDescent="0.25">
      <c r="A145">
        <v>20210400025</v>
      </c>
      <c r="B145" s="95">
        <v>44292</v>
      </c>
      <c r="C145" s="102">
        <f>YEAR(Tableau2[[#This Row],[2. date saisie]])</f>
        <v>2021</v>
      </c>
      <c r="D145" s="102">
        <f>MONTH(Tableau2[[#This Row],[2. date saisie]])</f>
        <v>4</v>
      </c>
      <c r="E145" s="102" t="str">
        <f t="shared" si="4"/>
        <v>04</v>
      </c>
      <c r="F145" s="102" t="str">
        <f>_xlfn.CONCAT(Tableau2[[#This Row],[2a]],Tableau2[[#This Row],[2c]])</f>
        <v>202104</v>
      </c>
      <c r="G145" s="96">
        <v>1339057</v>
      </c>
      <c r="H145">
        <v>300</v>
      </c>
      <c r="I145" s="102">
        <f>Tableau2[[#This Row],[4. poids OT (kg)]]/1000</f>
        <v>0.3</v>
      </c>
      <c r="J145" t="s">
        <v>47</v>
      </c>
      <c r="K145">
        <v>135.77000000000001</v>
      </c>
      <c r="L145">
        <v>59100</v>
      </c>
      <c r="M145" t="s">
        <v>98</v>
      </c>
      <c r="N145">
        <v>91100</v>
      </c>
      <c r="O145" t="s">
        <v>76</v>
      </c>
      <c r="P145">
        <v>266.35300000000001</v>
      </c>
      <c r="Q145" t="s">
        <v>100</v>
      </c>
      <c r="R145">
        <v>1987</v>
      </c>
      <c r="S145" t="s">
        <v>69</v>
      </c>
      <c r="T145">
        <f>VLOOKUP(Tableau2[[#This Row],[5. type transport]],'Taux émission CO2e'!$A$5:$D$16,4,0)</f>
        <v>0.16</v>
      </c>
      <c r="U145">
        <f>VLOOKUP(Tableau2[[#This Row],[5. type transport]],'Taux émission CO2e'!$A$5:$B$16,2,0)</f>
        <v>0.3</v>
      </c>
      <c r="V145">
        <f>VLOOKUP(Tableau2[[#This Row],[5. type transport]],'Taux émission CO2e'!$A$20:$D$31,4,0)</f>
        <v>6.7400000000000002E-2</v>
      </c>
      <c r="W145">
        <f>VLOOKUP(Tableau2[[#This Row],[5. type transport]],'Taux émission CO2e'!$A$20:$B$31,2,0)</f>
        <v>0.7</v>
      </c>
      <c r="X145" s="98">
        <f t="shared" si="5"/>
        <v>7.6054435619999996</v>
      </c>
    </row>
    <row r="146" spans="1:24" x14ac:dyDescent="0.25">
      <c r="A146">
        <v>20210400029</v>
      </c>
      <c r="B146" s="95">
        <v>44293</v>
      </c>
      <c r="C146" s="102">
        <f>YEAR(Tableau2[[#This Row],[2. date saisie]])</f>
        <v>2021</v>
      </c>
      <c r="D146" s="102">
        <f>MONTH(Tableau2[[#This Row],[2. date saisie]])</f>
        <v>4</v>
      </c>
      <c r="E146" s="102" t="str">
        <f t="shared" si="4"/>
        <v>04</v>
      </c>
      <c r="F146" s="102" t="str">
        <f>_xlfn.CONCAT(Tableau2[[#This Row],[2a]],Tableau2[[#This Row],[2c]])</f>
        <v>202104</v>
      </c>
      <c r="G146" s="96">
        <v>1345545</v>
      </c>
      <c r="H146">
        <v>150</v>
      </c>
      <c r="I146" s="102">
        <f>Tableau2[[#This Row],[4. poids OT (kg)]]/1000</f>
        <v>0.15</v>
      </c>
      <c r="J146" t="s">
        <v>46</v>
      </c>
      <c r="K146">
        <v>95</v>
      </c>
      <c r="L146">
        <v>91100</v>
      </c>
      <c r="M146" t="s">
        <v>70</v>
      </c>
      <c r="N146">
        <v>59800</v>
      </c>
      <c r="O146" t="s">
        <v>119</v>
      </c>
      <c r="P146">
        <v>254.17500000000001</v>
      </c>
      <c r="Q146" t="s">
        <v>72</v>
      </c>
      <c r="R146">
        <v>1969</v>
      </c>
      <c r="S146" t="s">
        <v>69</v>
      </c>
      <c r="T146">
        <f>VLOOKUP(Tableau2[[#This Row],[5. type transport]],'Taux émission CO2e'!$A$5:$D$16,4,0)</f>
        <v>0.16</v>
      </c>
      <c r="U146">
        <f>VLOOKUP(Tableau2[[#This Row],[5. type transport]],'Taux émission CO2e'!$A$5:$B$16,2,0)</f>
        <v>0.3</v>
      </c>
      <c r="V146">
        <f>VLOOKUP(Tableau2[[#This Row],[5. type transport]],'Taux émission CO2e'!$A$20:$D$31,4,0)</f>
        <v>6.7400000000000002E-2</v>
      </c>
      <c r="W146">
        <f>VLOOKUP(Tableau2[[#This Row],[5. type transport]],'Taux émission CO2e'!$A$20:$B$31,2,0)</f>
        <v>0.7</v>
      </c>
      <c r="X146" s="98">
        <f t="shared" si="5"/>
        <v>3.6288564750000001</v>
      </c>
    </row>
    <row r="147" spans="1:24" x14ac:dyDescent="0.25">
      <c r="A147">
        <v>20210400025</v>
      </c>
      <c r="B147" s="95">
        <v>44294</v>
      </c>
      <c r="C147" s="102">
        <f>YEAR(Tableau2[[#This Row],[2. date saisie]])</f>
        <v>2021</v>
      </c>
      <c r="D147" s="102">
        <f>MONTH(Tableau2[[#This Row],[2. date saisie]])</f>
        <v>4</v>
      </c>
      <c r="E147" s="102" t="str">
        <f t="shared" si="4"/>
        <v>04</v>
      </c>
      <c r="F147" s="102" t="str">
        <f>_xlfn.CONCAT(Tableau2[[#This Row],[2a]],Tableau2[[#This Row],[2c]])</f>
        <v>202104</v>
      </c>
      <c r="G147" s="96">
        <v>1345650</v>
      </c>
      <c r="H147">
        <v>200</v>
      </c>
      <c r="I147" s="102">
        <f>Tableau2[[#This Row],[4. poids OT (kg)]]/1000</f>
        <v>0.2</v>
      </c>
      <c r="J147" t="s">
        <v>47</v>
      </c>
      <c r="K147">
        <v>90</v>
      </c>
      <c r="L147">
        <v>21300</v>
      </c>
      <c r="M147" t="s">
        <v>94</v>
      </c>
      <c r="N147">
        <v>91100</v>
      </c>
      <c r="O147" t="s">
        <v>76</v>
      </c>
      <c r="P147">
        <v>278.14499999999998</v>
      </c>
      <c r="Q147" t="s">
        <v>95</v>
      </c>
      <c r="R147">
        <v>1995</v>
      </c>
      <c r="S147" t="s">
        <v>78</v>
      </c>
      <c r="T147">
        <f>VLOOKUP(Tableau2[[#This Row],[5. type transport]],'Taux émission CO2e'!$A$5:$D$16,4,0)</f>
        <v>0.16</v>
      </c>
      <c r="U147">
        <f>VLOOKUP(Tableau2[[#This Row],[5. type transport]],'Taux émission CO2e'!$A$5:$B$16,2,0)</f>
        <v>0.3</v>
      </c>
      <c r="V147">
        <f>VLOOKUP(Tableau2[[#This Row],[5. type transport]],'Taux émission CO2e'!$A$20:$D$31,4,0)</f>
        <v>6.7400000000000002E-2</v>
      </c>
      <c r="W147">
        <f>VLOOKUP(Tableau2[[#This Row],[5. type transport]],'Taux émission CO2e'!$A$20:$B$31,2,0)</f>
        <v>0.7</v>
      </c>
      <c r="X147" s="98">
        <f t="shared" si="5"/>
        <v>5.2947682199999999</v>
      </c>
    </row>
    <row r="148" spans="1:24" x14ac:dyDescent="0.25">
      <c r="A148">
        <v>20210400029</v>
      </c>
      <c r="B148" s="95">
        <v>44294</v>
      </c>
      <c r="C148" s="102">
        <f>YEAR(Tableau2[[#This Row],[2. date saisie]])</f>
        <v>2021</v>
      </c>
      <c r="D148" s="102">
        <f>MONTH(Tableau2[[#This Row],[2. date saisie]])</f>
        <v>4</v>
      </c>
      <c r="E148" s="102" t="str">
        <f t="shared" si="4"/>
        <v>04</v>
      </c>
      <c r="F148" s="102" t="str">
        <f>_xlfn.CONCAT(Tableau2[[#This Row],[2a]],Tableau2[[#This Row],[2c]])</f>
        <v>202104</v>
      </c>
      <c r="G148" s="96">
        <v>1345777</v>
      </c>
      <c r="H148">
        <v>200</v>
      </c>
      <c r="I148" s="102">
        <f>Tableau2[[#This Row],[4. poids OT (kg)]]/1000</f>
        <v>0.2</v>
      </c>
      <c r="J148" t="s">
        <v>46</v>
      </c>
      <c r="K148">
        <v>165</v>
      </c>
      <c r="L148">
        <v>67100</v>
      </c>
      <c r="M148" t="s">
        <v>73</v>
      </c>
      <c r="N148">
        <v>91100</v>
      </c>
      <c r="O148" t="s">
        <v>76</v>
      </c>
      <c r="P148">
        <v>516.47400000000005</v>
      </c>
      <c r="Q148" t="s">
        <v>75</v>
      </c>
      <c r="R148">
        <v>1987</v>
      </c>
      <c r="S148" t="s">
        <v>69</v>
      </c>
      <c r="T148">
        <f>VLOOKUP(Tableau2[[#This Row],[5. type transport]],'Taux émission CO2e'!$A$5:$D$16,4,0)</f>
        <v>0.16</v>
      </c>
      <c r="U148">
        <f>VLOOKUP(Tableau2[[#This Row],[5. type transport]],'Taux émission CO2e'!$A$5:$B$16,2,0)</f>
        <v>0.3</v>
      </c>
      <c r="V148">
        <f>VLOOKUP(Tableau2[[#This Row],[5. type transport]],'Taux émission CO2e'!$A$20:$D$31,4,0)</f>
        <v>6.7400000000000002E-2</v>
      </c>
      <c r="W148">
        <f>VLOOKUP(Tableau2[[#This Row],[5. type transport]],'Taux émission CO2e'!$A$20:$B$31,2,0)</f>
        <v>0.7</v>
      </c>
      <c r="X148" s="98">
        <f t="shared" si="5"/>
        <v>9.8315990640000024</v>
      </c>
    </row>
    <row r="149" spans="1:24" x14ac:dyDescent="0.25">
      <c r="A149">
        <v>20210400025</v>
      </c>
      <c r="B149" s="95">
        <v>44294</v>
      </c>
      <c r="C149" s="102">
        <f>YEAR(Tableau2[[#This Row],[2. date saisie]])</f>
        <v>2021</v>
      </c>
      <c r="D149" s="102">
        <f>MONTH(Tableau2[[#This Row],[2. date saisie]])</f>
        <v>4</v>
      </c>
      <c r="E149" s="102" t="str">
        <f t="shared" si="4"/>
        <v>04</v>
      </c>
      <c r="F149" s="102" t="str">
        <f>_xlfn.CONCAT(Tableau2[[#This Row],[2a]],Tableau2[[#This Row],[2c]])</f>
        <v>202104</v>
      </c>
      <c r="G149" s="96">
        <v>1345743</v>
      </c>
      <c r="H149">
        <v>800</v>
      </c>
      <c r="I149" s="102">
        <f>Tableau2[[#This Row],[4. poids OT (kg)]]/1000</f>
        <v>0.8</v>
      </c>
      <c r="J149" t="s">
        <v>47</v>
      </c>
      <c r="K149">
        <v>300</v>
      </c>
      <c r="L149">
        <v>59100</v>
      </c>
      <c r="M149" t="s">
        <v>98</v>
      </c>
      <c r="N149">
        <v>91100</v>
      </c>
      <c r="O149" t="s">
        <v>76</v>
      </c>
      <c r="P149">
        <v>266.35300000000001</v>
      </c>
      <c r="Q149" t="s">
        <v>100</v>
      </c>
      <c r="R149">
        <v>1987</v>
      </c>
      <c r="S149" t="s">
        <v>69</v>
      </c>
      <c r="T149">
        <f>VLOOKUP(Tableau2[[#This Row],[5. type transport]],'Taux émission CO2e'!$A$5:$D$16,4,0)</f>
        <v>0.16</v>
      </c>
      <c r="U149">
        <f>VLOOKUP(Tableau2[[#This Row],[5. type transport]],'Taux émission CO2e'!$A$5:$B$16,2,0)</f>
        <v>0.3</v>
      </c>
      <c r="V149">
        <f>VLOOKUP(Tableau2[[#This Row],[5. type transport]],'Taux émission CO2e'!$A$20:$D$31,4,0)</f>
        <v>6.7400000000000002E-2</v>
      </c>
      <c r="W149">
        <f>VLOOKUP(Tableau2[[#This Row],[5. type transport]],'Taux émission CO2e'!$A$20:$B$31,2,0)</f>
        <v>0.7</v>
      </c>
      <c r="X149" s="98">
        <f t="shared" si="5"/>
        <v>20.281182832000006</v>
      </c>
    </row>
    <row r="150" spans="1:24" x14ac:dyDescent="0.25">
      <c r="A150">
        <v>20210400029</v>
      </c>
      <c r="B150" s="95">
        <v>44295</v>
      </c>
      <c r="C150" s="102">
        <f>YEAR(Tableau2[[#This Row],[2. date saisie]])</f>
        <v>2021</v>
      </c>
      <c r="D150" s="102">
        <f>MONTH(Tableau2[[#This Row],[2. date saisie]])</f>
        <v>4</v>
      </c>
      <c r="E150" s="102" t="str">
        <f t="shared" si="4"/>
        <v>04</v>
      </c>
      <c r="F150" s="102" t="str">
        <f>_xlfn.CONCAT(Tableau2[[#This Row],[2a]],Tableau2[[#This Row],[2c]])</f>
        <v>202104</v>
      </c>
      <c r="G150" s="96">
        <v>1345945</v>
      </c>
      <c r="H150">
        <v>200</v>
      </c>
      <c r="I150" s="102">
        <f>Tableau2[[#This Row],[4. poids OT (kg)]]/1000</f>
        <v>0.2</v>
      </c>
      <c r="J150" t="s">
        <v>47</v>
      </c>
      <c r="K150">
        <v>131</v>
      </c>
      <c r="L150">
        <v>62780</v>
      </c>
      <c r="M150" t="s">
        <v>113</v>
      </c>
      <c r="N150">
        <v>91100</v>
      </c>
      <c r="O150" t="s">
        <v>76</v>
      </c>
      <c r="P150">
        <v>278.49700000000001</v>
      </c>
      <c r="Q150" t="s">
        <v>114</v>
      </c>
      <c r="R150">
        <v>1987</v>
      </c>
      <c r="S150" t="s">
        <v>78</v>
      </c>
      <c r="T150">
        <f>VLOOKUP(Tableau2[[#This Row],[5. type transport]],'Taux émission CO2e'!$A$5:$D$16,4,0)</f>
        <v>0.16</v>
      </c>
      <c r="U150">
        <f>VLOOKUP(Tableau2[[#This Row],[5. type transport]],'Taux émission CO2e'!$A$5:$B$16,2,0)</f>
        <v>0.3</v>
      </c>
      <c r="V150">
        <f>VLOOKUP(Tableau2[[#This Row],[5. type transport]],'Taux émission CO2e'!$A$20:$D$31,4,0)</f>
        <v>6.7400000000000002E-2</v>
      </c>
      <c r="W150">
        <f>VLOOKUP(Tableau2[[#This Row],[5. type transport]],'Taux émission CO2e'!$A$20:$B$31,2,0)</f>
        <v>0.7</v>
      </c>
      <c r="X150" s="98">
        <f t="shared" si="5"/>
        <v>5.3014688920000008</v>
      </c>
    </row>
    <row r="151" spans="1:24" x14ac:dyDescent="0.25">
      <c r="A151">
        <v>20210400029</v>
      </c>
      <c r="B151" s="95">
        <v>44295</v>
      </c>
      <c r="C151" s="102">
        <f>YEAR(Tableau2[[#This Row],[2. date saisie]])</f>
        <v>2021</v>
      </c>
      <c r="D151" s="102">
        <f>MONTH(Tableau2[[#This Row],[2. date saisie]])</f>
        <v>4</v>
      </c>
      <c r="E151" s="102" t="str">
        <f t="shared" si="4"/>
        <v>04</v>
      </c>
      <c r="F151" s="102" t="str">
        <f>_xlfn.CONCAT(Tableau2[[#This Row],[2a]],Tableau2[[#This Row],[2c]])</f>
        <v>202104</v>
      </c>
      <c r="G151" s="96">
        <v>1346496</v>
      </c>
      <c r="H151">
        <v>100</v>
      </c>
      <c r="I151" s="102">
        <f>Tableau2[[#This Row],[4. poids OT (kg)]]/1000</f>
        <v>0.1</v>
      </c>
      <c r="J151" t="s">
        <v>46</v>
      </c>
      <c r="K151">
        <v>133</v>
      </c>
      <c r="L151">
        <v>91100</v>
      </c>
      <c r="M151" t="s">
        <v>70</v>
      </c>
      <c r="N151">
        <v>74200</v>
      </c>
      <c r="O151" t="s">
        <v>126</v>
      </c>
      <c r="P151">
        <v>548.55700000000002</v>
      </c>
      <c r="Q151" t="s">
        <v>72</v>
      </c>
      <c r="R151">
        <v>1969</v>
      </c>
      <c r="S151" t="s">
        <v>69</v>
      </c>
      <c r="T151">
        <f>VLOOKUP(Tableau2[[#This Row],[5. type transport]],'Taux émission CO2e'!$A$5:$D$16,4,0)</f>
        <v>0.16</v>
      </c>
      <c r="U151">
        <f>VLOOKUP(Tableau2[[#This Row],[5. type transport]],'Taux émission CO2e'!$A$5:$B$16,2,0)</f>
        <v>0.3</v>
      </c>
      <c r="V151">
        <f>VLOOKUP(Tableau2[[#This Row],[5. type transport]],'Taux émission CO2e'!$A$20:$D$31,4,0)</f>
        <v>6.7400000000000002E-2</v>
      </c>
      <c r="W151">
        <f>VLOOKUP(Tableau2[[#This Row],[5. type transport]],'Taux émission CO2e'!$A$20:$B$31,2,0)</f>
        <v>0.7</v>
      </c>
      <c r="X151" s="98">
        <f t="shared" si="5"/>
        <v>5.2211655260000001</v>
      </c>
    </row>
    <row r="152" spans="1:24" x14ac:dyDescent="0.25">
      <c r="A152">
        <v>20210400029</v>
      </c>
      <c r="B152" s="95">
        <v>44295</v>
      </c>
      <c r="C152" s="102">
        <f>YEAR(Tableau2[[#This Row],[2. date saisie]])</f>
        <v>2021</v>
      </c>
      <c r="D152" s="102">
        <f>MONTH(Tableau2[[#This Row],[2. date saisie]])</f>
        <v>4</v>
      </c>
      <c r="E152" s="102" t="str">
        <f t="shared" si="4"/>
        <v>04</v>
      </c>
      <c r="F152" s="102" t="str">
        <f>_xlfn.CONCAT(Tableau2[[#This Row],[2a]],Tableau2[[#This Row],[2c]])</f>
        <v>202104</v>
      </c>
      <c r="G152" s="96">
        <v>1346501</v>
      </c>
      <c r="H152">
        <v>60</v>
      </c>
      <c r="I152" s="102">
        <f>Tableau2[[#This Row],[4. poids OT (kg)]]/1000</f>
        <v>0.06</v>
      </c>
      <c r="J152" t="s">
        <v>46</v>
      </c>
      <c r="K152">
        <v>140</v>
      </c>
      <c r="L152">
        <v>91100</v>
      </c>
      <c r="M152" t="s">
        <v>70</v>
      </c>
      <c r="N152">
        <v>67100</v>
      </c>
      <c r="O152" t="s">
        <v>79</v>
      </c>
      <c r="P152">
        <v>515.798</v>
      </c>
      <c r="Q152" t="s">
        <v>72</v>
      </c>
      <c r="R152">
        <v>1969</v>
      </c>
      <c r="S152" t="s">
        <v>69</v>
      </c>
      <c r="T152">
        <f>VLOOKUP(Tableau2[[#This Row],[5. type transport]],'Taux émission CO2e'!$A$5:$D$16,4,0)</f>
        <v>0.16</v>
      </c>
      <c r="U152">
        <f>VLOOKUP(Tableau2[[#This Row],[5. type transport]],'Taux émission CO2e'!$A$5:$B$16,2,0)</f>
        <v>0.3</v>
      </c>
      <c r="V152">
        <f>VLOOKUP(Tableau2[[#This Row],[5. type transport]],'Taux émission CO2e'!$A$20:$D$31,4,0)</f>
        <v>6.7400000000000002E-2</v>
      </c>
      <c r="W152">
        <f>VLOOKUP(Tableau2[[#This Row],[5. type transport]],'Taux émission CO2e'!$A$20:$B$31,2,0)</f>
        <v>0.7</v>
      </c>
      <c r="X152" s="98">
        <f t="shared" si="5"/>
        <v>2.9456192184000001</v>
      </c>
    </row>
    <row r="153" spans="1:24" x14ac:dyDescent="0.25">
      <c r="A153">
        <v>20210400029</v>
      </c>
      <c r="B153" s="95">
        <v>44295</v>
      </c>
      <c r="C153" s="102">
        <f>YEAR(Tableau2[[#This Row],[2. date saisie]])</f>
        <v>2021</v>
      </c>
      <c r="D153" s="102">
        <f>MONTH(Tableau2[[#This Row],[2. date saisie]])</f>
        <v>4</v>
      </c>
      <c r="E153" s="102" t="str">
        <f t="shared" si="4"/>
        <v>04</v>
      </c>
      <c r="F153" s="102" t="str">
        <f>_xlfn.CONCAT(Tableau2[[#This Row],[2a]],Tableau2[[#This Row],[2c]])</f>
        <v>202104</v>
      </c>
      <c r="G153" s="96">
        <v>1346397</v>
      </c>
      <c r="H153">
        <v>50</v>
      </c>
      <c r="I153" s="102">
        <f>Tableau2[[#This Row],[4. poids OT (kg)]]/1000</f>
        <v>0.05</v>
      </c>
      <c r="J153" t="s">
        <v>33</v>
      </c>
      <c r="K153">
        <v>154</v>
      </c>
      <c r="L153">
        <v>91100</v>
      </c>
      <c r="M153" t="s">
        <v>70</v>
      </c>
      <c r="N153">
        <v>77230</v>
      </c>
      <c r="O153" t="s">
        <v>106</v>
      </c>
      <c r="P153">
        <v>74.748999999999995</v>
      </c>
      <c r="Q153" t="s">
        <v>72</v>
      </c>
      <c r="R153">
        <v>1969</v>
      </c>
      <c r="S153" t="s">
        <v>69</v>
      </c>
      <c r="T153">
        <f>VLOOKUP(Tableau2[[#This Row],[5. type transport]],'Taux émission CO2e'!$A$5:$D$16,4,0)</f>
        <v>6.7400000000000002E-2</v>
      </c>
      <c r="U153">
        <f>VLOOKUP(Tableau2[[#This Row],[5. type transport]],'Taux émission CO2e'!$A$5:$B$16,2,0)</f>
        <v>1</v>
      </c>
      <c r="V153">
        <f>VLOOKUP(Tableau2[[#This Row],[5. type transport]],'Taux émission CO2e'!$A$20:$D$31,4,0)</f>
        <v>0</v>
      </c>
      <c r="W153">
        <f>VLOOKUP(Tableau2[[#This Row],[5. type transport]],'Taux émission CO2e'!$A$20:$B$31,2,0)</f>
        <v>0</v>
      </c>
      <c r="X153" s="98">
        <f t="shared" si="5"/>
        <v>0.25190413</v>
      </c>
    </row>
    <row r="154" spans="1:24" x14ac:dyDescent="0.25">
      <c r="A154">
        <v>20210400066</v>
      </c>
      <c r="B154" s="95">
        <v>44295</v>
      </c>
      <c r="C154" s="102">
        <f>YEAR(Tableau2[[#This Row],[2. date saisie]])</f>
        <v>2021</v>
      </c>
      <c r="D154" s="102">
        <f>MONTH(Tableau2[[#This Row],[2. date saisie]])</f>
        <v>4</v>
      </c>
      <c r="E154" s="102" t="str">
        <f t="shared" si="4"/>
        <v>04</v>
      </c>
      <c r="F154" s="102" t="str">
        <f>_xlfn.CONCAT(Tableau2[[#This Row],[2a]],Tableau2[[#This Row],[2c]])</f>
        <v>202104</v>
      </c>
      <c r="G154" s="96">
        <v>1346163</v>
      </c>
      <c r="H154">
        <v>200</v>
      </c>
      <c r="I154" s="102">
        <f>Tableau2[[#This Row],[4. poids OT (kg)]]/1000</f>
        <v>0.2</v>
      </c>
      <c r="J154" t="s">
        <v>47</v>
      </c>
      <c r="K154">
        <v>200</v>
      </c>
      <c r="L154">
        <v>39570</v>
      </c>
      <c r="M154" t="s">
        <v>115</v>
      </c>
      <c r="N154">
        <v>91100</v>
      </c>
      <c r="O154" t="s">
        <v>76</v>
      </c>
      <c r="P154">
        <v>380.58600000000001</v>
      </c>
      <c r="Q154" t="s">
        <v>116</v>
      </c>
      <c r="R154">
        <v>1986</v>
      </c>
      <c r="S154" t="s">
        <v>69</v>
      </c>
      <c r="T154">
        <f>VLOOKUP(Tableau2[[#This Row],[5. type transport]],'Taux émission CO2e'!$A$5:$D$16,4,0)</f>
        <v>0.16</v>
      </c>
      <c r="U154">
        <f>VLOOKUP(Tableau2[[#This Row],[5. type transport]],'Taux émission CO2e'!$A$5:$B$16,2,0)</f>
        <v>0.3</v>
      </c>
      <c r="V154">
        <f>VLOOKUP(Tableau2[[#This Row],[5. type transport]],'Taux émission CO2e'!$A$20:$D$31,4,0)</f>
        <v>6.7400000000000002E-2</v>
      </c>
      <c r="W154">
        <f>VLOOKUP(Tableau2[[#This Row],[5. type transport]],'Taux émission CO2e'!$A$20:$B$31,2,0)</f>
        <v>0.7</v>
      </c>
      <c r="X154" s="98">
        <f t="shared" si="5"/>
        <v>7.2448350960000001</v>
      </c>
    </row>
    <row r="155" spans="1:24" x14ac:dyDescent="0.25">
      <c r="A155">
        <v>20210400025</v>
      </c>
      <c r="B155" s="95">
        <v>44295</v>
      </c>
      <c r="C155" s="102">
        <f>YEAR(Tableau2[[#This Row],[2. date saisie]])</f>
        <v>2021</v>
      </c>
      <c r="D155" s="102">
        <f>MONTH(Tableau2[[#This Row],[2. date saisie]])</f>
        <v>4</v>
      </c>
      <c r="E155" s="102" t="str">
        <f t="shared" si="4"/>
        <v>04</v>
      </c>
      <c r="F155" s="102" t="str">
        <f>_xlfn.CONCAT(Tableau2[[#This Row],[2a]],Tableau2[[#This Row],[2c]])</f>
        <v>202104</v>
      </c>
      <c r="G155" s="96">
        <v>1346206</v>
      </c>
      <c r="H155">
        <v>1000</v>
      </c>
      <c r="I155" s="102">
        <f>Tableau2[[#This Row],[4. poids OT (kg)]]/1000</f>
        <v>1</v>
      </c>
      <c r="J155" t="s">
        <v>44</v>
      </c>
      <c r="K155">
        <v>266</v>
      </c>
      <c r="L155">
        <v>93120</v>
      </c>
      <c r="M155" t="s">
        <v>66</v>
      </c>
      <c r="N155">
        <v>91100</v>
      </c>
      <c r="O155" t="s">
        <v>76</v>
      </c>
      <c r="P155">
        <v>54.761000000000003</v>
      </c>
      <c r="Q155" t="s">
        <v>68</v>
      </c>
      <c r="R155">
        <v>1972</v>
      </c>
      <c r="S155" t="s">
        <v>69</v>
      </c>
      <c r="T155">
        <f>VLOOKUP(Tableau2[[#This Row],[5. type transport]],'Taux émission CO2e'!$A$5:$D$16,4,0)</f>
        <v>0.16</v>
      </c>
      <c r="U155">
        <f>VLOOKUP(Tableau2[[#This Row],[5. type transport]],'Taux émission CO2e'!$A$5:$B$16,2,0)</f>
        <v>1</v>
      </c>
      <c r="V155">
        <f>VLOOKUP(Tableau2[[#This Row],[5. type transport]],'Taux émission CO2e'!$A$20:$D$31,4,0)</f>
        <v>0</v>
      </c>
      <c r="W155">
        <f>VLOOKUP(Tableau2[[#This Row],[5. type transport]],'Taux émission CO2e'!$A$20:$B$31,2,0)</f>
        <v>0</v>
      </c>
      <c r="X155" s="98">
        <f t="shared" si="5"/>
        <v>8.7617600000000007</v>
      </c>
    </row>
    <row r="156" spans="1:24" x14ac:dyDescent="0.25">
      <c r="A156">
        <v>20210400029</v>
      </c>
      <c r="B156" s="95">
        <v>44298</v>
      </c>
      <c r="C156" s="102">
        <f>YEAR(Tableau2[[#This Row],[2. date saisie]])</f>
        <v>2021</v>
      </c>
      <c r="D156" s="102">
        <f>MONTH(Tableau2[[#This Row],[2. date saisie]])</f>
        <v>4</v>
      </c>
      <c r="E156" s="102" t="str">
        <f t="shared" si="4"/>
        <v>04</v>
      </c>
      <c r="F156" s="102" t="str">
        <f>_xlfn.CONCAT(Tableau2[[#This Row],[2a]],Tableau2[[#This Row],[2c]])</f>
        <v>202104</v>
      </c>
      <c r="G156" s="96">
        <v>1346890</v>
      </c>
      <c r="H156">
        <v>30</v>
      </c>
      <c r="I156" s="102">
        <f>Tableau2[[#This Row],[4. poids OT (kg)]]/1000</f>
        <v>0.03</v>
      </c>
      <c r="J156" t="s">
        <v>46</v>
      </c>
      <c r="K156">
        <v>95</v>
      </c>
      <c r="L156">
        <v>91100</v>
      </c>
      <c r="M156" t="s">
        <v>70</v>
      </c>
      <c r="N156">
        <v>59100</v>
      </c>
      <c r="O156" t="s">
        <v>74</v>
      </c>
      <c r="P156">
        <v>266.166</v>
      </c>
      <c r="Q156" t="s">
        <v>72</v>
      </c>
      <c r="R156">
        <v>1969</v>
      </c>
      <c r="S156" t="s">
        <v>69</v>
      </c>
      <c r="T156">
        <f>VLOOKUP(Tableau2[[#This Row],[5. type transport]],'Taux émission CO2e'!$A$5:$D$16,4,0)</f>
        <v>0.16</v>
      </c>
      <c r="U156">
        <f>VLOOKUP(Tableau2[[#This Row],[5. type transport]],'Taux émission CO2e'!$A$5:$B$16,2,0)</f>
        <v>0.3</v>
      </c>
      <c r="V156">
        <f>VLOOKUP(Tableau2[[#This Row],[5. type transport]],'Taux émission CO2e'!$A$20:$D$31,4,0)</f>
        <v>6.7400000000000002E-2</v>
      </c>
      <c r="W156">
        <f>VLOOKUP(Tableau2[[#This Row],[5. type transport]],'Taux émission CO2e'!$A$20:$B$31,2,0)</f>
        <v>0.7</v>
      </c>
      <c r="X156" s="98">
        <f t="shared" si="5"/>
        <v>0.76001039640000001</v>
      </c>
    </row>
    <row r="157" spans="1:24" x14ac:dyDescent="0.25">
      <c r="A157">
        <v>20210400029</v>
      </c>
      <c r="B157" s="95">
        <v>44298</v>
      </c>
      <c r="C157" s="102">
        <f>YEAR(Tableau2[[#This Row],[2. date saisie]])</f>
        <v>2021</v>
      </c>
      <c r="D157" s="102">
        <f>MONTH(Tableau2[[#This Row],[2. date saisie]])</f>
        <v>4</v>
      </c>
      <c r="E157" s="102" t="str">
        <f t="shared" si="4"/>
        <v>04</v>
      </c>
      <c r="F157" s="102" t="str">
        <f>_xlfn.CONCAT(Tableau2[[#This Row],[2a]],Tableau2[[#This Row],[2c]])</f>
        <v>202104</v>
      </c>
      <c r="G157" s="96">
        <v>1346903</v>
      </c>
      <c r="H157">
        <v>30</v>
      </c>
      <c r="I157" s="102">
        <f>Tableau2[[#This Row],[4. poids OT (kg)]]/1000</f>
        <v>0.03</v>
      </c>
      <c r="J157" t="s">
        <v>46</v>
      </c>
      <c r="K157">
        <v>123</v>
      </c>
      <c r="L157">
        <v>91100</v>
      </c>
      <c r="M157" t="s">
        <v>70</v>
      </c>
      <c r="N157">
        <v>39570</v>
      </c>
      <c r="O157" t="s">
        <v>105</v>
      </c>
      <c r="P157">
        <v>380.45499999999998</v>
      </c>
      <c r="Q157" t="s">
        <v>72</v>
      </c>
      <c r="R157">
        <v>1969</v>
      </c>
      <c r="S157" t="s">
        <v>69</v>
      </c>
      <c r="T157">
        <f>VLOOKUP(Tableau2[[#This Row],[5. type transport]],'Taux émission CO2e'!$A$5:$D$16,4,0)</f>
        <v>0.16</v>
      </c>
      <c r="U157">
        <f>VLOOKUP(Tableau2[[#This Row],[5. type transport]],'Taux émission CO2e'!$A$5:$B$16,2,0)</f>
        <v>0.3</v>
      </c>
      <c r="V157">
        <f>VLOOKUP(Tableau2[[#This Row],[5. type transport]],'Taux émission CO2e'!$A$20:$D$31,4,0)</f>
        <v>6.7400000000000002E-2</v>
      </c>
      <c r="W157">
        <f>VLOOKUP(Tableau2[[#This Row],[5. type transport]],'Taux émission CO2e'!$A$20:$B$31,2,0)</f>
        <v>0.7</v>
      </c>
      <c r="X157" s="98">
        <f t="shared" si="5"/>
        <v>1.0863512069999999</v>
      </c>
    </row>
    <row r="158" spans="1:24" x14ac:dyDescent="0.25">
      <c r="A158">
        <v>20210400066</v>
      </c>
      <c r="B158" s="95">
        <v>44298</v>
      </c>
      <c r="C158" s="102">
        <f>YEAR(Tableau2[[#This Row],[2. date saisie]])</f>
        <v>2021</v>
      </c>
      <c r="D158" s="102">
        <f>MONTH(Tableau2[[#This Row],[2. date saisie]])</f>
        <v>4</v>
      </c>
      <c r="E158" s="102" t="str">
        <f t="shared" si="4"/>
        <v>04</v>
      </c>
      <c r="F158" s="102" t="str">
        <f>_xlfn.CONCAT(Tableau2[[#This Row],[2a]],Tableau2[[#This Row],[2c]])</f>
        <v>202104</v>
      </c>
      <c r="G158" s="96">
        <v>1346672</v>
      </c>
      <c r="H158">
        <v>225</v>
      </c>
      <c r="I158" s="102">
        <f>Tableau2[[#This Row],[4. poids OT (kg)]]/1000</f>
        <v>0.22500000000000001</v>
      </c>
      <c r="J158" t="s">
        <v>47</v>
      </c>
      <c r="K158">
        <v>192</v>
      </c>
      <c r="L158">
        <v>26750</v>
      </c>
      <c r="M158" t="s">
        <v>82</v>
      </c>
      <c r="N158">
        <v>59100</v>
      </c>
      <c r="O158" t="s">
        <v>74</v>
      </c>
      <c r="P158">
        <v>814.52200000000005</v>
      </c>
      <c r="Q158" t="s">
        <v>83</v>
      </c>
      <c r="R158">
        <v>1998</v>
      </c>
      <c r="S158" t="s">
        <v>78</v>
      </c>
      <c r="T158">
        <f>VLOOKUP(Tableau2[[#This Row],[5. type transport]],'Taux émission CO2e'!$A$5:$D$16,4,0)</f>
        <v>0.16</v>
      </c>
      <c r="U158">
        <f>VLOOKUP(Tableau2[[#This Row],[5. type transport]],'Taux émission CO2e'!$A$5:$B$16,2,0)</f>
        <v>0.3</v>
      </c>
      <c r="V158">
        <f>VLOOKUP(Tableau2[[#This Row],[5. type transport]],'Taux émission CO2e'!$A$20:$D$31,4,0)</f>
        <v>6.7400000000000002E-2</v>
      </c>
      <c r="W158">
        <f>VLOOKUP(Tableau2[[#This Row],[5. type transport]],'Taux émission CO2e'!$A$20:$B$31,2,0)</f>
        <v>0.7</v>
      </c>
      <c r="X158" s="98">
        <f t="shared" si="5"/>
        <v>17.443395891000002</v>
      </c>
    </row>
    <row r="159" spans="1:24" x14ac:dyDescent="0.25">
      <c r="A159">
        <v>20210400029</v>
      </c>
      <c r="B159" s="95">
        <v>44298</v>
      </c>
      <c r="C159" s="102">
        <f>YEAR(Tableau2[[#This Row],[2. date saisie]])</f>
        <v>2021</v>
      </c>
      <c r="D159" s="102">
        <f>MONTH(Tableau2[[#This Row],[2. date saisie]])</f>
        <v>4</v>
      </c>
      <c r="E159" s="102" t="str">
        <f t="shared" si="4"/>
        <v>04</v>
      </c>
      <c r="F159" s="102" t="str">
        <f>_xlfn.CONCAT(Tableau2[[#This Row],[2a]],Tableau2[[#This Row],[2c]])</f>
        <v>202104</v>
      </c>
      <c r="G159" s="96">
        <v>1346894</v>
      </c>
      <c r="H159">
        <v>30</v>
      </c>
      <c r="I159" s="102">
        <f>Tableau2[[#This Row],[4. poids OT (kg)]]/1000</f>
        <v>0.03</v>
      </c>
      <c r="J159" t="s">
        <v>47</v>
      </c>
      <c r="K159">
        <v>210</v>
      </c>
      <c r="L159">
        <v>91100</v>
      </c>
      <c r="M159" t="s">
        <v>70</v>
      </c>
      <c r="N159">
        <v>66000</v>
      </c>
      <c r="O159" t="s">
        <v>71</v>
      </c>
      <c r="P159">
        <v>837.41300000000001</v>
      </c>
      <c r="Q159" t="s">
        <v>72</v>
      </c>
      <c r="R159">
        <v>1969</v>
      </c>
      <c r="S159" t="s">
        <v>69</v>
      </c>
      <c r="T159">
        <f>VLOOKUP(Tableau2[[#This Row],[5. type transport]],'Taux émission CO2e'!$A$5:$D$16,4,0)</f>
        <v>0.16</v>
      </c>
      <c r="U159">
        <f>VLOOKUP(Tableau2[[#This Row],[5. type transport]],'Taux émission CO2e'!$A$5:$B$16,2,0)</f>
        <v>0.3</v>
      </c>
      <c r="V159">
        <f>VLOOKUP(Tableau2[[#This Row],[5. type transport]],'Taux émission CO2e'!$A$20:$D$31,4,0)</f>
        <v>6.7400000000000002E-2</v>
      </c>
      <c r="W159">
        <f>VLOOKUP(Tableau2[[#This Row],[5. type transport]],'Taux émission CO2e'!$A$20:$B$31,2,0)</f>
        <v>0.7</v>
      </c>
      <c r="X159" s="98">
        <f t="shared" si="5"/>
        <v>2.3911490801999999</v>
      </c>
    </row>
    <row r="160" spans="1:24" x14ac:dyDescent="0.25">
      <c r="A160">
        <v>20210400029</v>
      </c>
      <c r="B160" s="95">
        <v>44300</v>
      </c>
      <c r="C160" s="102">
        <f>YEAR(Tableau2[[#This Row],[2. date saisie]])</f>
        <v>2021</v>
      </c>
      <c r="D160" s="102">
        <f>MONTH(Tableau2[[#This Row],[2. date saisie]])</f>
        <v>4</v>
      </c>
      <c r="E160" s="102" t="str">
        <f t="shared" si="4"/>
        <v>04</v>
      </c>
      <c r="F160" s="102" t="str">
        <f>_xlfn.CONCAT(Tableau2[[#This Row],[2a]],Tableau2[[#This Row],[2c]])</f>
        <v>202104</v>
      </c>
      <c r="G160" s="96">
        <v>1347757</v>
      </c>
      <c r="H160">
        <v>200</v>
      </c>
      <c r="I160" s="102">
        <f>Tableau2[[#This Row],[4. poids OT (kg)]]/1000</f>
        <v>0.2</v>
      </c>
      <c r="J160" t="s">
        <v>46</v>
      </c>
      <c r="K160">
        <v>125</v>
      </c>
      <c r="L160">
        <v>59810</v>
      </c>
      <c r="M160" t="s">
        <v>67</v>
      </c>
      <c r="N160">
        <v>91100</v>
      </c>
      <c r="O160" t="s">
        <v>76</v>
      </c>
      <c r="P160">
        <v>250.27799999999999</v>
      </c>
      <c r="Q160" t="s">
        <v>112</v>
      </c>
      <c r="R160">
        <v>1998</v>
      </c>
      <c r="S160" t="s">
        <v>69</v>
      </c>
      <c r="T160">
        <f>VLOOKUP(Tableau2[[#This Row],[5. type transport]],'Taux émission CO2e'!$A$5:$D$16,4,0)</f>
        <v>0.16</v>
      </c>
      <c r="U160">
        <f>VLOOKUP(Tableau2[[#This Row],[5. type transport]],'Taux émission CO2e'!$A$5:$B$16,2,0)</f>
        <v>0.3</v>
      </c>
      <c r="V160">
        <f>VLOOKUP(Tableau2[[#This Row],[5. type transport]],'Taux émission CO2e'!$A$20:$D$31,4,0)</f>
        <v>6.7400000000000002E-2</v>
      </c>
      <c r="W160">
        <f>VLOOKUP(Tableau2[[#This Row],[5. type transport]],'Taux émission CO2e'!$A$20:$B$31,2,0)</f>
        <v>0.7</v>
      </c>
      <c r="X160" s="98">
        <f t="shared" si="5"/>
        <v>4.764292008</v>
      </c>
    </row>
    <row r="161" spans="1:24" x14ac:dyDescent="0.25">
      <c r="A161">
        <v>20210400066</v>
      </c>
      <c r="B161" s="95">
        <v>44301</v>
      </c>
      <c r="C161" s="102">
        <f>YEAR(Tableau2[[#This Row],[2. date saisie]])</f>
        <v>2021</v>
      </c>
      <c r="D161" s="102">
        <f>MONTH(Tableau2[[#This Row],[2. date saisie]])</f>
        <v>4</v>
      </c>
      <c r="E161" s="102" t="str">
        <f t="shared" si="4"/>
        <v>04</v>
      </c>
      <c r="F161" s="102" t="str">
        <f>_xlfn.CONCAT(Tableau2[[#This Row],[2a]],Tableau2[[#This Row],[2c]])</f>
        <v>202104</v>
      </c>
      <c r="G161" s="96">
        <v>1348614</v>
      </c>
      <c r="H161">
        <v>90</v>
      </c>
      <c r="I161" s="102">
        <f>Tableau2[[#This Row],[4. poids OT (kg)]]/1000</f>
        <v>0.09</v>
      </c>
      <c r="J161" t="s">
        <v>46</v>
      </c>
      <c r="K161">
        <v>95</v>
      </c>
      <c r="L161">
        <v>91100</v>
      </c>
      <c r="M161" t="s">
        <v>70</v>
      </c>
      <c r="N161">
        <v>62620</v>
      </c>
      <c r="O161" t="s">
        <v>127</v>
      </c>
      <c r="P161">
        <v>245.798</v>
      </c>
      <c r="Q161" t="s">
        <v>72</v>
      </c>
      <c r="R161">
        <v>1969</v>
      </c>
      <c r="S161" t="s">
        <v>69</v>
      </c>
      <c r="T161">
        <f>VLOOKUP(Tableau2[[#This Row],[5. type transport]],'Taux émission CO2e'!$A$5:$D$16,4,0)</f>
        <v>0.16</v>
      </c>
      <c r="U161">
        <f>VLOOKUP(Tableau2[[#This Row],[5. type transport]],'Taux émission CO2e'!$A$5:$B$16,2,0)</f>
        <v>0.3</v>
      </c>
      <c r="V161">
        <f>VLOOKUP(Tableau2[[#This Row],[5. type transport]],'Taux émission CO2e'!$A$20:$D$31,4,0)</f>
        <v>6.7400000000000002E-2</v>
      </c>
      <c r="W161">
        <f>VLOOKUP(Tableau2[[#This Row],[5. type transport]],'Taux émission CO2e'!$A$20:$B$31,2,0)</f>
        <v>0.7</v>
      </c>
      <c r="X161" s="98">
        <f t="shared" si="5"/>
        <v>2.1055548275999998</v>
      </c>
    </row>
    <row r="162" spans="1:24" x14ac:dyDescent="0.25">
      <c r="A162">
        <v>20210400029</v>
      </c>
      <c r="B162" s="95">
        <v>44301</v>
      </c>
      <c r="C162" s="102">
        <f>YEAR(Tableau2[[#This Row],[2. date saisie]])</f>
        <v>2021</v>
      </c>
      <c r="D162" s="102">
        <f>MONTH(Tableau2[[#This Row],[2. date saisie]])</f>
        <v>4</v>
      </c>
      <c r="E162" s="102" t="str">
        <f t="shared" si="4"/>
        <v>04</v>
      </c>
      <c r="F162" s="102" t="str">
        <f>_xlfn.CONCAT(Tableau2[[#This Row],[2a]],Tableau2[[#This Row],[2c]])</f>
        <v>202104</v>
      </c>
      <c r="G162" s="96">
        <v>1347979</v>
      </c>
      <c r="H162">
        <v>200</v>
      </c>
      <c r="I162" s="102">
        <f>Tableau2[[#This Row],[4. poids OT (kg)]]/1000</f>
        <v>0.2</v>
      </c>
      <c r="J162" t="s">
        <v>46</v>
      </c>
      <c r="K162">
        <v>125</v>
      </c>
      <c r="L162">
        <v>59100</v>
      </c>
      <c r="M162" t="s">
        <v>98</v>
      </c>
      <c r="N162">
        <v>91100</v>
      </c>
      <c r="O162" t="s">
        <v>76</v>
      </c>
      <c r="P162">
        <v>266.35300000000001</v>
      </c>
      <c r="Q162" t="s">
        <v>100</v>
      </c>
      <c r="R162">
        <v>1987</v>
      </c>
      <c r="S162" t="s">
        <v>69</v>
      </c>
      <c r="T162">
        <f>VLOOKUP(Tableau2[[#This Row],[5. type transport]],'Taux émission CO2e'!$A$5:$D$16,4,0)</f>
        <v>0.16</v>
      </c>
      <c r="U162">
        <f>VLOOKUP(Tableau2[[#This Row],[5. type transport]],'Taux émission CO2e'!$A$5:$B$16,2,0)</f>
        <v>0.3</v>
      </c>
      <c r="V162">
        <f>VLOOKUP(Tableau2[[#This Row],[5. type transport]],'Taux émission CO2e'!$A$20:$D$31,4,0)</f>
        <v>6.7400000000000002E-2</v>
      </c>
      <c r="W162">
        <f>VLOOKUP(Tableau2[[#This Row],[5. type transport]],'Taux émission CO2e'!$A$20:$B$31,2,0)</f>
        <v>0.7</v>
      </c>
      <c r="X162" s="98">
        <f t="shared" si="5"/>
        <v>5.0702957080000015</v>
      </c>
    </row>
    <row r="163" spans="1:24" x14ac:dyDescent="0.25">
      <c r="A163">
        <v>20210400066</v>
      </c>
      <c r="B163" s="95">
        <v>44301</v>
      </c>
      <c r="C163" s="102">
        <f>YEAR(Tableau2[[#This Row],[2. date saisie]])</f>
        <v>2021</v>
      </c>
      <c r="D163" s="102">
        <f>MONTH(Tableau2[[#This Row],[2. date saisie]])</f>
        <v>4</v>
      </c>
      <c r="E163" s="102" t="str">
        <f t="shared" si="4"/>
        <v>04</v>
      </c>
      <c r="F163" s="102" t="str">
        <f>_xlfn.CONCAT(Tableau2[[#This Row],[2a]],Tableau2[[#This Row],[2c]])</f>
        <v>202104</v>
      </c>
      <c r="G163" s="96">
        <v>1347978</v>
      </c>
      <c r="H163">
        <v>1000</v>
      </c>
      <c r="I163" s="102">
        <f>Tableau2[[#This Row],[4. poids OT (kg)]]/1000</f>
        <v>1</v>
      </c>
      <c r="J163" t="s">
        <v>47</v>
      </c>
      <c r="K163">
        <v>131</v>
      </c>
      <c r="L163">
        <v>62780</v>
      </c>
      <c r="M163" t="s">
        <v>113</v>
      </c>
      <c r="N163">
        <v>91100</v>
      </c>
      <c r="O163" t="s">
        <v>76</v>
      </c>
      <c r="P163">
        <v>278.49700000000001</v>
      </c>
      <c r="Q163" t="s">
        <v>114</v>
      </c>
      <c r="R163">
        <v>1987</v>
      </c>
      <c r="S163" t="s">
        <v>78</v>
      </c>
      <c r="T163">
        <f>VLOOKUP(Tableau2[[#This Row],[5. type transport]],'Taux émission CO2e'!$A$5:$D$16,4,0)</f>
        <v>0.16</v>
      </c>
      <c r="U163">
        <f>VLOOKUP(Tableau2[[#This Row],[5. type transport]],'Taux émission CO2e'!$A$5:$B$16,2,0)</f>
        <v>0.3</v>
      </c>
      <c r="V163">
        <f>VLOOKUP(Tableau2[[#This Row],[5. type transport]],'Taux émission CO2e'!$A$20:$D$31,4,0)</f>
        <v>6.7400000000000002E-2</v>
      </c>
      <c r="W163">
        <f>VLOOKUP(Tableau2[[#This Row],[5. type transport]],'Taux émission CO2e'!$A$20:$B$31,2,0)</f>
        <v>0.7</v>
      </c>
      <c r="X163" s="98">
        <f t="shared" si="5"/>
        <v>26.507344460000002</v>
      </c>
    </row>
    <row r="164" spans="1:24" x14ac:dyDescent="0.25">
      <c r="A164">
        <v>20210400066</v>
      </c>
      <c r="B164" s="95">
        <v>44301</v>
      </c>
      <c r="C164" s="102">
        <f>YEAR(Tableau2[[#This Row],[2. date saisie]])</f>
        <v>2021</v>
      </c>
      <c r="D164" s="102">
        <f>MONTH(Tableau2[[#This Row],[2. date saisie]])</f>
        <v>4</v>
      </c>
      <c r="E164" s="102" t="str">
        <f t="shared" si="4"/>
        <v>04</v>
      </c>
      <c r="F164" s="102" t="str">
        <f>_xlfn.CONCAT(Tableau2[[#This Row],[2a]],Tableau2[[#This Row],[2c]])</f>
        <v>202104</v>
      </c>
      <c r="G164" s="96">
        <v>1348782</v>
      </c>
      <c r="H164">
        <v>200</v>
      </c>
      <c r="I164" s="102">
        <f>Tableau2[[#This Row],[4. poids OT (kg)]]/1000</f>
        <v>0.2</v>
      </c>
      <c r="J164" t="s">
        <v>47</v>
      </c>
      <c r="K164">
        <v>131</v>
      </c>
      <c r="L164">
        <v>8090</v>
      </c>
      <c r="M164" t="s">
        <v>81</v>
      </c>
      <c r="N164">
        <v>91100</v>
      </c>
      <c r="O164" t="s">
        <v>76</v>
      </c>
      <c r="P164">
        <v>258.04300000000001</v>
      </c>
      <c r="Q164" t="s">
        <v>124</v>
      </c>
      <c r="R164">
        <v>1992</v>
      </c>
      <c r="S164" t="s">
        <v>78</v>
      </c>
      <c r="T164">
        <f>VLOOKUP(Tableau2[[#This Row],[5. type transport]],'Taux émission CO2e'!$A$5:$D$16,4,0)</f>
        <v>0.16</v>
      </c>
      <c r="U164">
        <f>VLOOKUP(Tableau2[[#This Row],[5. type transport]],'Taux émission CO2e'!$A$5:$B$16,2,0)</f>
        <v>0.3</v>
      </c>
      <c r="V164">
        <f>VLOOKUP(Tableau2[[#This Row],[5. type transport]],'Taux émission CO2e'!$A$20:$D$31,4,0)</f>
        <v>6.7400000000000002E-2</v>
      </c>
      <c r="W164">
        <f>VLOOKUP(Tableau2[[#This Row],[5. type transport]],'Taux émission CO2e'!$A$20:$B$31,2,0)</f>
        <v>0.7</v>
      </c>
      <c r="X164" s="98">
        <f t="shared" si="5"/>
        <v>4.9121065480000006</v>
      </c>
    </row>
    <row r="165" spans="1:24" x14ac:dyDescent="0.25">
      <c r="A165">
        <v>20210400066</v>
      </c>
      <c r="B165" s="95">
        <v>44301</v>
      </c>
      <c r="C165" s="102">
        <f>YEAR(Tableau2[[#This Row],[2. date saisie]])</f>
        <v>2021</v>
      </c>
      <c r="D165" s="102">
        <f>MONTH(Tableau2[[#This Row],[2. date saisie]])</f>
        <v>4</v>
      </c>
      <c r="E165" s="102" t="str">
        <f t="shared" si="4"/>
        <v>04</v>
      </c>
      <c r="F165" s="102" t="str">
        <f>_xlfn.CONCAT(Tableau2[[#This Row],[2a]],Tableau2[[#This Row],[2c]])</f>
        <v>202104</v>
      </c>
      <c r="G165" s="96">
        <v>1348311</v>
      </c>
      <c r="H165">
        <v>400</v>
      </c>
      <c r="I165" s="102">
        <f>Tableau2[[#This Row],[4. poids OT (kg)]]/1000</f>
        <v>0.4</v>
      </c>
      <c r="J165" t="s">
        <v>46</v>
      </c>
      <c r="K165">
        <v>228</v>
      </c>
      <c r="L165">
        <v>67100</v>
      </c>
      <c r="M165" t="s">
        <v>73</v>
      </c>
      <c r="N165">
        <v>91100</v>
      </c>
      <c r="O165" t="s">
        <v>76</v>
      </c>
      <c r="P165">
        <v>516.47400000000005</v>
      </c>
      <c r="Q165" t="s">
        <v>75</v>
      </c>
      <c r="R165">
        <v>1987</v>
      </c>
      <c r="S165" t="s">
        <v>69</v>
      </c>
      <c r="T165">
        <f>VLOOKUP(Tableau2[[#This Row],[5. type transport]],'Taux émission CO2e'!$A$5:$D$16,4,0)</f>
        <v>0.16</v>
      </c>
      <c r="U165">
        <f>VLOOKUP(Tableau2[[#This Row],[5. type transport]],'Taux émission CO2e'!$A$5:$B$16,2,0)</f>
        <v>0.3</v>
      </c>
      <c r="V165">
        <f>VLOOKUP(Tableau2[[#This Row],[5. type transport]],'Taux émission CO2e'!$A$20:$D$31,4,0)</f>
        <v>6.7400000000000002E-2</v>
      </c>
      <c r="W165">
        <f>VLOOKUP(Tableau2[[#This Row],[5. type transport]],'Taux émission CO2e'!$A$20:$B$31,2,0)</f>
        <v>0.7</v>
      </c>
      <c r="X165" s="98">
        <f t="shared" si="5"/>
        <v>19.663198128000005</v>
      </c>
    </row>
    <row r="166" spans="1:24" x14ac:dyDescent="0.25">
      <c r="A166">
        <v>20210400066</v>
      </c>
      <c r="B166" s="95">
        <v>44302</v>
      </c>
      <c r="C166" s="102">
        <f>YEAR(Tableau2[[#This Row],[2. date saisie]])</f>
        <v>2021</v>
      </c>
      <c r="D166" s="102">
        <f>MONTH(Tableau2[[#This Row],[2. date saisie]])</f>
        <v>4</v>
      </c>
      <c r="E166" s="102" t="str">
        <f t="shared" si="4"/>
        <v>04</v>
      </c>
      <c r="F166" s="102" t="str">
        <f>_xlfn.CONCAT(Tableau2[[#This Row],[2a]],Tableau2[[#This Row],[2c]])</f>
        <v>202104</v>
      </c>
      <c r="G166" s="96">
        <v>1348848</v>
      </c>
      <c r="H166">
        <v>40</v>
      </c>
      <c r="I166" s="102">
        <f>Tableau2[[#This Row],[4. poids OT (kg)]]/1000</f>
        <v>0.04</v>
      </c>
      <c r="J166" t="s">
        <v>46</v>
      </c>
      <c r="K166">
        <v>92</v>
      </c>
      <c r="L166">
        <v>91100</v>
      </c>
      <c r="M166" t="s">
        <v>70</v>
      </c>
      <c r="N166">
        <v>59810</v>
      </c>
      <c r="O166" t="s">
        <v>104</v>
      </c>
      <c r="P166">
        <v>248.797</v>
      </c>
      <c r="Q166" t="s">
        <v>72</v>
      </c>
      <c r="R166">
        <v>1969</v>
      </c>
      <c r="S166" t="s">
        <v>69</v>
      </c>
      <c r="T166">
        <f>VLOOKUP(Tableau2[[#This Row],[5. type transport]],'Taux émission CO2e'!$A$5:$D$16,4,0)</f>
        <v>0.16</v>
      </c>
      <c r="U166">
        <f>VLOOKUP(Tableau2[[#This Row],[5. type transport]],'Taux émission CO2e'!$A$5:$B$16,2,0)</f>
        <v>0.3</v>
      </c>
      <c r="V166">
        <f>VLOOKUP(Tableau2[[#This Row],[5. type transport]],'Taux émission CO2e'!$A$20:$D$31,4,0)</f>
        <v>6.7400000000000002E-2</v>
      </c>
      <c r="W166">
        <f>VLOOKUP(Tableau2[[#This Row],[5. type transport]],'Taux émission CO2e'!$A$20:$B$31,2,0)</f>
        <v>0.7</v>
      </c>
      <c r="X166" s="98">
        <f t="shared" si="5"/>
        <v>0.94721993839999996</v>
      </c>
    </row>
    <row r="167" spans="1:24" x14ac:dyDescent="0.25">
      <c r="A167">
        <v>20210400029</v>
      </c>
      <c r="B167" s="95">
        <v>44302</v>
      </c>
      <c r="C167" s="102">
        <f>YEAR(Tableau2[[#This Row],[2. date saisie]])</f>
        <v>2021</v>
      </c>
      <c r="D167" s="102">
        <f>MONTH(Tableau2[[#This Row],[2. date saisie]])</f>
        <v>4</v>
      </c>
      <c r="E167" s="102" t="str">
        <f t="shared" si="4"/>
        <v>04</v>
      </c>
      <c r="F167" s="102" t="str">
        <f>_xlfn.CONCAT(Tableau2[[#This Row],[2a]],Tableau2[[#This Row],[2c]])</f>
        <v>202104</v>
      </c>
      <c r="G167" s="96">
        <v>1348734</v>
      </c>
      <c r="H167">
        <v>200</v>
      </c>
      <c r="I167" s="102">
        <f>Tableau2[[#This Row],[4. poids OT (kg)]]/1000</f>
        <v>0.2</v>
      </c>
      <c r="J167" t="s">
        <v>46</v>
      </c>
      <c r="K167">
        <v>158</v>
      </c>
      <c r="L167">
        <v>21300</v>
      </c>
      <c r="M167" t="s">
        <v>94</v>
      </c>
      <c r="N167">
        <v>91100</v>
      </c>
      <c r="O167" t="s">
        <v>76</v>
      </c>
      <c r="P167">
        <v>278.14499999999998</v>
      </c>
      <c r="Q167" t="s">
        <v>95</v>
      </c>
      <c r="R167">
        <v>1995</v>
      </c>
      <c r="S167" t="s">
        <v>78</v>
      </c>
      <c r="T167">
        <f>VLOOKUP(Tableau2[[#This Row],[5. type transport]],'Taux émission CO2e'!$A$5:$D$16,4,0)</f>
        <v>0.16</v>
      </c>
      <c r="U167">
        <f>VLOOKUP(Tableau2[[#This Row],[5. type transport]],'Taux émission CO2e'!$A$5:$B$16,2,0)</f>
        <v>0.3</v>
      </c>
      <c r="V167">
        <f>VLOOKUP(Tableau2[[#This Row],[5. type transport]],'Taux émission CO2e'!$A$20:$D$31,4,0)</f>
        <v>6.7400000000000002E-2</v>
      </c>
      <c r="W167">
        <f>VLOOKUP(Tableau2[[#This Row],[5. type transport]],'Taux émission CO2e'!$A$20:$B$31,2,0)</f>
        <v>0.7</v>
      </c>
      <c r="X167" s="98">
        <f t="shared" si="5"/>
        <v>5.2947682199999999</v>
      </c>
    </row>
    <row r="168" spans="1:24" x14ac:dyDescent="0.25">
      <c r="A168">
        <v>20210400066</v>
      </c>
      <c r="B168" s="95">
        <v>44305</v>
      </c>
      <c r="C168" s="102">
        <f>YEAR(Tableau2[[#This Row],[2. date saisie]])</f>
        <v>2021</v>
      </c>
      <c r="D168" s="102">
        <f>MONTH(Tableau2[[#This Row],[2. date saisie]])</f>
        <v>4</v>
      </c>
      <c r="E168" s="102" t="str">
        <f t="shared" si="4"/>
        <v>04</v>
      </c>
      <c r="F168" s="102" t="str">
        <f>_xlfn.CONCAT(Tableau2[[#This Row],[2a]],Tableau2[[#This Row],[2c]])</f>
        <v>202104</v>
      </c>
      <c r="G168" s="96">
        <v>1349481</v>
      </c>
      <c r="H168">
        <v>60</v>
      </c>
      <c r="I168" s="102">
        <f>Tableau2[[#This Row],[4. poids OT (kg)]]/1000</f>
        <v>0.06</v>
      </c>
      <c r="J168" t="s">
        <v>46</v>
      </c>
      <c r="K168">
        <v>95</v>
      </c>
      <c r="L168">
        <v>91100</v>
      </c>
      <c r="M168" t="s">
        <v>70</v>
      </c>
      <c r="N168">
        <v>59100</v>
      </c>
      <c r="O168" t="s">
        <v>74</v>
      </c>
      <c r="P168">
        <v>266.166</v>
      </c>
      <c r="Q168" t="s">
        <v>72</v>
      </c>
      <c r="R168">
        <v>1969</v>
      </c>
      <c r="S168" t="s">
        <v>69</v>
      </c>
      <c r="T168">
        <f>VLOOKUP(Tableau2[[#This Row],[5. type transport]],'Taux émission CO2e'!$A$5:$D$16,4,0)</f>
        <v>0.16</v>
      </c>
      <c r="U168">
        <f>VLOOKUP(Tableau2[[#This Row],[5. type transport]],'Taux émission CO2e'!$A$5:$B$16,2,0)</f>
        <v>0.3</v>
      </c>
      <c r="V168">
        <f>VLOOKUP(Tableau2[[#This Row],[5. type transport]],'Taux émission CO2e'!$A$20:$D$31,4,0)</f>
        <v>6.7400000000000002E-2</v>
      </c>
      <c r="W168">
        <f>VLOOKUP(Tableau2[[#This Row],[5. type transport]],'Taux émission CO2e'!$A$20:$B$31,2,0)</f>
        <v>0.7</v>
      </c>
      <c r="X168" s="98">
        <f t="shared" si="5"/>
        <v>1.5200207928</v>
      </c>
    </row>
    <row r="169" spans="1:24" x14ac:dyDescent="0.25">
      <c r="A169">
        <v>20210400066</v>
      </c>
      <c r="B169" s="95">
        <v>44306</v>
      </c>
      <c r="C169" s="102">
        <f>YEAR(Tableau2[[#This Row],[2. date saisie]])</f>
        <v>2021</v>
      </c>
      <c r="D169" s="102">
        <f>MONTH(Tableau2[[#This Row],[2. date saisie]])</f>
        <v>4</v>
      </c>
      <c r="E169" s="102" t="str">
        <f t="shared" si="4"/>
        <v>04</v>
      </c>
      <c r="F169" s="102" t="str">
        <f>_xlfn.CONCAT(Tableau2[[#This Row],[2a]],Tableau2[[#This Row],[2c]])</f>
        <v>202104</v>
      </c>
      <c r="G169" s="96">
        <v>1350069</v>
      </c>
      <c r="H169">
        <v>130</v>
      </c>
      <c r="I169" s="102">
        <f>Tableau2[[#This Row],[4. poids OT (kg)]]/1000</f>
        <v>0.13</v>
      </c>
      <c r="J169" t="s">
        <v>47</v>
      </c>
      <c r="K169">
        <v>95</v>
      </c>
      <c r="L169">
        <v>91100</v>
      </c>
      <c r="M169" t="s">
        <v>70</v>
      </c>
      <c r="N169">
        <v>80400</v>
      </c>
      <c r="O169" t="s">
        <v>121</v>
      </c>
      <c r="P169">
        <v>168.048</v>
      </c>
      <c r="Q169" t="s">
        <v>72</v>
      </c>
      <c r="R169">
        <v>1969</v>
      </c>
      <c r="S169" t="s">
        <v>69</v>
      </c>
      <c r="T169">
        <f>VLOOKUP(Tableau2[[#This Row],[5. type transport]],'Taux émission CO2e'!$A$5:$D$16,4,0)</f>
        <v>0.16</v>
      </c>
      <c r="U169">
        <f>VLOOKUP(Tableau2[[#This Row],[5. type transport]],'Taux émission CO2e'!$A$5:$B$16,2,0)</f>
        <v>0.3</v>
      </c>
      <c r="V169">
        <f>VLOOKUP(Tableau2[[#This Row],[5. type transport]],'Taux émission CO2e'!$A$20:$D$31,4,0)</f>
        <v>6.7400000000000002E-2</v>
      </c>
      <c r="W169">
        <f>VLOOKUP(Tableau2[[#This Row],[5. type transport]],'Taux émission CO2e'!$A$20:$B$31,2,0)</f>
        <v>0.7</v>
      </c>
      <c r="X169" s="98">
        <f t="shared" si="5"/>
        <v>2.0793251232000003</v>
      </c>
    </row>
    <row r="170" spans="1:24" x14ac:dyDescent="0.25">
      <c r="A170">
        <v>20210400066</v>
      </c>
      <c r="B170" s="95">
        <v>44306</v>
      </c>
      <c r="C170" s="102">
        <f>YEAR(Tableau2[[#This Row],[2. date saisie]])</f>
        <v>2021</v>
      </c>
      <c r="D170" s="102">
        <f>MONTH(Tableau2[[#This Row],[2. date saisie]])</f>
        <v>4</v>
      </c>
      <c r="E170" s="102" t="str">
        <f t="shared" si="4"/>
        <v>04</v>
      </c>
      <c r="F170" s="102" t="str">
        <f>_xlfn.CONCAT(Tableau2[[#This Row],[2a]],Tableau2[[#This Row],[2c]])</f>
        <v>202104</v>
      </c>
      <c r="G170" s="96">
        <v>1349317</v>
      </c>
      <c r="H170">
        <v>200</v>
      </c>
      <c r="I170" s="102">
        <f>Tableau2[[#This Row],[4. poids OT (kg)]]/1000</f>
        <v>0.2</v>
      </c>
      <c r="J170" t="s">
        <v>47</v>
      </c>
      <c r="K170">
        <v>119</v>
      </c>
      <c r="L170">
        <v>80400</v>
      </c>
      <c r="M170" t="s">
        <v>128</v>
      </c>
      <c r="N170">
        <v>91100</v>
      </c>
      <c r="O170" t="s">
        <v>76</v>
      </c>
      <c r="P170">
        <v>169.316</v>
      </c>
      <c r="Q170" t="s">
        <v>129</v>
      </c>
      <c r="R170">
        <v>1993</v>
      </c>
      <c r="S170" t="s">
        <v>78</v>
      </c>
      <c r="T170">
        <f>VLOOKUP(Tableau2[[#This Row],[5. type transport]],'Taux émission CO2e'!$A$5:$D$16,4,0)</f>
        <v>0.16</v>
      </c>
      <c r="U170">
        <f>VLOOKUP(Tableau2[[#This Row],[5. type transport]],'Taux émission CO2e'!$A$5:$B$16,2,0)</f>
        <v>0.3</v>
      </c>
      <c r="V170">
        <f>VLOOKUP(Tableau2[[#This Row],[5. type transport]],'Taux émission CO2e'!$A$20:$D$31,4,0)</f>
        <v>6.7400000000000002E-2</v>
      </c>
      <c r="W170">
        <f>VLOOKUP(Tableau2[[#This Row],[5. type transport]],'Taux émission CO2e'!$A$20:$B$31,2,0)</f>
        <v>0.7</v>
      </c>
      <c r="X170" s="98">
        <f t="shared" si="5"/>
        <v>3.2230993760000004</v>
      </c>
    </row>
    <row r="171" spans="1:24" x14ac:dyDescent="0.25">
      <c r="A171">
        <v>20210400066</v>
      </c>
      <c r="B171" s="95">
        <v>44306</v>
      </c>
      <c r="C171" s="102">
        <f>YEAR(Tableau2[[#This Row],[2. date saisie]])</f>
        <v>2021</v>
      </c>
      <c r="D171" s="102">
        <f>MONTH(Tableau2[[#This Row],[2. date saisie]])</f>
        <v>4</v>
      </c>
      <c r="E171" s="102" t="str">
        <f t="shared" si="4"/>
        <v>04</v>
      </c>
      <c r="F171" s="102" t="str">
        <f>_xlfn.CONCAT(Tableau2[[#This Row],[2a]],Tableau2[[#This Row],[2c]])</f>
        <v>202104</v>
      </c>
      <c r="G171" s="96">
        <v>1349851</v>
      </c>
      <c r="H171">
        <v>500</v>
      </c>
      <c r="I171" s="102">
        <f>Tableau2[[#This Row],[4. poids OT (kg)]]/1000</f>
        <v>0.5</v>
      </c>
      <c r="J171" t="s">
        <v>33</v>
      </c>
      <c r="K171">
        <v>123</v>
      </c>
      <c r="L171">
        <v>91100</v>
      </c>
      <c r="M171" t="s">
        <v>70</v>
      </c>
      <c r="N171">
        <v>91460</v>
      </c>
      <c r="O171" t="s">
        <v>130</v>
      </c>
      <c r="P171">
        <v>23.672000000000001</v>
      </c>
      <c r="Q171" t="s">
        <v>72</v>
      </c>
      <c r="R171">
        <v>1969</v>
      </c>
      <c r="S171" t="s">
        <v>69</v>
      </c>
      <c r="T171">
        <f>VLOOKUP(Tableau2[[#This Row],[5. type transport]],'Taux émission CO2e'!$A$5:$D$16,4,0)</f>
        <v>6.7400000000000002E-2</v>
      </c>
      <c r="U171">
        <f>VLOOKUP(Tableau2[[#This Row],[5. type transport]],'Taux émission CO2e'!$A$5:$B$16,2,0)</f>
        <v>1</v>
      </c>
      <c r="V171">
        <f>VLOOKUP(Tableau2[[#This Row],[5. type transport]],'Taux émission CO2e'!$A$20:$D$31,4,0)</f>
        <v>0</v>
      </c>
      <c r="W171">
        <f>VLOOKUP(Tableau2[[#This Row],[5. type transport]],'Taux émission CO2e'!$A$20:$B$31,2,0)</f>
        <v>0</v>
      </c>
      <c r="X171" s="98">
        <f t="shared" si="5"/>
        <v>0.79774640000000008</v>
      </c>
    </row>
    <row r="172" spans="1:24" x14ac:dyDescent="0.25">
      <c r="A172">
        <v>20210400066</v>
      </c>
      <c r="B172" s="95">
        <v>44306</v>
      </c>
      <c r="C172" s="102">
        <f>YEAR(Tableau2[[#This Row],[2. date saisie]])</f>
        <v>2021</v>
      </c>
      <c r="D172" s="102">
        <f>MONTH(Tableau2[[#This Row],[2. date saisie]])</f>
        <v>4</v>
      </c>
      <c r="E172" s="102" t="str">
        <f t="shared" si="4"/>
        <v>04</v>
      </c>
      <c r="F172" s="102" t="str">
        <f>_xlfn.CONCAT(Tableau2[[#This Row],[2a]],Tableau2[[#This Row],[2c]])</f>
        <v>202104</v>
      </c>
      <c r="G172" s="96">
        <v>1349841</v>
      </c>
      <c r="H172">
        <v>80</v>
      </c>
      <c r="I172" s="102">
        <f>Tableau2[[#This Row],[4. poids OT (kg)]]/1000</f>
        <v>0.08</v>
      </c>
      <c r="J172" t="s">
        <v>46</v>
      </c>
      <c r="K172">
        <v>140</v>
      </c>
      <c r="L172">
        <v>91100</v>
      </c>
      <c r="M172" t="s">
        <v>70</v>
      </c>
      <c r="N172">
        <v>67100</v>
      </c>
      <c r="O172" t="s">
        <v>79</v>
      </c>
      <c r="P172">
        <v>515.798</v>
      </c>
      <c r="Q172" t="s">
        <v>72</v>
      </c>
      <c r="R172">
        <v>1969</v>
      </c>
      <c r="S172" t="s">
        <v>69</v>
      </c>
      <c r="T172">
        <f>VLOOKUP(Tableau2[[#This Row],[5. type transport]],'Taux émission CO2e'!$A$5:$D$16,4,0)</f>
        <v>0.16</v>
      </c>
      <c r="U172">
        <f>VLOOKUP(Tableau2[[#This Row],[5. type transport]],'Taux émission CO2e'!$A$5:$B$16,2,0)</f>
        <v>0.3</v>
      </c>
      <c r="V172">
        <f>VLOOKUP(Tableau2[[#This Row],[5. type transport]],'Taux émission CO2e'!$A$20:$D$31,4,0)</f>
        <v>6.7400000000000002E-2</v>
      </c>
      <c r="W172">
        <f>VLOOKUP(Tableau2[[#This Row],[5. type transport]],'Taux émission CO2e'!$A$20:$B$31,2,0)</f>
        <v>0.7</v>
      </c>
      <c r="X172" s="98">
        <f t="shared" si="5"/>
        <v>3.9274922912000001</v>
      </c>
    </row>
    <row r="173" spans="1:24" x14ac:dyDescent="0.25">
      <c r="A173">
        <v>20210400066</v>
      </c>
      <c r="B173" s="95">
        <v>44306</v>
      </c>
      <c r="C173" s="102">
        <f>YEAR(Tableau2[[#This Row],[2. date saisie]])</f>
        <v>2021</v>
      </c>
      <c r="D173" s="102">
        <f>MONTH(Tableau2[[#This Row],[2. date saisie]])</f>
        <v>4</v>
      </c>
      <c r="E173" s="102" t="str">
        <f t="shared" si="4"/>
        <v>04</v>
      </c>
      <c r="F173" s="102" t="str">
        <f>_xlfn.CONCAT(Tableau2[[#This Row],[2a]],Tableau2[[#This Row],[2c]])</f>
        <v>202104</v>
      </c>
      <c r="G173" s="96">
        <v>1349593</v>
      </c>
      <c r="H173">
        <v>200</v>
      </c>
      <c r="I173" s="102">
        <f>Tableau2[[#This Row],[4. poids OT (kg)]]/1000</f>
        <v>0.2</v>
      </c>
      <c r="J173" t="s">
        <v>47</v>
      </c>
      <c r="K173">
        <v>166</v>
      </c>
      <c r="L173">
        <v>39570</v>
      </c>
      <c r="M173" t="s">
        <v>115</v>
      </c>
      <c r="N173">
        <v>91100</v>
      </c>
      <c r="O173" t="s">
        <v>76</v>
      </c>
      <c r="P173">
        <v>380.58600000000001</v>
      </c>
      <c r="Q173" t="s">
        <v>116</v>
      </c>
      <c r="R173">
        <v>1986</v>
      </c>
      <c r="S173" t="s">
        <v>69</v>
      </c>
      <c r="T173">
        <f>VLOOKUP(Tableau2[[#This Row],[5. type transport]],'Taux émission CO2e'!$A$5:$D$16,4,0)</f>
        <v>0.16</v>
      </c>
      <c r="U173">
        <f>VLOOKUP(Tableau2[[#This Row],[5. type transport]],'Taux émission CO2e'!$A$5:$B$16,2,0)</f>
        <v>0.3</v>
      </c>
      <c r="V173">
        <f>VLOOKUP(Tableau2[[#This Row],[5. type transport]],'Taux émission CO2e'!$A$20:$D$31,4,0)</f>
        <v>6.7400000000000002E-2</v>
      </c>
      <c r="W173">
        <f>VLOOKUP(Tableau2[[#This Row],[5. type transport]],'Taux émission CO2e'!$A$20:$B$31,2,0)</f>
        <v>0.7</v>
      </c>
      <c r="X173" s="98">
        <f t="shared" si="5"/>
        <v>7.2448350960000001</v>
      </c>
    </row>
    <row r="174" spans="1:24" x14ac:dyDescent="0.25">
      <c r="A174">
        <v>20210400066</v>
      </c>
      <c r="B174" s="95">
        <v>44306</v>
      </c>
      <c r="C174" s="102">
        <f>YEAR(Tableau2[[#This Row],[2. date saisie]])</f>
        <v>2021</v>
      </c>
      <c r="D174" s="102">
        <f>MONTH(Tableau2[[#This Row],[2. date saisie]])</f>
        <v>4</v>
      </c>
      <c r="E174" s="102" t="str">
        <f t="shared" si="4"/>
        <v>04</v>
      </c>
      <c r="F174" s="102" t="str">
        <f>_xlfn.CONCAT(Tableau2[[#This Row],[2a]],Tableau2[[#This Row],[2c]])</f>
        <v>202104</v>
      </c>
      <c r="G174" s="96">
        <v>1350064</v>
      </c>
      <c r="H174">
        <v>90</v>
      </c>
      <c r="I174" s="102">
        <f>Tableau2[[#This Row],[4. poids OT (kg)]]/1000</f>
        <v>0.09</v>
      </c>
      <c r="J174" t="s">
        <v>47</v>
      </c>
      <c r="K174">
        <v>168</v>
      </c>
      <c r="L174">
        <v>91100</v>
      </c>
      <c r="M174" t="s">
        <v>70</v>
      </c>
      <c r="N174">
        <v>4100</v>
      </c>
      <c r="O174" t="s">
        <v>131</v>
      </c>
      <c r="P174">
        <v>755.63400000000001</v>
      </c>
      <c r="Q174" t="s">
        <v>72</v>
      </c>
      <c r="R174">
        <v>1969</v>
      </c>
      <c r="S174" t="s">
        <v>69</v>
      </c>
      <c r="T174">
        <f>VLOOKUP(Tableau2[[#This Row],[5. type transport]],'Taux émission CO2e'!$A$5:$D$16,4,0)</f>
        <v>0.16</v>
      </c>
      <c r="U174">
        <f>VLOOKUP(Tableau2[[#This Row],[5. type transport]],'Taux émission CO2e'!$A$5:$B$16,2,0)</f>
        <v>0.3</v>
      </c>
      <c r="V174">
        <f>VLOOKUP(Tableau2[[#This Row],[5. type transport]],'Taux émission CO2e'!$A$20:$D$31,4,0)</f>
        <v>6.7400000000000002E-2</v>
      </c>
      <c r="W174">
        <f>VLOOKUP(Tableau2[[#This Row],[5. type transport]],'Taux émission CO2e'!$A$20:$B$31,2,0)</f>
        <v>0.7</v>
      </c>
      <c r="X174" s="98">
        <f t="shared" si="5"/>
        <v>6.4729119708000002</v>
      </c>
    </row>
    <row r="175" spans="1:24" x14ac:dyDescent="0.25">
      <c r="A175">
        <v>20210400066</v>
      </c>
      <c r="B175" s="95">
        <v>44307</v>
      </c>
      <c r="C175" s="102">
        <f>YEAR(Tableau2[[#This Row],[2. date saisie]])</f>
        <v>2021</v>
      </c>
      <c r="D175" s="102">
        <f>MONTH(Tableau2[[#This Row],[2. date saisie]])</f>
        <v>4</v>
      </c>
      <c r="E175" s="102" t="str">
        <f t="shared" si="4"/>
        <v>04</v>
      </c>
      <c r="F175" s="102" t="str">
        <f>_xlfn.CONCAT(Tableau2[[#This Row],[2a]],Tableau2[[#This Row],[2c]])</f>
        <v>202104</v>
      </c>
      <c r="G175" s="96">
        <v>1350444</v>
      </c>
      <c r="H175">
        <v>1000</v>
      </c>
      <c r="I175" s="102">
        <f>Tableau2[[#This Row],[4. poids OT (kg)]]/1000</f>
        <v>1</v>
      </c>
      <c r="J175" t="s">
        <v>39</v>
      </c>
      <c r="K175">
        <v>123</v>
      </c>
      <c r="L175">
        <v>91100</v>
      </c>
      <c r="M175" t="s">
        <v>70</v>
      </c>
      <c r="N175">
        <v>94440</v>
      </c>
      <c r="O175" t="s">
        <v>120</v>
      </c>
      <c r="P175">
        <v>34.085999999999999</v>
      </c>
      <c r="Q175" t="s">
        <v>72</v>
      </c>
      <c r="R175">
        <v>1969</v>
      </c>
      <c r="S175" t="s">
        <v>69</v>
      </c>
      <c r="T175">
        <f>VLOOKUP(Tableau2[[#This Row],[5. type transport]],'Taux émission CO2e'!$A$5:$D$16,4,0)</f>
        <v>0.24099999999999999</v>
      </c>
      <c r="U175">
        <f>VLOOKUP(Tableau2[[#This Row],[5. type transport]],'Taux émission CO2e'!$A$5:$B$16,2,0)</f>
        <v>1</v>
      </c>
      <c r="V175">
        <f>VLOOKUP(Tableau2[[#This Row],[5. type transport]],'Taux émission CO2e'!$A$20:$D$31,4,0)</f>
        <v>0</v>
      </c>
      <c r="W175">
        <f>VLOOKUP(Tableau2[[#This Row],[5. type transport]],'Taux émission CO2e'!$A$20:$B$31,2,0)</f>
        <v>0</v>
      </c>
      <c r="X175" s="98">
        <f t="shared" si="5"/>
        <v>8.2147259999999989</v>
      </c>
    </row>
    <row r="176" spans="1:24" x14ac:dyDescent="0.25">
      <c r="A176">
        <v>20210400066</v>
      </c>
      <c r="B176" s="95">
        <v>44307</v>
      </c>
      <c r="C176" s="102">
        <f>YEAR(Tableau2[[#This Row],[2. date saisie]])</f>
        <v>2021</v>
      </c>
      <c r="D176" s="102">
        <f>MONTH(Tableau2[[#This Row],[2. date saisie]])</f>
        <v>4</v>
      </c>
      <c r="E176" s="102" t="str">
        <f t="shared" si="4"/>
        <v>04</v>
      </c>
      <c r="F176" s="102" t="str">
        <f>_xlfn.CONCAT(Tableau2[[#This Row],[2a]],Tableau2[[#This Row],[2c]])</f>
        <v>202104</v>
      </c>
      <c r="G176" s="96">
        <v>1350214</v>
      </c>
      <c r="H176">
        <v>250</v>
      </c>
      <c r="I176" s="102">
        <f>Tableau2[[#This Row],[4. poids OT (kg)]]/1000</f>
        <v>0.25</v>
      </c>
      <c r="J176" t="s">
        <v>46</v>
      </c>
      <c r="K176">
        <v>125</v>
      </c>
      <c r="L176">
        <v>59100</v>
      </c>
      <c r="M176" t="s">
        <v>98</v>
      </c>
      <c r="N176">
        <v>91100</v>
      </c>
      <c r="O176" t="s">
        <v>76</v>
      </c>
      <c r="P176">
        <v>266.35300000000001</v>
      </c>
      <c r="Q176" t="s">
        <v>100</v>
      </c>
      <c r="R176">
        <v>1987</v>
      </c>
      <c r="S176" t="s">
        <v>69</v>
      </c>
      <c r="T176">
        <f>VLOOKUP(Tableau2[[#This Row],[5. type transport]],'Taux émission CO2e'!$A$5:$D$16,4,0)</f>
        <v>0.16</v>
      </c>
      <c r="U176">
        <f>VLOOKUP(Tableau2[[#This Row],[5. type transport]],'Taux émission CO2e'!$A$5:$B$16,2,0)</f>
        <v>0.3</v>
      </c>
      <c r="V176">
        <f>VLOOKUP(Tableau2[[#This Row],[5. type transport]],'Taux émission CO2e'!$A$20:$D$31,4,0)</f>
        <v>6.7400000000000002E-2</v>
      </c>
      <c r="W176">
        <f>VLOOKUP(Tableau2[[#This Row],[5. type transport]],'Taux émission CO2e'!$A$20:$B$31,2,0)</f>
        <v>0.7</v>
      </c>
      <c r="X176" s="98">
        <f t="shared" si="5"/>
        <v>6.3378696350000006</v>
      </c>
    </row>
    <row r="177" spans="1:24" x14ac:dyDescent="0.25">
      <c r="A177">
        <v>20210400066</v>
      </c>
      <c r="B177" s="95">
        <v>44307</v>
      </c>
      <c r="C177" s="102">
        <f>YEAR(Tableau2[[#This Row],[2. date saisie]])</f>
        <v>2021</v>
      </c>
      <c r="D177" s="102">
        <f>MONTH(Tableau2[[#This Row],[2. date saisie]])</f>
        <v>4</v>
      </c>
      <c r="E177" s="102" t="str">
        <f t="shared" si="4"/>
        <v>04</v>
      </c>
      <c r="F177" s="102" t="str">
        <f>_xlfn.CONCAT(Tableau2[[#This Row],[2a]],Tableau2[[#This Row],[2c]])</f>
        <v>202104</v>
      </c>
      <c r="G177" s="96">
        <v>1349950</v>
      </c>
      <c r="H177">
        <v>400</v>
      </c>
      <c r="I177" s="102">
        <f>Tableau2[[#This Row],[4. poids OT (kg)]]/1000</f>
        <v>0.4</v>
      </c>
      <c r="J177" t="s">
        <v>46</v>
      </c>
      <c r="K177">
        <v>158</v>
      </c>
      <c r="L177">
        <v>59810</v>
      </c>
      <c r="M177" t="s">
        <v>67</v>
      </c>
      <c r="N177">
        <v>91100</v>
      </c>
      <c r="O177" t="s">
        <v>76</v>
      </c>
      <c r="P177">
        <v>250.27799999999999</v>
      </c>
      <c r="Q177" t="s">
        <v>112</v>
      </c>
      <c r="R177">
        <v>1998</v>
      </c>
      <c r="S177" t="s">
        <v>69</v>
      </c>
      <c r="T177">
        <f>VLOOKUP(Tableau2[[#This Row],[5. type transport]],'Taux émission CO2e'!$A$5:$D$16,4,0)</f>
        <v>0.16</v>
      </c>
      <c r="U177">
        <f>VLOOKUP(Tableau2[[#This Row],[5. type transport]],'Taux émission CO2e'!$A$5:$B$16,2,0)</f>
        <v>0.3</v>
      </c>
      <c r="V177">
        <f>VLOOKUP(Tableau2[[#This Row],[5. type transport]],'Taux émission CO2e'!$A$20:$D$31,4,0)</f>
        <v>6.7400000000000002E-2</v>
      </c>
      <c r="W177">
        <f>VLOOKUP(Tableau2[[#This Row],[5. type transport]],'Taux émission CO2e'!$A$20:$B$31,2,0)</f>
        <v>0.7</v>
      </c>
      <c r="X177" s="98">
        <f t="shared" si="5"/>
        <v>9.5285840159999999</v>
      </c>
    </row>
    <row r="178" spans="1:24" x14ac:dyDescent="0.25">
      <c r="A178">
        <v>20210400066</v>
      </c>
      <c r="B178" s="95">
        <v>44307</v>
      </c>
      <c r="C178" s="102">
        <f>YEAR(Tableau2[[#This Row],[2. date saisie]])</f>
        <v>2021</v>
      </c>
      <c r="D178" s="102">
        <f>MONTH(Tableau2[[#This Row],[2. date saisie]])</f>
        <v>4</v>
      </c>
      <c r="E178" s="102" t="str">
        <f t="shared" si="4"/>
        <v>04</v>
      </c>
      <c r="F178" s="102" t="str">
        <f>_xlfn.CONCAT(Tableau2[[#This Row],[2a]],Tableau2[[#This Row],[2c]])</f>
        <v>202104</v>
      </c>
      <c r="G178" s="96">
        <v>1350209</v>
      </c>
      <c r="H178">
        <v>250</v>
      </c>
      <c r="I178" s="102">
        <f>Tableau2[[#This Row],[4. poids OT (kg)]]/1000</f>
        <v>0.25</v>
      </c>
      <c r="J178" t="s">
        <v>47</v>
      </c>
      <c r="K178">
        <v>196</v>
      </c>
      <c r="L178">
        <v>26750</v>
      </c>
      <c r="M178" t="s">
        <v>82</v>
      </c>
      <c r="N178">
        <v>91100</v>
      </c>
      <c r="O178" t="s">
        <v>76</v>
      </c>
      <c r="P178">
        <v>541.52599999999995</v>
      </c>
      <c r="Q178" t="s">
        <v>83</v>
      </c>
      <c r="R178">
        <v>1998</v>
      </c>
      <c r="S178" t="s">
        <v>78</v>
      </c>
      <c r="T178">
        <f>VLOOKUP(Tableau2[[#This Row],[5. type transport]],'Taux émission CO2e'!$A$5:$D$16,4,0)</f>
        <v>0.16</v>
      </c>
      <c r="U178">
        <f>VLOOKUP(Tableau2[[#This Row],[5. type transport]],'Taux émission CO2e'!$A$5:$B$16,2,0)</f>
        <v>0.3</v>
      </c>
      <c r="V178">
        <f>VLOOKUP(Tableau2[[#This Row],[5. type transport]],'Taux émission CO2e'!$A$20:$D$31,4,0)</f>
        <v>6.7400000000000002E-2</v>
      </c>
      <c r="W178">
        <f>VLOOKUP(Tableau2[[#This Row],[5. type transport]],'Taux émission CO2e'!$A$20:$B$31,2,0)</f>
        <v>0.7</v>
      </c>
      <c r="X178" s="98">
        <f t="shared" si="5"/>
        <v>12.885611169999999</v>
      </c>
    </row>
    <row r="179" spans="1:24" x14ac:dyDescent="0.25">
      <c r="A179">
        <v>20210400066</v>
      </c>
      <c r="B179" s="95">
        <v>44309</v>
      </c>
      <c r="C179" s="102">
        <f>YEAR(Tableau2[[#This Row],[2. date saisie]])</f>
        <v>2021</v>
      </c>
      <c r="D179" s="102">
        <f>MONTH(Tableau2[[#This Row],[2. date saisie]])</f>
        <v>4</v>
      </c>
      <c r="E179" s="102" t="str">
        <f t="shared" si="4"/>
        <v>04</v>
      </c>
      <c r="F179" s="102" t="str">
        <f>_xlfn.CONCAT(Tableau2[[#This Row],[2a]],Tableau2[[#This Row],[2c]])</f>
        <v>202104</v>
      </c>
      <c r="G179" s="96">
        <v>1350759</v>
      </c>
      <c r="H179">
        <v>200</v>
      </c>
      <c r="I179" s="102">
        <f>Tableau2[[#This Row],[4. poids OT (kg)]]/1000</f>
        <v>0.2</v>
      </c>
      <c r="J179" t="s">
        <v>46</v>
      </c>
      <c r="K179">
        <v>165</v>
      </c>
      <c r="L179">
        <v>67100</v>
      </c>
      <c r="M179" t="s">
        <v>73</v>
      </c>
      <c r="N179">
        <v>91100</v>
      </c>
      <c r="O179" t="s">
        <v>76</v>
      </c>
      <c r="P179">
        <v>516.47400000000005</v>
      </c>
      <c r="Q179" t="s">
        <v>75</v>
      </c>
      <c r="R179">
        <v>1987</v>
      </c>
      <c r="S179" t="s">
        <v>69</v>
      </c>
      <c r="T179">
        <f>VLOOKUP(Tableau2[[#This Row],[5. type transport]],'Taux émission CO2e'!$A$5:$D$16,4,0)</f>
        <v>0.16</v>
      </c>
      <c r="U179">
        <f>VLOOKUP(Tableau2[[#This Row],[5. type transport]],'Taux émission CO2e'!$A$5:$B$16,2,0)</f>
        <v>0.3</v>
      </c>
      <c r="V179">
        <f>VLOOKUP(Tableau2[[#This Row],[5. type transport]],'Taux émission CO2e'!$A$20:$D$31,4,0)</f>
        <v>6.7400000000000002E-2</v>
      </c>
      <c r="W179">
        <f>VLOOKUP(Tableau2[[#This Row],[5. type transport]],'Taux émission CO2e'!$A$20:$B$31,2,0)</f>
        <v>0.7</v>
      </c>
      <c r="X179" s="98">
        <f t="shared" si="5"/>
        <v>9.8315990640000024</v>
      </c>
    </row>
    <row r="180" spans="1:24" x14ac:dyDescent="0.25">
      <c r="A180">
        <v>20210400066</v>
      </c>
      <c r="B180" s="95">
        <v>44309</v>
      </c>
      <c r="C180" s="102">
        <f>YEAR(Tableau2[[#This Row],[2. date saisie]])</f>
        <v>2021</v>
      </c>
      <c r="D180" s="102">
        <f>MONTH(Tableau2[[#This Row],[2. date saisie]])</f>
        <v>4</v>
      </c>
      <c r="E180" s="102" t="str">
        <f t="shared" si="4"/>
        <v>04</v>
      </c>
      <c r="F180" s="102" t="str">
        <f>_xlfn.CONCAT(Tableau2[[#This Row],[2a]],Tableau2[[#This Row],[2c]])</f>
        <v>202104</v>
      </c>
      <c r="G180" s="96">
        <v>1351081</v>
      </c>
      <c r="H180">
        <v>750</v>
      </c>
      <c r="I180" s="102">
        <f>Tableau2[[#This Row],[4. poids OT (kg)]]/1000</f>
        <v>0.75</v>
      </c>
      <c r="J180" t="s">
        <v>47</v>
      </c>
      <c r="K180">
        <v>352</v>
      </c>
      <c r="L180">
        <v>62138</v>
      </c>
      <c r="M180" t="s">
        <v>132</v>
      </c>
      <c r="N180">
        <v>21300</v>
      </c>
      <c r="O180" t="s">
        <v>89</v>
      </c>
      <c r="P180">
        <v>497.73500000000001</v>
      </c>
      <c r="Q180" t="s">
        <v>133</v>
      </c>
      <c r="R180">
        <v>1991</v>
      </c>
      <c r="S180" t="s">
        <v>69</v>
      </c>
      <c r="T180">
        <f>VLOOKUP(Tableau2[[#This Row],[5. type transport]],'Taux émission CO2e'!$A$5:$D$16,4,0)</f>
        <v>0.16</v>
      </c>
      <c r="U180">
        <f>VLOOKUP(Tableau2[[#This Row],[5. type transport]],'Taux émission CO2e'!$A$5:$B$16,2,0)</f>
        <v>0.3</v>
      </c>
      <c r="V180">
        <f>VLOOKUP(Tableau2[[#This Row],[5. type transport]],'Taux émission CO2e'!$A$20:$D$31,4,0)</f>
        <v>6.7400000000000002E-2</v>
      </c>
      <c r="W180">
        <f>VLOOKUP(Tableau2[[#This Row],[5. type transport]],'Taux émission CO2e'!$A$20:$B$31,2,0)</f>
        <v>0.7</v>
      </c>
      <c r="X180" s="98">
        <f t="shared" si="5"/>
        <v>35.530812975000003</v>
      </c>
    </row>
    <row r="181" spans="1:24" x14ac:dyDescent="0.25">
      <c r="A181">
        <v>20210400066</v>
      </c>
      <c r="B181" s="95">
        <v>44312</v>
      </c>
      <c r="C181" s="102">
        <f>YEAR(Tableau2[[#This Row],[2. date saisie]])</f>
        <v>2021</v>
      </c>
      <c r="D181" s="102">
        <f>MONTH(Tableau2[[#This Row],[2. date saisie]])</f>
        <v>4</v>
      </c>
      <c r="E181" s="102" t="str">
        <f t="shared" si="4"/>
        <v>04</v>
      </c>
      <c r="F181" s="102" t="str">
        <f>_xlfn.CONCAT(Tableau2[[#This Row],[2a]],Tableau2[[#This Row],[2c]])</f>
        <v>202104</v>
      </c>
      <c r="G181" s="96">
        <v>1350771</v>
      </c>
      <c r="H181">
        <v>200</v>
      </c>
      <c r="I181" s="102">
        <f>Tableau2[[#This Row],[4. poids OT (kg)]]/1000</f>
        <v>0.2</v>
      </c>
      <c r="J181" t="s">
        <v>47</v>
      </c>
      <c r="K181">
        <v>131</v>
      </c>
      <c r="L181">
        <v>8090</v>
      </c>
      <c r="M181" t="s">
        <v>81</v>
      </c>
      <c r="N181">
        <v>91100</v>
      </c>
      <c r="O181" t="s">
        <v>76</v>
      </c>
      <c r="P181">
        <v>258.04300000000001</v>
      </c>
      <c r="Q181" t="s">
        <v>124</v>
      </c>
      <c r="R181">
        <v>1992</v>
      </c>
      <c r="S181" t="s">
        <v>78</v>
      </c>
      <c r="T181">
        <f>VLOOKUP(Tableau2[[#This Row],[5. type transport]],'Taux émission CO2e'!$A$5:$D$16,4,0)</f>
        <v>0.16</v>
      </c>
      <c r="U181">
        <f>VLOOKUP(Tableau2[[#This Row],[5. type transport]],'Taux émission CO2e'!$A$5:$B$16,2,0)</f>
        <v>0.3</v>
      </c>
      <c r="V181">
        <f>VLOOKUP(Tableau2[[#This Row],[5. type transport]],'Taux émission CO2e'!$A$20:$D$31,4,0)</f>
        <v>6.7400000000000002E-2</v>
      </c>
      <c r="W181">
        <f>VLOOKUP(Tableau2[[#This Row],[5. type transport]],'Taux émission CO2e'!$A$20:$B$31,2,0)</f>
        <v>0.7</v>
      </c>
      <c r="X181" s="98">
        <f t="shared" si="5"/>
        <v>4.9121065480000006</v>
      </c>
    </row>
    <row r="182" spans="1:24" x14ac:dyDescent="0.25">
      <c r="A182">
        <v>20210400066</v>
      </c>
      <c r="B182" s="95">
        <v>44312</v>
      </c>
      <c r="C182" s="102">
        <f>YEAR(Tableau2[[#This Row],[2. date saisie]])</f>
        <v>2021</v>
      </c>
      <c r="D182" s="102">
        <f>MONTH(Tableau2[[#This Row],[2. date saisie]])</f>
        <v>4</v>
      </c>
      <c r="E182" s="102" t="str">
        <f t="shared" si="4"/>
        <v>04</v>
      </c>
      <c r="F182" s="102" t="str">
        <f>_xlfn.CONCAT(Tableau2[[#This Row],[2a]],Tableau2[[#This Row],[2c]])</f>
        <v>202104</v>
      </c>
      <c r="G182" s="96">
        <v>1351208</v>
      </c>
      <c r="H182">
        <v>200</v>
      </c>
      <c r="I182" s="102">
        <f>Tableau2[[#This Row],[4. poids OT (kg)]]/1000</f>
        <v>0.2</v>
      </c>
      <c r="J182" t="s">
        <v>47</v>
      </c>
      <c r="K182">
        <v>158</v>
      </c>
      <c r="L182">
        <v>59243</v>
      </c>
      <c r="M182" t="s">
        <v>117</v>
      </c>
      <c r="N182">
        <v>91100</v>
      </c>
      <c r="O182" t="s">
        <v>76</v>
      </c>
      <c r="P182">
        <v>251.91900000000001</v>
      </c>
      <c r="Q182" t="s">
        <v>118</v>
      </c>
      <c r="R182">
        <v>1978</v>
      </c>
      <c r="S182" t="s">
        <v>78</v>
      </c>
      <c r="T182">
        <f>VLOOKUP(Tableau2[[#This Row],[5. type transport]],'Taux émission CO2e'!$A$5:$D$16,4,0)</f>
        <v>0.16</v>
      </c>
      <c r="U182">
        <f>VLOOKUP(Tableau2[[#This Row],[5. type transport]],'Taux émission CO2e'!$A$5:$B$16,2,0)</f>
        <v>0.3</v>
      </c>
      <c r="V182">
        <f>VLOOKUP(Tableau2[[#This Row],[5. type transport]],'Taux émission CO2e'!$A$20:$D$31,4,0)</f>
        <v>6.7400000000000002E-2</v>
      </c>
      <c r="W182">
        <f>VLOOKUP(Tableau2[[#This Row],[5. type transport]],'Taux émission CO2e'!$A$20:$B$31,2,0)</f>
        <v>0.7</v>
      </c>
      <c r="X182" s="98">
        <f t="shared" si="5"/>
        <v>4.7955300840000001</v>
      </c>
    </row>
    <row r="183" spans="1:24" x14ac:dyDescent="0.25">
      <c r="A183">
        <v>20210400066</v>
      </c>
      <c r="B183" s="95">
        <v>44313</v>
      </c>
      <c r="C183" s="102">
        <f>YEAR(Tableau2[[#This Row],[2. date saisie]])</f>
        <v>2021</v>
      </c>
      <c r="D183" s="102">
        <f>MONTH(Tableau2[[#This Row],[2. date saisie]])</f>
        <v>4</v>
      </c>
      <c r="E183" s="102" t="str">
        <f t="shared" si="4"/>
        <v>04</v>
      </c>
      <c r="F183" s="102" t="str">
        <f>_xlfn.CONCAT(Tableau2[[#This Row],[2a]],Tableau2[[#This Row],[2c]])</f>
        <v>202104</v>
      </c>
      <c r="G183" s="96">
        <v>1352400</v>
      </c>
      <c r="H183">
        <v>100</v>
      </c>
      <c r="I183" s="102">
        <f>Tableau2[[#This Row],[4. poids OT (kg)]]/1000</f>
        <v>0.1</v>
      </c>
      <c r="J183" t="s">
        <v>47</v>
      </c>
      <c r="K183">
        <v>150</v>
      </c>
      <c r="L183">
        <v>91100</v>
      </c>
      <c r="M183" t="s">
        <v>70</v>
      </c>
      <c r="N183">
        <v>13000</v>
      </c>
      <c r="O183" t="s">
        <v>80</v>
      </c>
      <c r="P183">
        <v>740.44500000000005</v>
      </c>
      <c r="Q183" t="s">
        <v>72</v>
      </c>
      <c r="R183">
        <v>1969</v>
      </c>
      <c r="S183" t="s">
        <v>69</v>
      </c>
      <c r="T183">
        <f>VLOOKUP(Tableau2[[#This Row],[5. type transport]],'Taux émission CO2e'!$A$5:$D$16,4,0)</f>
        <v>0.16</v>
      </c>
      <c r="U183">
        <f>VLOOKUP(Tableau2[[#This Row],[5. type transport]],'Taux émission CO2e'!$A$5:$B$16,2,0)</f>
        <v>0.3</v>
      </c>
      <c r="V183">
        <f>VLOOKUP(Tableau2[[#This Row],[5. type transport]],'Taux émission CO2e'!$A$20:$D$31,4,0)</f>
        <v>6.7400000000000002E-2</v>
      </c>
      <c r="W183">
        <f>VLOOKUP(Tableau2[[#This Row],[5. type transport]],'Taux émission CO2e'!$A$20:$B$31,2,0)</f>
        <v>0.7</v>
      </c>
      <c r="X183" s="98">
        <f t="shared" si="5"/>
        <v>7.0475555100000014</v>
      </c>
    </row>
    <row r="184" spans="1:24" x14ac:dyDescent="0.25">
      <c r="A184">
        <v>20210400066</v>
      </c>
      <c r="B184" s="95">
        <v>44314</v>
      </c>
      <c r="C184" s="102">
        <f>YEAR(Tableau2[[#This Row],[2. date saisie]])</f>
        <v>2021</v>
      </c>
      <c r="D184" s="102">
        <f>MONTH(Tableau2[[#This Row],[2. date saisie]])</f>
        <v>4</v>
      </c>
      <c r="E184" s="102" t="str">
        <f t="shared" si="4"/>
        <v>04</v>
      </c>
      <c r="F184" s="102" t="str">
        <f>_xlfn.CONCAT(Tableau2[[#This Row],[2a]],Tableau2[[#This Row],[2c]])</f>
        <v>202104</v>
      </c>
      <c r="G184" s="96">
        <v>1352270</v>
      </c>
      <c r="H184">
        <v>250</v>
      </c>
      <c r="I184" s="102">
        <f>Tableau2[[#This Row],[4. poids OT (kg)]]/1000</f>
        <v>0.25</v>
      </c>
      <c r="J184" t="s">
        <v>46</v>
      </c>
      <c r="K184">
        <v>158</v>
      </c>
      <c r="L184">
        <v>59810</v>
      </c>
      <c r="M184" t="s">
        <v>67</v>
      </c>
      <c r="N184">
        <v>91100</v>
      </c>
      <c r="O184" t="s">
        <v>76</v>
      </c>
      <c r="P184">
        <v>250.27799999999999</v>
      </c>
      <c r="Q184" t="s">
        <v>112</v>
      </c>
      <c r="R184">
        <v>1998</v>
      </c>
      <c r="S184" t="s">
        <v>69</v>
      </c>
      <c r="T184">
        <f>VLOOKUP(Tableau2[[#This Row],[5. type transport]],'Taux émission CO2e'!$A$5:$D$16,4,0)</f>
        <v>0.16</v>
      </c>
      <c r="U184">
        <f>VLOOKUP(Tableau2[[#This Row],[5. type transport]],'Taux émission CO2e'!$A$5:$B$16,2,0)</f>
        <v>0.3</v>
      </c>
      <c r="V184">
        <f>VLOOKUP(Tableau2[[#This Row],[5. type transport]],'Taux émission CO2e'!$A$20:$D$31,4,0)</f>
        <v>6.7400000000000002E-2</v>
      </c>
      <c r="W184">
        <f>VLOOKUP(Tableau2[[#This Row],[5. type transport]],'Taux émission CO2e'!$A$20:$B$31,2,0)</f>
        <v>0.7</v>
      </c>
      <c r="X184" s="98">
        <f t="shared" si="5"/>
        <v>5.9553650099999995</v>
      </c>
    </row>
    <row r="185" spans="1:24" x14ac:dyDescent="0.25">
      <c r="A185">
        <v>20210400066</v>
      </c>
      <c r="B185" s="95">
        <v>44314</v>
      </c>
      <c r="C185" s="102">
        <f>YEAR(Tableau2[[#This Row],[2. date saisie]])</f>
        <v>2021</v>
      </c>
      <c r="D185" s="102">
        <f>MONTH(Tableau2[[#This Row],[2. date saisie]])</f>
        <v>4</v>
      </c>
      <c r="E185" s="102" t="str">
        <f t="shared" si="4"/>
        <v>04</v>
      </c>
      <c r="F185" s="102" t="str">
        <f>_xlfn.CONCAT(Tableau2[[#This Row],[2a]],Tableau2[[#This Row],[2c]])</f>
        <v>202104</v>
      </c>
      <c r="G185" s="96">
        <v>1352477</v>
      </c>
      <c r="H185">
        <v>200</v>
      </c>
      <c r="I185" s="102">
        <f>Tableau2[[#This Row],[4. poids OT (kg)]]/1000</f>
        <v>0.2</v>
      </c>
      <c r="J185" t="s">
        <v>46</v>
      </c>
      <c r="K185">
        <v>158</v>
      </c>
      <c r="L185">
        <v>21300</v>
      </c>
      <c r="M185" t="s">
        <v>94</v>
      </c>
      <c r="N185">
        <v>91100</v>
      </c>
      <c r="O185" t="s">
        <v>76</v>
      </c>
      <c r="P185">
        <v>278.14499999999998</v>
      </c>
      <c r="Q185" t="s">
        <v>95</v>
      </c>
      <c r="R185">
        <v>1995</v>
      </c>
      <c r="S185" t="s">
        <v>78</v>
      </c>
      <c r="T185">
        <f>VLOOKUP(Tableau2[[#This Row],[5. type transport]],'Taux émission CO2e'!$A$5:$D$16,4,0)</f>
        <v>0.16</v>
      </c>
      <c r="U185">
        <f>VLOOKUP(Tableau2[[#This Row],[5. type transport]],'Taux émission CO2e'!$A$5:$B$16,2,0)</f>
        <v>0.3</v>
      </c>
      <c r="V185">
        <f>VLOOKUP(Tableau2[[#This Row],[5. type transport]],'Taux émission CO2e'!$A$20:$D$31,4,0)</f>
        <v>6.7400000000000002E-2</v>
      </c>
      <c r="W185">
        <f>VLOOKUP(Tableau2[[#This Row],[5. type transport]],'Taux émission CO2e'!$A$20:$B$31,2,0)</f>
        <v>0.7</v>
      </c>
      <c r="X185" s="98">
        <f t="shared" si="5"/>
        <v>5.2947682199999999</v>
      </c>
    </row>
    <row r="186" spans="1:24" x14ac:dyDescent="0.25">
      <c r="A186">
        <v>20210400066</v>
      </c>
      <c r="B186" s="95">
        <v>44314</v>
      </c>
      <c r="C186" s="102">
        <f>YEAR(Tableau2[[#This Row],[2. date saisie]])</f>
        <v>2021</v>
      </c>
      <c r="D186" s="102">
        <f>MONTH(Tableau2[[#This Row],[2. date saisie]])</f>
        <v>4</v>
      </c>
      <c r="E186" s="102" t="str">
        <f t="shared" si="4"/>
        <v>04</v>
      </c>
      <c r="F186" s="102" t="str">
        <f>_xlfn.CONCAT(Tableau2[[#This Row],[2a]],Tableau2[[#This Row],[2c]])</f>
        <v>202104</v>
      </c>
      <c r="G186" s="96">
        <v>1352173</v>
      </c>
      <c r="H186">
        <v>285</v>
      </c>
      <c r="I186" s="102">
        <f>Tableau2[[#This Row],[4. poids OT (kg)]]/1000</f>
        <v>0.28499999999999998</v>
      </c>
      <c r="J186" t="s">
        <v>47</v>
      </c>
      <c r="K186">
        <v>166</v>
      </c>
      <c r="L186">
        <v>39570</v>
      </c>
      <c r="M186" t="s">
        <v>115</v>
      </c>
      <c r="N186">
        <v>91100</v>
      </c>
      <c r="O186" t="s">
        <v>76</v>
      </c>
      <c r="P186">
        <v>380.58600000000001</v>
      </c>
      <c r="Q186" t="s">
        <v>116</v>
      </c>
      <c r="R186">
        <v>1986</v>
      </c>
      <c r="S186" t="s">
        <v>69</v>
      </c>
      <c r="T186">
        <f>VLOOKUP(Tableau2[[#This Row],[5. type transport]],'Taux émission CO2e'!$A$5:$D$16,4,0)</f>
        <v>0.16</v>
      </c>
      <c r="U186">
        <f>VLOOKUP(Tableau2[[#This Row],[5. type transport]],'Taux émission CO2e'!$A$5:$B$16,2,0)</f>
        <v>0.3</v>
      </c>
      <c r="V186">
        <f>VLOOKUP(Tableau2[[#This Row],[5. type transport]],'Taux émission CO2e'!$A$20:$D$31,4,0)</f>
        <v>6.7400000000000002E-2</v>
      </c>
      <c r="W186">
        <f>VLOOKUP(Tableau2[[#This Row],[5. type transport]],'Taux émission CO2e'!$A$20:$B$31,2,0)</f>
        <v>0.7</v>
      </c>
      <c r="X186" s="98">
        <f t="shared" si="5"/>
        <v>10.3238900118</v>
      </c>
    </row>
    <row r="187" spans="1:24" x14ac:dyDescent="0.25">
      <c r="A187">
        <v>20210400066</v>
      </c>
      <c r="B187" s="95">
        <v>44314</v>
      </c>
      <c r="C187" s="102">
        <f>YEAR(Tableau2[[#This Row],[2. date saisie]])</f>
        <v>2021</v>
      </c>
      <c r="D187" s="102">
        <f>MONTH(Tableau2[[#This Row],[2. date saisie]])</f>
        <v>4</v>
      </c>
      <c r="E187" s="102" t="str">
        <f t="shared" si="4"/>
        <v>04</v>
      </c>
      <c r="F187" s="102" t="str">
        <f>_xlfn.CONCAT(Tableau2[[#This Row],[2a]],Tableau2[[#This Row],[2c]])</f>
        <v>202104</v>
      </c>
      <c r="G187" s="96">
        <v>1355960</v>
      </c>
      <c r="H187">
        <v>600</v>
      </c>
      <c r="I187" s="102">
        <f>Tableau2[[#This Row],[4. poids OT (kg)]]/1000</f>
        <v>0.6</v>
      </c>
      <c r="J187" t="s">
        <v>46</v>
      </c>
      <c r="K187">
        <v>228</v>
      </c>
      <c r="L187">
        <v>67100</v>
      </c>
      <c r="M187" t="s">
        <v>73</v>
      </c>
      <c r="N187">
        <v>91100</v>
      </c>
      <c r="O187" t="s">
        <v>76</v>
      </c>
      <c r="P187">
        <v>516.47400000000005</v>
      </c>
      <c r="Q187" t="s">
        <v>75</v>
      </c>
      <c r="R187">
        <v>1987</v>
      </c>
      <c r="S187" t="s">
        <v>69</v>
      </c>
      <c r="T187">
        <f>VLOOKUP(Tableau2[[#This Row],[5. type transport]],'Taux émission CO2e'!$A$5:$D$16,4,0)</f>
        <v>0.16</v>
      </c>
      <c r="U187">
        <f>VLOOKUP(Tableau2[[#This Row],[5. type transport]],'Taux émission CO2e'!$A$5:$B$16,2,0)</f>
        <v>0.3</v>
      </c>
      <c r="V187">
        <f>VLOOKUP(Tableau2[[#This Row],[5. type transport]],'Taux émission CO2e'!$A$20:$D$31,4,0)</f>
        <v>6.7400000000000002E-2</v>
      </c>
      <c r="W187">
        <f>VLOOKUP(Tableau2[[#This Row],[5. type transport]],'Taux émission CO2e'!$A$20:$B$31,2,0)</f>
        <v>0.7</v>
      </c>
      <c r="X187" s="98">
        <f t="shared" si="5"/>
        <v>29.494797192</v>
      </c>
    </row>
    <row r="188" spans="1:24" x14ac:dyDescent="0.25">
      <c r="A188">
        <v>20210400066</v>
      </c>
      <c r="B188" s="95">
        <v>44315</v>
      </c>
      <c r="C188" s="102">
        <f>YEAR(Tableau2[[#This Row],[2. date saisie]])</f>
        <v>2021</v>
      </c>
      <c r="D188" s="102">
        <f>MONTH(Tableau2[[#This Row],[2. date saisie]])</f>
        <v>4</v>
      </c>
      <c r="E188" s="102" t="str">
        <f t="shared" si="4"/>
        <v>04</v>
      </c>
      <c r="F188" s="102" t="str">
        <f>_xlfn.CONCAT(Tableau2[[#This Row],[2a]],Tableau2[[#This Row],[2c]])</f>
        <v>202104</v>
      </c>
      <c r="G188" s="96">
        <v>1352454</v>
      </c>
      <c r="H188">
        <v>1000</v>
      </c>
      <c r="I188" s="102">
        <f>Tableau2[[#This Row],[4. poids OT (kg)]]/1000</f>
        <v>1</v>
      </c>
      <c r="J188" t="s">
        <v>33</v>
      </c>
      <c r="K188">
        <v>420</v>
      </c>
      <c r="L188">
        <v>59100</v>
      </c>
      <c r="M188" t="s">
        <v>98</v>
      </c>
      <c r="N188">
        <v>91100</v>
      </c>
      <c r="O188" t="s">
        <v>76</v>
      </c>
      <c r="P188">
        <v>266.35300000000001</v>
      </c>
      <c r="Q188" t="s">
        <v>100</v>
      </c>
      <c r="R188">
        <v>1987</v>
      </c>
      <c r="S188" t="s">
        <v>69</v>
      </c>
      <c r="T188">
        <f>VLOOKUP(Tableau2[[#This Row],[5. type transport]],'Taux émission CO2e'!$A$5:$D$16,4,0)</f>
        <v>6.7400000000000002E-2</v>
      </c>
      <c r="U188">
        <f>VLOOKUP(Tableau2[[#This Row],[5. type transport]],'Taux émission CO2e'!$A$5:$B$16,2,0)</f>
        <v>1</v>
      </c>
      <c r="V188">
        <f>VLOOKUP(Tableau2[[#This Row],[5. type transport]],'Taux émission CO2e'!$A$20:$D$31,4,0)</f>
        <v>0</v>
      </c>
      <c r="W188">
        <f>VLOOKUP(Tableau2[[#This Row],[5. type transport]],'Taux émission CO2e'!$A$20:$B$31,2,0)</f>
        <v>0</v>
      </c>
      <c r="X188" s="98">
        <f t="shared" si="5"/>
        <v>17.952192200000002</v>
      </c>
    </row>
    <row r="189" spans="1:24" x14ac:dyDescent="0.25">
      <c r="A189">
        <v>20210400066</v>
      </c>
      <c r="B189" s="95">
        <v>44316</v>
      </c>
      <c r="C189" s="102">
        <f>YEAR(Tableau2[[#This Row],[2. date saisie]])</f>
        <v>2021</v>
      </c>
      <c r="D189" s="102">
        <f>MONTH(Tableau2[[#This Row],[2. date saisie]])</f>
        <v>4</v>
      </c>
      <c r="E189" s="102" t="str">
        <f t="shared" si="4"/>
        <v>04</v>
      </c>
      <c r="F189" s="102" t="str">
        <f>_xlfn.CONCAT(Tableau2[[#This Row],[2a]],Tableau2[[#This Row],[2c]])</f>
        <v>202104</v>
      </c>
      <c r="G189" s="96">
        <v>1359873</v>
      </c>
      <c r="H189">
        <v>200</v>
      </c>
      <c r="I189" s="102">
        <f>Tableau2[[#This Row],[4. poids OT (kg)]]/1000</f>
        <v>0.2</v>
      </c>
      <c r="J189" t="s">
        <v>46</v>
      </c>
      <c r="K189">
        <v>158</v>
      </c>
      <c r="L189">
        <v>21600</v>
      </c>
      <c r="M189" t="s">
        <v>134</v>
      </c>
      <c r="N189">
        <v>91100</v>
      </c>
      <c r="O189" t="s">
        <v>76</v>
      </c>
      <c r="P189">
        <v>292.56</v>
      </c>
      <c r="Q189" t="s">
        <v>135</v>
      </c>
      <c r="R189">
        <v>1999</v>
      </c>
      <c r="S189" t="s">
        <v>69</v>
      </c>
      <c r="T189">
        <f>VLOOKUP(Tableau2[[#This Row],[5. type transport]],'Taux émission CO2e'!$A$5:$D$16,4,0)</f>
        <v>0.16</v>
      </c>
      <c r="U189">
        <f>VLOOKUP(Tableau2[[#This Row],[5. type transport]],'Taux émission CO2e'!$A$5:$B$16,2,0)</f>
        <v>0.3</v>
      </c>
      <c r="V189">
        <f>VLOOKUP(Tableau2[[#This Row],[5. type transport]],'Taux émission CO2e'!$A$20:$D$31,4,0)</f>
        <v>6.7400000000000002E-2</v>
      </c>
      <c r="W189">
        <f>VLOOKUP(Tableau2[[#This Row],[5. type transport]],'Taux émission CO2e'!$A$20:$B$31,2,0)</f>
        <v>0.7</v>
      </c>
      <c r="X189" s="98">
        <f t="shared" si="5"/>
        <v>5.5691721600000008</v>
      </c>
    </row>
    <row r="190" spans="1:24" x14ac:dyDescent="0.25">
      <c r="A190">
        <v>20210500029</v>
      </c>
      <c r="B190" s="95">
        <v>44316</v>
      </c>
      <c r="C190" s="102">
        <f>YEAR(Tableau2[[#This Row],[2. date saisie]])</f>
        <v>2021</v>
      </c>
      <c r="D190" s="102">
        <f>MONTH(Tableau2[[#This Row],[2. date saisie]])</f>
        <v>4</v>
      </c>
      <c r="E190" s="102" t="str">
        <f t="shared" si="4"/>
        <v>04</v>
      </c>
      <c r="F190" s="102" t="str">
        <f>_xlfn.CONCAT(Tableau2[[#This Row],[2a]],Tableau2[[#This Row],[2c]])</f>
        <v>202104</v>
      </c>
      <c r="G190" s="96">
        <v>1355857</v>
      </c>
      <c r="H190">
        <v>250</v>
      </c>
      <c r="I190" s="102">
        <f>Tableau2[[#This Row],[4. poids OT (kg)]]/1000</f>
        <v>0.25</v>
      </c>
      <c r="J190" t="s">
        <v>47</v>
      </c>
      <c r="K190">
        <v>196</v>
      </c>
      <c r="L190">
        <v>26750</v>
      </c>
      <c r="M190" t="s">
        <v>82</v>
      </c>
      <c r="N190">
        <v>91100</v>
      </c>
      <c r="O190" t="s">
        <v>76</v>
      </c>
      <c r="P190">
        <v>541.52599999999995</v>
      </c>
      <c r="Q190" t="s">
        <v>83</v>
      </c>
      <c r="R190">
        <v>1998</v>
      </c>
      <c r="S190" t="s">
        <v>78</v>
      </c>
      <c r="T190">
        <f>VLOOKUP(Tableau2[[#This Row],[5. type transport]],'Taux émission CO2e'!$A$5:$D$16,4,0)</f>
        <v>0.16</v>
      </c>
      <c r="U190">
        <f>VLOOKUP(Tableau2[[#This Row],[5. type transport]],'Taux émission CO2e'!$A$5:$B$16,2,0)</f>
        <v>0.3</v>
      </c>
      <c r="V190">
        <f>VLOOKUP(Tableau2[[#This Row],[5. type transport]],'Taux émission CO2e'!$A$20:$D$31,4,0)</f>
        <v>6.7400000000000002E-2</v>
      </c>
      <c r="W190">
        <f>VLOOKUP(Tableau2[[#This Row],[5. type transport]],'Taux émission CO2e'!$A$20:$B$31,2,0)</f>
        <v>0.7</v>
      </c>
      <c r="X190" s="98">
        <f t="shared" si="5"/>
        <v>12.885611169999999</v>
      </c>
    </row>
    <row r="191" spans="1:24" x14ac:dyDescent="0.25">
      <c r="A191">
        <v>20210500029</v>
      </c>
      <c r="B191" s="95">
        <v>44319</v>
      </c>
      <c r="C191" s="102">
        <f>YEAR(Tableau2[[#This Row],[2. date saisie]])</f>
        <v>2021</v>
      </c>
      <c r="D191" s="102">
        <f>MONTH(Tableau2[[#This Row],[2. date saisie]])</f>
        <v>5</v>
      </c>
      <c r="E191" s="102" t="str">
        <f t="shared" si="4"/>
        <v>05</v>
      </c>
      <c r="F191" s="102" t="str">
        <f>_xlfn.CONCAT(Tableau2[[#This Row],[2a]],Tableau2[[#This Row],[2c]])</f>
        <v>202105</v>
      </c>
      <c r="G191" s="96">
        <v>1360012</v>
      </c>
      <c r="H191">
        <v>90</v>
      </c>
      <c r="I191" s="102">
        <f>Tableau2[[#This Row],[4. poids OT (kg)]]/1000</f>
        <v>0.09</v>
      </c>
      <c r="J191" t="s">
        <v>39</v>
      </c>
      <c r="K191">
        <v>80</v>
      </c>
      <c r="L191">
        <v>91100</v>
      </c>
      <c r="M191" t="s">
        <v>70</v>
      </c>
      <c r="N191">
        <v>75015</v>
      </c>
      <c r="O191" t="s">
        <v>136</v>
      </c>
      <c r="P191">
        <v>36.29</v>
      </c>
      <c r="Q191" t="s">
        <v>72</v>
      </c>
      <c r="R191">
        <v>1969</v>
      </c>
      <c r="S191" t="s">
        <v>69</v>
      </c>
      <c r="T191">
        <f>VLOOKUP(Tableau2[[#This Row],[5. type transport]],'Taux émission CO2e'!$A$5:$D$16,4,0)</f>
        <v>0.24099999999999999</v>
      </c>
      <c r="U191">
        <f>VLOOKUP(Tableau2[[#This Row],[5. type transport]],'Taux émission CO2e'!$A$5:$B$16,2,0)</f>
        <v>1</v>
      </c>
      <c r="V191">
        <f>VLOOKUP(Tableau2[[#This Row],[5. type transport]],'Taux émission CO2e'!$A$20:$D$31,4,0)</f>
        <v>0</v>
      </c>
      <c r="W191">
        <f>VLOOKUP(Tableau2[[#This Row],[5. type transport]],'Taux émission CO2e'!$A$20:$B$31,2,0)</f>
        <v>0</v>
      </c>
      <c r="X191" s="98">
        <f t="shared" si="5"/>
        <v>0.78713009999999994</v>
      </c>
    </row>
    <row r="192" spans="1:24" x14ac:dyDescent="0.25">
      <c r="A192">
        <v>20210500029</v>
      </c>
      <c r="B192" s="95">
        <v>44319</v>
      </c>
      <c r="C192" s="102">
        <f>YEAR(Tableau2[[#This Row],[2. date saisie]])</f>
        <v>2021</v>
      </c>
      <c r="D192" s="102">
        <f>MONTH(Tableau2[[#This Row],[2. date saisie]])</f>
        <v>5</v>
      </c>
      <c r="E192" s="102" t="str">
        <f t="shared" si="4"/>
        <v>05</v>
      </c>
      <c r="F192" s="102" t="str">
        <f>_xlfn.CONCAT(Tableau2[[#This Row],[2a]],Tableau2[[#This Row],[2c]])</f>
        <v>202105</v>
      </c>
      <c r="G192" s="96">
        <v>1359871</v>
      </c>
      <c r="H192">
        <v>250</v>
      </c>
      <c r="I192" s="102">
        <f>Tableau2[[#This Row],[4. poids OT (kg)]]/1000</f>
        <v>0.25</v>
      </c>
      <c r="J192" t="s">
        <v>47</v>
      </c>
      <c r="K192">
        <v>158</v>
      </c>
      <c r="L192">
        <v>62780</v>
      </c>
      <c r="M192" t="s">
        <v>113</v>
      </c>
      <c r="N192">
        <v>91100</v>
      </c>
      <c r="O192" t="s">
        <v>76</v>
      </c>
      <c r="P192">
        <v>278.49700000000001</v>
      </c>
      <c r="Q192" t="s">
        <v>114</v>
      </c>
      <c r="R192">
        <v>1987</v>
      </c>
      <c r="S192" t="s">
        <v>78</v>
      </c>
      <c r="T192">
        <f>VLOOKUP(Tableau2[[#This Row],[5. type transport]],'Taux émission CO2e'!$A$5:$D$16,4,0)</f>
        <v>0.16</v>
      </c>
      <c r="U192">
        <f>VLOOKUP(Tableau2[[#This Row],[5. type transport]],'Taux émission CO2e'!$A$5:$B$16,2,0)</f>
        <v>0.3</v>
      </c>
      <c r="V192">
        <f>VLOOKUP(Tableau2[[#This Row],[5. type transport]],'Taux émission CO2e'!$A$20:$D$31,4,0)</f>
        <v>6.7400000000000002E-2</v>
      </c>
      <c r="W192">
        <f>VLOOKUP(Tableau2[[#This Row],[5. type transport]],'Taux émission CO2e'!$A$20:$B$31,2,0)</f>
        <v>0.7</v>
      </c>
      <c r="X192" s="98">
        <f t="shared" si="5"/>
        <v>6.6268361150000006</v>
      </c>
    </row>
    <row r="193" spans="1:24" x14ac:dyDescent="0.25">
      <c r="A193">
        <v>20210500029</v>
      </c>
      <c r="B193" s="95">
        <v>44320</v>
      </c>
      <c r="C193" s="102">
        <f>YEAR(Tableau2[[#This Row],[2. date saisie]])</f>
        <v>2021</v>
      </c>
      <c r="D193" s="102">
        <f>MONTH(Tableau2[[#This Row],[2. date saisie]])</f>
        <v>5</v>
      </c>
      <c r="E193" s="102" t="str">
        <f t="shared" si="4"/>
        <v>05</v>
      </c>
      <c r="F193" s="102" t="str">
        <f>_xlfn.CONCAT(Tableau2[[#This Row],[2a]],Tableau2[[#This Row],[2c]])</f>
        <v>202105</v>
      </c>
      <c r="G193" s="96">
        <v>1360889</v>
      </c>
      <c r="H193">
        <v>120</v>
      </c>
      <c r="I193" s="102">
        <f>Tableau2[[#This Row],[4. poids OT (kg)]]/1000</f>
        <v>0.12</v>
      </c>
      <c r="J193" t="s">
        <v>46</v>
      </c>
      <c r="K193">
        <v>95</v>
      </c>
      <c r="L193">
        <v>91100</v>
      </c>
      <c r="M193" t="s">
        <v>70</v>
      </c>
      <c r="N193">
        <v>89440</v>
      </c>
      <c r="O193" t="s">
        <v>137</v>
      </c>
      <c r="P193">
        <v>167.37</v>
      </c>
      <c r="Q193" t="s">
        <v>72</v>
      </c>
      <c r="R193">
        <v>1969</v>
      </c>
      <c r="S193" t="s">
        <v>69</v>
      </c>
      <c r="T193">
        <f>VLOOKUP(Tableau2[[#This Row],[5. type transport]],'Taux émission CO2e'!$A$5:$D$16,4,0)</f>
        <v>0.16</v>
      </c>
      <c r="U193">
        <f>VLOOKUP(Tableau2[[#This Row],[5. type transport]],'Taux émission CO2e'!$A$5:$B$16,2,0)</f>
        <v>0.3</v>
      </c>
      <c r="V193">
        <f>VLOOKUP(Tableau2[[#This Row],[5. type transport]],'Taux émission CO2e'!$A$20:$D$31,4,0)</f>
        <v>6.7400000000000002E-2</v>
      </c>
      <c r="W193">
        <f>VLOOKUP(Tableau2[[#This Row],[5. type transport]],'Taux émission CO2e'!$A$20:$B$31,2,0)</f>
        <v>0.7</v>
      </c>
      <c r="X193" s="98">
        <f t="shared" si="5"/>
        <v>1.911633192</v>
      </c>
    </row>
    <row r="194" spans="1:24" x14ac:dyDescent="0.25">
      <c r="A194">
        <v>20210500029</v>
      </c>
      <c r="B194" s="95">
        <v>44320</v>
      </c>
      <c r="C194" s="102">
        <f>YEAR(Tableau2[[#This Row],[2. date saisie]])</f>
        <v>2021</v>
      </c>
      <c r="D194" s="102">
        <f>MONTH(Tableau2[[#This Row],[2. date saisie]])</f>
        <v>5</v>
      </c>
      <c r="E194" s="102" t="str">
        <f t="shared" ref="E194:E257" si="6">IF(D194&lt;10,"0"&amp;D194,D194)</f>
        <v>05</v>
      </c>
      <c r="F194" s="102" t="str">
        <f>_xlfn.CONCAT(Tableau2[[#This Row],[2a]],Tableau2[[#This Row],[2c]])</f>
        <v>202105</v>
      </c>
      <c r="G194" s="96">
        <v>1360879</v>
      </c>
      <c r="H194">
        <v>60</v>
      </c>
      <c r="I194" s="102">
        <f>Tableau2[[#This Row],[4. poids OT (kg)]]/1000</f>
        <v>0.06</v>
      </c>
      <c r="J194" t="s">
        <v>46</v>
      </c>
      <c r="K194">
        <v>100</v>
      </c>
      <c r="L194">
        <v>91100</v>
      </c>
      <c r="M194" t="s">
        <v>70</v>
      </c>
      <c r="N194">
        <v>62780</v>
      </c>
      <c r="O194" t="s">
        <v>102</v>
      </c>
      <c r="P194">
        <v>280.69799999999998</v>
      </c>
      <c r="Q194" t="s">
        <v>72</v>
      </c>
      <c r="R194">
        <v>1969</v>
      </c>
      <c r="S194" t="s">
        <v>69</v>
      </c>
      <c r="T194">
        <f>VLOOKUP(Tableau2[[#This Row],[5. type transport]],'Taux émission CO2e'!$A$5:$D$16,4,0)</f>
        <v>0.16</v>
      </c>
      <c r="U194">
        <f>VLOOKUP(Tableau2[[#This Row],[5. type transport]],'Taux émission CO2e'!$A$5:$B$16,2,0)</f>
        <v>0.3</v>
      </c>
      <c r="V194">
        <f>VLOOKUP(Tableau2[[#This Row],[5. type transport]],'Taux émission CO2e'!$A$20:$D$31,4,0)</f>
        <v>6.7400000000000002E-2</v>
      </c>
      <c r="W194">
        <f>VLOOKUP(Tableau2[[#This Row],[5. type transport]],'Taux émission CO2e'!$A$20:$B$31,2,0)</f>
        <v>0.7</v>
      </c>
      <c r="X194" s="98">
        <f t="shared" ref="X194:X257" si="7">(U194*T194*I194*P194)+(V194*W194*P194*I194)</f>
        <v>1.6030101383999997</v>
      </c>
    </row>
    <row r="195" spans="1:24" x14ac:dyDescent="0.25">
      <c r="A195">
        <v>20210500029</v>
      </c>
      <c r="B195" s="95">
        <v>44320</v>
      </c>
      <c r="C195" s="102">
        <f>YEAR(Tableau2[[#This Row],[2. date saisie]])</f>
        <v>2021</v>
      </c>
      <c r="D195" s="102">
        <f>MONTH(Tableau2[[#This Row],[2. date saisie]])</f>
        <v>5</v>
      </c>
      <c r="E195" s="102" t="str">
        <f t="shared" si="6"/>
        <v>05</v>
      </c>
      <c r="F195" s="102" t="str">
        <f>_xlfn.CONCAT(Tableau2[[#This Row],[2a]],Tableau2[[#This Row],[2c]])</f>
        <v>202105</v>
      </c>
      <c r="G195" s="96">
        <v>1359695</v>
      </c>
      <c r="H195">
        <v>200</v>
      </c>
      <c r="I195" s="102">
        <f>Tableau2[[#This Row],[4. poids OT (kg)]]/1000</f>
        <v>0.2</v>
      </c>
      <c r="J195" t="s">
        <v>47</v>
      </c>
      <c r="K195">
        <v>131</v>
      </c>
      <c r="L195">
        <v>8090</v>
      </c>
      <c r="M195" t="s">
        <v>81</v>
      </c>
      <c r="N195">
        <v>91100</v>
      </c>
      <c r="O195" t="s">
        <v>76</v>
      </c>
      <c r="P195">
        <v>258.04300000000001</v>
      </c>
      <c r="Q195" t="s">
        <v>124</v>
      </c>
      <c r="R195">
        <v>1992</v>
      </c>
      <c r="S195" t="s">
        <v>78</v>
      </c>
      <c r="T195">
        <f>VLOOKUP(Tableau2[[#This Row],[5. type transport]],'Taux émission CO2e'!$A$5:$D$16,4,0)</f>
        <v>0.16</v>
      </c>
      <c r="U195">
        <f>VLOOKUP(Tableau2[[#This Row],[5. type transport]],'Taux émission CO2e'!$A$5:$B$16,2,0)</f>
        <v>0.3</v>
      </c>
      <c r="V195">
        <f>VLOOKUP(Tableau2[[#This Row],[5. type transport]],'Taux émission CO2e'!$A$20:$D$31,4,0)</f>
        <v>6.7400000000000002E-2</v>
      </c>
      <c r="W195">
        <f>VLOOKUP(Tableau2[[#This Row],[5. type transport]],'Taux émission CO2e'!$A$20:$B$31,2,0)</f>
        <v>0.7</v>
      </c>
      <c r="X195" s="98">
        <f t="shared" si="7"/>
        <v>4.9121065480000006</v>
      </c>
    </row>
    <row r="196" spans="1:24" x14ac:dyDescent="0.25">
      <c r="A196">
        <v>20210500029</v>
      </c>
      <c r="B196" s="95">
        <v>44320</v>
      </c>
      <c r="C196" s="102">
        <f>YEAR(Tableau2[[#This Row],[2. date saisie]])</f>
        <v>2021</v>
      </c>
      <c r="D196" s="102">
        <f>MONTH(Tableau2[[#This Row],[2. date saisie]])</f>
        <v>5</v>
      </c>
      <c r="E196" s="102" t="str">
        <f t="shared" si="6"/>
        <v>05</v>
      </c>
      <c r="F196" s="102" t="str">
        <f>_xlfn.CONCAT(Tableau2[[#This Row],[2a]],Tableau2[[#This Row],[2c]])</f>
        <v>202105</v>
      </c>
      <c r="G196" s="96">
        <v>1359847</v>
      </c>
      <c r="H196">
        <v>400</v>
      </c>
      <c r="I196" s="102">
        <f>Tableau2[[#This Row],[4. poids OT (kg)]]/1000</f>
        <v>0.4</v>
      </c>
      <c r="J196" t="s">
        <v>47</v>
      </c>
      <c r="K196">
        <v>158</v>
      </c>
      <c r="L196">
        <v>59100</v>
      </c>
      <c r="M196" t="s">
        <v>98</v>
      </c>
      <c r="N196">
        <v>91100</v>
      </c>
      <c r="O196" t="s">
        <v>76</v>
      </c>
      <c r="P196">
        <v>266.35300000000001</v>
      </c>
      <c r="Q196" t="s">
        <v>100</v>
      </c>
      <c r="R196">
        <v>1987</v>
      </c>
      <c r="S196" t="s">
        <v>69</v>
      </c>
      <c r="T196">
        <f>VLOOKUP(Tableau2[[#This Row],[5. type transport]],'Taux émission CO2e'!$A$5:$D$16,4,0)</f>
        <v>0.16</v>
      </c>
      <c r="U196">
        <f>VLOOKUP(Tableau2[[#This Row],[5. type transport]],'Taux émission CO2e'!$A$5:$B$16,2,0)</f>
        <v>0.3</v>
      </c>
      <c r="V196">
        <f>VLOOKUP(Tableau2[[#This Row],[5. type transport]],'Taux émission CO2e'!$A$20:$D$31,4,0)</f>
        <v>6.7400000000000002E-2</v>
      </c>
      <c r="W196">
        <f>VLOOKUP(Tableau2[[#This Row],[5. type transport]],'Taux émission CO2e'!$A$20:$B$31,2,0)</f>
        <v>0.7</v>
      </c>
      <c r="X196" s="98">
        <f t="shared" si="7"/>
        <v>10.140591416000003</v>
      </c>
    </row>
    <row r="197" spans="1:24" x14ac:dyDescent="0.25">
      <c r="A197">
        <v>20210500029</v>
      </c>
      <c r="B197" s="95">
        <v>44321</v>
      </c>
      <c r="C197" s="102">
        <f>YEAR(Tableau2[[#This Row],[2. date saisie]])</f>
        <v>2021</v>
      </c>
      <c r="D197" s="102">
        <f>MONTH(Tableau2[[#This Row],[2. date saisie]])</f>
        <v>5</v>
      </c>
      <c r="E197" s="102" t="str">
        <f t="shared" si="6"/>
        <v>05</v>
      </c>
      <c r="F197" s="102" t="str">
        <f>_xlfn.CONCAT(Tableau2[[#This Row],[2a]],Tableau2[[#This Row],[2c]])</f>
        <v>202105</v>
      </c>
      <c r="G197" s="96">
        <v>1360899</v>
      </c>
      <c r="H197">
        <v>200</v>
      </c>
      <c r="I197" s="102">
        <f>Tableau2[[#This Row],[4. poids OT (kg)]]/1000</f>
        <v>0.2</v>
      </c>
      <c r="J197" t="s">
        <v>47</v>
      </c>
      <c r="K197">
        <v>166</v>
      </c>
      <c r="L197">
        <v>39570</v>
      </c>
      <c r="M197" t="s">
        <v>115</v>
      </c>
      <c r="N197">
        <v>91100</v>
      </c>
      <c r="O197" t="s">
        <v>76</v>
      </c>
      <c r="P197">
        <v>380.58600000000001</v>
      </c>
      <c r="Q197" t="s">
        <v>116</v>
      </c>
      <c r="R197">
        <v>1986</v>
      </c>
      <c r="S197" t="s">
        <v>69</v>
      </c>
      <c r="T197">
        <f>VLOOKUP(Tableau2[[#This Row],[5. type transport]],'Taux émission CO2e'!$A$5:$D$16,4,0)</f>
        <v>0.16</v>
      </c>
      <c r="U197">
        <f>VLOOKUP(Tableau2[[#This Row],[5. type transport]],'Taux émission CO2e'!$A$5:$B$16,2,0)</f>
        <v>0.3</v>
      </c>
      <c r="V197">
        <f>VLOOKUP(Tableau2[[#This Row],[5. type transport]],'Taux émission CO2e'!$A$20:$D$31,4,0)</f>
        <v>6.7400000000000002E-2</v>
      </c>
      <c r="W197">
        <f>VLOOKUP(Tableau2[[#This Row],[5. type transport]],'Taux émission CO2e'!$A$20:$B$31,2,0)</f>
        <v>0.7</v>
      </c>
      <c r="X197" s="98">
        <f t="shared" si="7"/>
        <v>7.2448350960000001</v>
      </c>
    </row>
    <row r="198" spans="1:24" x14ac:dyDescent="0.25">
      <c r="A198">
        <v>20210500029</v>
      </c>
      <c r="B198" s="95">
        <v>44322</v>
      </c>
      <c r="C198" s="102">
        <f>YEAR(Tableau2[[#This Row],[2. date saisie]])</f>
        <v>2021</v>
      </c>
      <c r="D198" s="102">
        <f>MONTH(Tableau2[[#This Row],[2. date saisie]])</f>
        <v>5</v>
      </c>
      <c r="E198" s="102" t="str">
        <f t="shared" si="6"/>
        <v>05</v>
      </c>
      <c r="F198" s="102" t="str">
        <f>_xlfn.CONCAT(Tableau2[[#This Row],[2a]],Tableau2[[#This Row],[2c]])</f>
        <v>202105</v>
      </c>
      <c r="G198" s="96">
        <v>1361655</v>
      </c>
      <c r="H198">
        <v>225</v>
      </c>
      <c r="I198" s="102">
        <f>Tableau2[[#This Row],[4. poids OT (kg)]]/1000</f>
        <v>0.22500000000000001</v>
      </c>
      <c r="J198" t="s">
        <v>46</v>
      </c>
      <c r="K198">
        <v>100</v>
      </c>
      <c r="L198">
        <v>60000</v>
      </c>
      <c r="M198" t="s">
        <v>138</v>
      </c>
      <c r="N198">
        <v>59100</v>
      </c>
      <c r="O198" t="s">
        <v>74</v>
      </c>
      <c r="P198">
        <v>206.50700000000001</v>
      </c>
      <c r="Q198" t="s">
        <v>139</v>
      </c>
      <c r="R198">
        <v>1995</v>
      </c>
      <c r="S198" t="s">
        <v>69</v>
      </c>
      <c r="T198">
        <f>VLOOKUP(Tableau2[[#This Row],[5. type transport]],'Taux émission CO2e'!$A$5:$D$16,4,0)</f>
        <v>0.16</v>
      </c>
      <c r="U198">
        <f>VLOOKUP(Tableau2[[#This Row],[5. type transport]],'Taux émission CO2e'!$A$5:$B$16,2,0)</f>
        <v>0.3</v>
      </c>
      <c r="V198">
        <f>VLOOKUP(Tableau2[[#This Row],[5. type transport]],'Taux émission CO2e'!$A$20:$D$31,4,0)</f>
        <v>6.7400000000000002E-2</v>
      </c>
      <c r="W198">
        <f>VLOOKUP(Tableau2[[#This Row],[5. type transport]],'Taux émission CO2e'!$A$20:$B$31,2,0)</f>
        <v>0.7</v>
      </c>
      <c r="X198" s="98">
        <f t="shared" si="7"/>
        <v>4.4224506585000007</v>
      </c>
    </row>
    <row r="199" spans="1:24" x14ac:dyDescent="0.25">
      <c r="A199">
        <v>20210500029</v>
      </c>
      <c r="B199" s="95">
        <v>44322</v>
      </c>
      <c r="C199" s="102">
        <f>YEAR(Tableau2[[#This Row],[2. date saisie]])</f>
        <v>2021</v>
      </c>
      <c r="D199" s="102">
        <f>MONTH(Tableau2[[#This Row],[2. date saisie]])</f>
        <v>5</v>
      </c>
      <c r="E199" s="102" t="str">
        <f t="shared" si="6"/>
        <v>05</v>
      </c>
      <c r="F199" s="102" t="str">
        <f>_xlfn.CONCAT(Tableau2[[#This Row],[2a]],Tableau2[[#This Row],[2c]])</f>
        <v>202105</v>
      </c>
      <c r="G199" s="96">
        <v>1361913</v>
      </c>
      <c r="H199">
        <v>200</v>
      </c>
      <c r="I199" s="102">
        <f>Tableau2[[#This Row],[4. poids OT (kg)]]/1000</f>
        <v>0.2</v>
      </c>
      <c r="J199" t="s">
        <v>47</v>
      </c>
      <c r="K199">
        <v>131</v>
      </c>
      <c r="L199">
        <v>8090</v>
      </c>
      <c r="M199" t="s">
        <v>81</v>
      </c>
      <c r="N199">
        <v>91100</v>
      </c>
      <c r="O199" t="s">
        <v>76</v>
      </c>
      <c r="P199">
        <v>258.04300000000001</v>
      </c>
      <c r="Q199" t="s">
        <v>124</v>
      </c>
      <c r="R199">
        <v>1992</v>
      </c>
      <c r="S199" t="s">
        <v>78</v>
      </c>
      <c r="T199">
        <f>VLOOKUP(Tableau2[[#This Row],[5. type transport]],'Taux émission CO2e'!$A$5:$D$16,4,0)</f>
        <v>0.16</v>
      </c>
      <c r="U199">
        <f>VLOOKUP(Tableau2[[#This Row],[5. type transport]],'Taux émission CO2e'!$A$5:$B$16,2,0)</f>
        <v>0.3</v>
      </c>
      <c r="V199">
        <f>VLOOKUP(Tableau2[[#This Row],[5. type transport]],'Taux émission CO2e'!$A$20:$D$31,4,0)</f>
        <v>6.7400000000000002E-2</v>
      </c>
      <c r="W199">
        <f>VLOOKUP(Tableau2[[#This Row],[5. type transport]],'Taux émission CO2e'!$A$20:$B$31,2,0)</f>
        <v>0.7</v>
      </c>
      <c r="X199" s="98">
        <f t="shared" si="7"/>
        <v>4.9121065480000006</v>
      </c>
    </row>
    <row r="200" spans="1:24" x14ac:dyDescent="0.25">
      <c r="A200">
        <v>20210500029</v>
      </c>
      <c r="B200" s="95">
        <v>44322</v>
      </c>
      <c r="C200" s="102">
        <f>YEAR(Tableau2[[#This Row],[2. date saisie]])</f>
        <v>2021</v>
      </c>
      <c r="D200" s="102">
        <f>MONTH(Tableau2[[#This Row],[2. date saisie]])</f>
        <v>5</v>
      </c>
      <c r="E200" s="102" t="str">
        <f t="shared" si="6"/>
        <v>05</v>
      </c>
      <c r="F200" s="102" t="str">
        <f>_xlfn.CONCAT(Tableau2[[#This Row],[2a]],Tableau2[[#This Row],[2c]])</f>
        <v>202105</v>
      </c>
      <c r="G200" s="96">
        <v>1361617</v>
      </c>
      <c r="H200">
        <v>200</v>
      </c>
      <c r="I200" s="102">
        <f>Tableau2[[#This Row],[4. poids OT (kg)]]/1000</f>
        <v>0.2</v>
      </c>
      <c r="J200" t="s">
        <v>46</v>
      </c>
      <c r="K200">
        <v>158</v>
      </c>
      <c r="L200">
        <v>21300</v>
      </c>
      <c r="M200" t="s">
        <v>94</v>
      </c>
      <c r="N200">
        <v>91100</v>
      </c>
      <c r="O200" t="s">
        <v>76</v>
      </c>
      <c r="P200">
        <v>278.14499999999998</v>
      </c>
      <c r="Q200" t="s">
        <v>95</v>
      </c>
      <c r="R200">
        <v>1995</v>
      </c>
      <c r="S200" t="s">
        <v>78</v>
      </c>
      <c r="T200">
        <f>VLOOKUP(Tableau2[[#This Row],[5. type transport]],'Taux émission CO2e'!$A$5:$D$16,4,0)</f>
        <v>0.16</v>
      </c>
      <c r="U200">
        <f>VLOOKUP(Tableau2[[#This Row],[5. type transport]],'Taux émission CO2e'!$A$5:$B$16,2,0)</f>
        <v>0.3</v>
      </c>
      <c r="V200">
        <f>VLOOKUP(Tableau2[[#This Row],[5. type transport]],'Taux émission CO2e'!$A$20:$D$31,4,0)</f>
        <v>6.7400000000000002E-2</v>
      </c>
      <c r="W200">
        <f>VLOOKUP(Tableau2[[#This Row],[5. type transport]],'Taux émission CO2e'!$A$20:$B$31,2,0)</f>
        <v>0.7</v>
      </c>
      <c r="X200" s="98">
        <f t="shared" si="7"/>
        <v>5.2947682199999999</v>
      </c>
    </row>
    <row r="201" spans="1:24" x14ac:dyDescent="0.25">
      <c r="A201">
        <v>20210500029</v>
      </c>
      <c r="B201" s="95">
        <v>44322</v>
      </c>
      <c r="C201" s="102">
        <f>YEAR(Tableau2[[#This Row],[2. date saisie]])</f>
        <v>2021</v>
      </c>
      <c r="D201" s="102">
        <f>MONTH(Tableau2[[#This Row],[2. date saisie]])</f>
        <v>5</v>
      </c>
      <c r="E201" s="102" t="str">
        <f t="shared" si="6"/>
        <v>05</v>
      </c>
      <c r="F201" s="102" t="str">
        <f>_xlfn.CONCAT(Tableau2[[#This Row],[2a]],Tableau2[[#This Row],[2c]])</f>
        <v>202105</v>
      </c>
      <c r="G201" s="96">
        <v>1361822</v>
      </c>
      <c r="H201">
        <v>250</v>
      </c>
      <c r="I201" s="102">
        <f>Tableau2[[#This Row],[4. poids OT (kg)]]/1000</f>
        <v>0.25</v>
      </c>
      <c r="J201" t="s">
        <v>46</v>
      </c>
      <c r="K201">
        <v>158</v>
      </c>
      <c r="L201">
        <v>59810</v>
      </c>
      <c r="M201" t="s">
        <v>67</v>
      </c>
      <c r="N201">
        <v>91100</v>
      </c>
      <c r="O201" t="s">
        <v>76</v>
      </c>
      <c r="P201">
        <v>250.27799999999999</v>
      </c>
      <c r="Q201" t="s">
        <v>112</v>
      </c>
      <c r="R201">
        <v>1998</v>
      </c>
      <c r="S201" t="s">
        <v>69</v>
      </c>
      <c r="T201">
        <f>VLOOKUP(Tableau2[[#This Row],[5. type transport]],'Taux émission CO2e'!$A$5:$D$16,4,0)</f>
        <v>0.16</v>
      </c>
      <c r="U201">
        <f>VLOOKUP(Tableau2[[#This Row],[5. type transport]],'Taux émission CO2e'!$A$5:$B$16,2,0)</f>
        <v>0.3</v>
      </c>
      <c r="V201">
        <f>VLOOKUP(Tableau2[[#This Row],[5. type transport]],'Taux émission CO2e'!$A$20:$D$31,4,0)</f>
        <v>6.7400000000000002E-2</v>
      </c>
      <c r="W201">
        <f>VLOOKUP(Tableau2[[#This Row],[5. type transport]],'Taux émission CO2e'!$A$20:$B$31,2,0)</f>
        <v>0.7</v>
      </c>
      <c r="X201" s="98">
        <f t="shared" si="7"/>
        <v>5.9553650099999995</v>
      </c>
    </row>
    <row r="202" spans="1:24" x14ac:dyDescent="0.25">
      <c r="A202">
        <v>20210500029</v>
      </c>
      <c r="B202" s="95">
        <v>44322</v>
      </c>
      <c r="C202" s="102">
        <f>YEAR(Tableau2[[#This Row],[2. date saisie]])</f>
        <v>2021</v>
      </c>
      <c r="D202" s="102">
        <f>MONTH(Tableau2[[#This Row],[2. date saisie]])</f>
        <v>5</v>
      </c>
      <c r="E202" s="102" t="str">
        <f t="shared" si="6"/>
        <v>05</v>
      </c>
      <c r="F202" s="102" t="str">
        <f>_xlfn.CONCAT(Tableau2[[#This Row],[2a]],Tableau2[[#This Row],[2c]])</f>
        <v>202105</v>
      </c>
      <c r="G202" s="96">
        <v>1361834</v>
      </c>
      <c r="H202">
        <v>250</v>
      </c>
      <c r="I202" s="102">
        <f>Tableau2[[#This Row],[4. poids OT (kg)]]/1000</f>
        <v>0.25</v>
      </c>
      <c r="J202" t="s">
        <v>47</v>
      </c>
      <c r="K202">
        <v>196</v>
      </c>
      <c r="L202">
        <v>26750</v>
      </c>
      <c r="M202" t="s">
        <v>82</v>
      </c>
      <c r="N202">
        <v>91100</v>
      </c>
      <c r="O202" t="s">
        <v>76</v>
      </c>
      <c r="P202">
        <v>541.52599999999995</v>
      </c>
      <c r="Q202" t="s">
        <v>83</v>
      </c>
      <c r="R202">
        <v>1998</v>
      </c>
      <c r="S202" t="s">
        <v>78</v>
      </c>
      <c r="T202">
        <f>VLOOKUP(Tableau2[[#This Row],[5. type transport]],'Taux émission CO2e'!$A$5:$D$16,4,0)</f>
        <v>0.16</v>
      </c>
      <c r="U202">
        <f>VLOOKUP(Tableau2[[#This Row],[5. type transport]],'Taux émission CO2e'!$A$5:$B$16,2,0)</f>
        <v>0.3</v>
      </c>
      <c r="V202">
        <f>VLOOKUP(Tableau2[[#This Row],[5. type transport]],'Taux émission CO2e'!$A$20:$D$31,4,0)</f>
        <v>6.7400000000000002E-2</v>
      </c>
      <c r="W202">
        <f>VLOOKUP(Tableau2[[#This Row],[5. type transport]],'Taux émission CO2e'!$A$20:$B$31,2,0)</f>
        <v>0.7</v>
      </c>
      <c r="X202" s="98">
        <f t="shared" si="7"/>
        <v>12.885611169999999</v>
      </c>
    </row>
    <row r="203" spans="1:24" x14ac:dyDescent="0.25">
      <c r="A203">
        <v>20210500029</v>
      </c>
      <c r="B203" s="95">
        <v>44322</v>
      </c>
      <c r="C203" s="102">
        <f>YEAR(Tableau2[[#This Row],[2. date saisie]])</f>
        <v>2021</v>
      </c>
      <c r="D203" s="102">
        <f>MONTH(Tableau2[[#This Row],[2. date saisie]])</f>
        <v>5</v>
      </c>
      <c r="E203" s="102" t="str">
        <f t="shared" si="6"/>
        <v>05</v>
      </c>
      <c r="F203" s="102" t="str">
        <f>_xlfn.CONCAT(Tableau2[[#This Row],[2a]],Tableau2[[#This Row],[2c]])</f>
        <v>202105</v>
      </c>
      <c r="G203" s="96">
        <v>1361710</v>
      </c>
      <c r="H203">
        <v>400</v>
      </c>
      <c r="I203" s="102">
        <f>Tableau2[[#This Row],[4. poids OT (kg)]]/1000</f>
        <v>0.4</v>
      </c>
      <c r="J203" t="s">
        <v>46</v>
      </c>
      <c r="K203">
        <v>228</v>
      </c>
      <c r="L203">
        <v>67100</v>
      </c>
      <c r="M203" t="s">
        <v>73</v>
      </c>
      <c r="N203">
        <v>91100</v>
      </c>
      <c r="O203" t="s">
        <v>76</v>
      </c>
      <c r="P203">
        <v>516.47400000000005</v>
      </c>
      <c r="Q203" t="s">
        <v>75</v>
      </c>
      <c r="R203">
        <v>1987</v>
      </c>
      <c r="S203" t="s">
        <v>69</v>
      </c>
      <c r="T203">
        <f>VLOOKUP(Tableau2[[#This Row],[5. type transport]],'Taux émission CO2e'!$A$5:$D$16,4,0)</f>
        <v>0.16</v>
      </c>
      <c r="U203">
        <f>VLOOKUP(Tableau2[[#This Row],[5. type transport]],'Taux émission CO2e'!$A$5:$B$16,2,0)</f>
        <v>0.3</v>
      </c>
      <c r="V203">
        <f>VLOOKUP(Tableau2[[#This Row],[5. type transport]],'Taux émission CO2e'!$A$20:$D$31,4,0)</f>
        <v>6.7400000000000002E-2</v>
      </c>
      <c r="W203">
        <f>VLOOKUP(Tableau2[[#This Row],[5. type transport]],'Taux émission CO2e'!$A$20:$B$31,2,0)</f>
        <v>0.7</v>
      </c>
      <c r="X203" s="98">
        <f t="shared" si="7"/>
        <v>19.663198128000005</v>
      </c>
    </row>
    <row r="204" spans="1:24" x14ac:dyDescent="0.25">
      <c r="A204">
        <v>20210500029</v>
      </c>
      <c r="B204" s="95">
        <v>44326</v>
      </c>
      <c r="C204" s="102">
        <f>YEAR(Tableau2[[#This Row],[2. date saisie]])</f>
        <v>2021</v>
      </c>
      <c r="D204" s="102">
        <f>MONTH(Tableau2[[#This Row],[2. date saisie]])</f>
        <v>5</v>
      </c>
      <c r="E204" s="102" t="str">
        <f t="shared" si="6"/>
        <v>05</v>
      </c>
      <c r="F204" s="102" t="str">
        <f>_xlfn.CONCAT(Tableau2[[#This Row],[2a]],Tableau2[[#This Row],[2c]])</f>
        <v>202105</v>
      </c>
      <c r="G204" s="96">
        <v>1361702</v>
      </c>
      <c r="H204">
        <v>200</v>
      </c>
      <c r="I204" s="102">
        <f>Tableau2[[#This Row],[4. poids OT (kg)]]/1000</f>
        <v>0.2</v>
      </c>
      <c r="J204" t="s">
        <v>47</v>
      </c>
      <c r="K204">
        <v>125</v>
      </c>
      <c r="L204">
        <v>59243</v>
      </c>
      <c r="M204" t="s">
        <v>117</v>
      </c>
      <c r="N204">
        <v>91100</v>
      </c>
      <c r="O204" t="s">
        <v>76</v>
      </c>
      <c r="P204">
        <v>251.91900000000001</v>
      </c>
      <c r="Q204" t="s">
        <v>118</v>
      </c>
      <c r="R204">
        <v>1978</v>
      </c>
      <c r="S204" t="s">
        <v>78</v>
      </c>
      <c r="T204">
        <f>VLOOKUP(Tableau2[[#This Row],[5. type transport]],'Taux émission CO2e'!$A$5:$D$16,4,0)</f>
        <v>0.16</v>
      </c>
      <c r="U204">
        <f>VLOOKUP(Tableau2[[#This Row],[5. type transport]],'Taux émission CO2e'!$A$5:$B$16,2,0)</f>
        <v>0.3</v>
      </c>
      <c r="V204">
        <f>VLOOKUP(Tableau2[[#This Row],[5. type transport]],'Taux émission CO2e'!$A$20:$D$31,4,0)</f>
        <v>6.7400000000000002E-2</v>
      </c>
      <c r="W204">
        <f>VLOOKUP(Tableau2[[#This Row],[5. type transport]],'Taux émission CO2e'!$A$20:$B$31,2,0)</f>
        <v>0.7</v>
      </c>
      <c r="X204" s="98">
        <f t="shared" si="7"/>
        <v>4.7955300840000001</v>
      </c>
    </row>
    <row r="205" spans="1:24" x14ac:dyDescent="0.25">
      <c r="A205">
        <v>20210500029</v>
      </c>
      <c r="B205" s="95">
        <v>44327</v>
      </c>
      <c r="C205" s="102">
        <f>YEAR(Tableau2[[#This Row],[2. date saisie]])</f>
        <v>2021</v>
      </c>
      <c r="D205" s="102">
        <f>MONTH(Tableau2[[#This Row],[2. date saisie]])</f>
        <v>5</v>
      </c>
      <c r="E205" s="102" t="str">
        <f t="shared" si="6"/>
        <v>05</v>
      </c>
      <c r="F205" s="102" t="str">
        <f>_xlfn.CONCAT(Tableau2[[#This Row],[2a]],Tableau2[[#This Row],[2c]])</f>
        <v>202105</v>
      </c>
      <c r="G205" s="96">
        <v>1362448</v>
      </c>
      <c r="H205">
        <v>200</v>
      </c>
      <c r="I205" s="102">
        <f>Tableau2[[#This Row],[4. poids OT (kg)]]/1000</f>
        <v>0.2</v>
      </c>
      <c r="J205" t="s">
        <v>47</v>
      </c>
      <c r="K205">
        <v>131</v>
      </c>
      <c r="L205">
        <v>8090</v>
      </c>
      <c r="M205" t="s">
        <v>81</v>
      </c>
      <c r="N205">
        <v>91100</v>
      </c>
      <c r="O205" t="s">
        <v>76</v>
      </c>
      <c r="P205">
        <v>258.04300000000001</v>
      </c>
      <c r="Q205" t="s">
        <v>124</v>
      </c>
      <c r="R205">
        <v>1992</v>
      </c>
      <c r="S205" t="s">
        <v>78</v>
      </c>
      <c r="T205">
        <f>VLOOKUP(Tableau2[[#This Row],[5. type transport]],'Taux émission CO2e'!$A$5:$D$16,4,0)</f>
        <v>0.16</v>
      </c>
      <c r="U205">
        <f>VLOOKUP(Tableau2[[#This Row],[5. type transport]],'Taux émission CO2e'!$A$5:$B$16,2,0)</f>
        <v>0.3</v>
      </c>
      <c r="V205">
        <f>VLOOKUP(Tableau2[[#This Row],[5. type transport]],'Taux émission CO2e'!$A$20:$D$31,4,0)</f>
        <v>6.7400000000000002E-2</v>
      </c>
      <c r="W205">
        <f>VLOOKUP(Tableau2[[#This Row],[5. type transport]],'Taux émission CO2e'!$A$20:$B$31,2,0)</f>
        <v>0.7</v>
      </c>
      <c r="X205" s="98">
        <f t="shared" si="7"/>
        <v>4.9121065480000006</v>
      </c>
    </row>
    <row r="206" spans="1:24" x14ac:dyDescent="0.25">
      <c r="A206">
        <v>20210500070</v>
      </c>
      <c r="B206" s="95">
        <v>44328</v>
      </c>
      <c r="C206" s="102">
        <f>YEAR(Tableau2[[#This Row],[2. date saisie]])</f>
        <v>2021</v>
      </c>
      <c r="D206" s="102">
        <f>MONTH(Tableau2[[#This Row],[2. date saisie]])</f>
        <v>5</v>
      </c>
      <c r="E206" s="102" t="str">
        <f t="shared" si="6"/>
        <v>05</v>
      </c>
      <c r="F206" s="102" t="str">
        <f>_xlfn.CONCAT(Tableau2[[#This Row],[2a]],Tableau2[[#This Row],[2c]])</f>
        <v>202105</v>
      </c>
      <c r="G206" s="96">
        <v>1364031</v>
      </c>
      <c r="H206">
        <v>160</v>
      </c>
      <c r="I206" s="102">
        <f>Tableau2[[#This Row],[4. poids OT (kg)]]/1000</f>
        <v>0.16</v>
      </c>
      <c r="J206" t="s">
        <v>46</v>
      </c>
      <c r="K206">
        <v>139</v>
      </c>
      <c r="L206">
        <v>91100</v>
      </c>
      <c r="M206" t="s">
        <v>70</v>
      </c>
      <c r="N206">
        <v>52200</v>
      </c>
      <c r="O206" t="s">
        <v>123</v>
      </c>
      <c r="P206">
        <v>263.93900000000002</v>
      </c>
      <c r="Q206" t="s">
        <v>72</v>
      </c>
      <c r="R206">
        <v>1969</v>
      </c>
      <c r="S206" t="s">
        <v>69</v>
      </c>
      <c r="T206">
        <f>VLOOKUP(Tableau2[[#This Row],[5. type transport]],'Taux émission CO2e'!$A$5:$D$16,4,0)</f>
        <v>0.16</v>
      </c>
      <c r="U206">
        <f>VLOOKUP(Tableau2[[#This Row],[5. type transport]],'Taux émission CO2e'!$A$5:$B$16,2,0)</f>
        <v>0.3</v>
      </c>
      <c r="V206">
        <f>VLOOKUP(Tableau2[[#This Row],[5. type transport]],'Taux émission CO2e'!$A$20:$D$31,4,0)</f>
        <v>6.7400000000000002E-2</v>
      </c>
      <c r="W206">
        <f>VLOOKUP(Tableau2[[#This Row],[5. type transport]],'Taux émission CO2e'!$A$20:$B$31,2,0)</f>
        <v>0.7</v>
      </c>
      <c r="X206" s="98">
        <f t="shared" si="7"/>
        <v>4.0194742432000004</v>
      </c>
    </row>
    <row r="207" spans="1:24" x14ac:dyDescent="0.25">
      <c r="A207">
        <v>20210500029</v>
      </c>
      <c r="B207" s="95">
        <v>44328</v>
      </c>
      <c r="C207" s="102">
        <f>YEAR(Tableau2[[#This Row],[2. date saisie]])</f>
        <v>2021</v>
      </c>
      <c r="D207" s="102">
        <f>MONTH(Tableau2[[#This Row],[2. date saisie]])</f>
        <v>5</v>
      </c>
      <c r="E207" s="102" t="str">
        <f t="shared" si="6"/>
        <v>05</v>
      </c>
      <c r="F207" s="102" t="str">
        <f>_xlfn.CONCAT(Tableau2[[#This Row],[2a]],Tableau2[[#This Row],[2c]])</f>
        <v>202105</v>
      </c>
      <c r="G207" s="96">
        <v>1363684</v>
      </c>
      <c r="H207">
        <v>1250</v>
      </c>
      <c r="I207" s="102">
        <f>Tableau2[[#This Row],[4. poids OT (kg)]]/1000</f>
        <v>1.25</v>
      </c>
      <c r="J207" t="s">
        <v>39</v>
      </c>
      <c r="K207">
        <v>144</v>
      </c>
      <c r="L207">
        <v>93120</v>
      </c>
      <c r="M207" t="s">
        <v>66</v>
      </c>
      <c r="N207">
        <v>91100</v>
      </c>
      <c r="O207" t="s">
        <v>76</v>
      </c>
      <c r="P207">
        <v>54.761000000000003</v>
      </c>
      <c r="Q207" t="s">
        <v>68</v>
      </c>
      <c r="R207">
        <v>1972</v>
      </c>
      <c r="S207" t="s">
        <v>69</v>
      </c>
      <c r="T207">
        <f>VLOOKUP(Tableau2[[#This Row],[5. type transport]],'Taux émission CO2e'!$A$5:$D$16,4,0)</f>
        <v>0.24099999999999999</v>
      </c>
      <c r="U207">
        <f>VLOOKUP(Tableau2[[#This Row],[5. type transport]],'Taux émission CO2e'!$A$5:$B$16,2,0)</f>
        <v>1</v>
      </c>
      <c r="V207">
        <f>VLOOKUP(Tableau2[[#This Row],[5. type transport]],'Taux émission CO2e'!$A$20:$D$31,4,0)</f>
        <v>0</v>
      </c>
      <c r="W207">
        <f>VLOOKUP(Tableau2[[#This Row],[5. type transport]],'Taux émission CO2e'!$A$20:$B$31,2,0)</f>
        <v>0</v>
      </c>
      <c r="X207" s="98">
        <f t="shared" si="7"/>
        <v>16.496751250000003</v>
      </c>
    </row>
    <row r="208" spans="1:24" x14ac:dyDescent="0.25">
      <c r="A208">
        <v>20210500029</v>
      </c>
      <c r="B208" s="95">
        <v>44328</v>
      </c>
      <c r="C208" s="102">
        <f>YEAR(Tableau2[[#This Row],[2. date saisie]])</f>
        <v>2021</v>
      </c>
      <c r="D208" s="102">
        <f>MONTH(Tableau2[[#This Row],[2. date saisie]])</f>
        <v>5</v>
      </c>
      <c r="E208" s="102" t="str">
        <f t="shared" si="6"/>
        <v>05</v>
      </c>
      <c r="F208" s="102" t="str">
        <f>_xlfn.CONCAT(Tableau2[[#This Row],[2a]],Tableau2[[#This Row],[2c]])</f>
        <v>202105</v>
      </c>
      <c r="G208" s="96">
        <v>1363178</v>
      </c>
      <c r="H208">
        <v>400</v>
      </c>
      <c r="I208" s="102">
        <f>Tableau2[[#This Row],[4. poids OT (kg)]]/1000</f>
        <v>0.4</v>
      </c>
      <c r="J208" t="s">
        <v>46</v>
      </c>
      <c r="K208">
        <v>158</v>
      </c>
      <c r="L208">
        <v>59100</v>
      </c>
      <c r="M208" t="s">
        <v>98</v>
      </c>
      <c r="N208">
        <v>91100</v>
      </c>
      <c r="O208" t="s">
        <v>76</v>
      </c>
      <c r="P208">
        <v>266.35300000000001</v>
      </c>
      <c r="Q208" t="s">
        <v>100</v>
      </c>
      <c r="R208">
        <v>1987</v>
      </c>
      <c r="S208" t="s">
        <v>69</v>
      </c>
      <c r="T208">
        <f>VLOOKUP(Tableau2[[#This Row],[5. type transport]],'Taux émission CO2e'!$A$5:$D$16,4,0)</f>
        <v>0.16</v>
      </c>
      <c r="U208">
        <f>VLOOKUP(Tableau2[[#This Row],[5. type transport]],'Taux émission CO2e'!$A$5:$B$16,2,0)</f>
        <v>0.3</v>
      </c>
      <c r="V208">
        <f>VLOOKUP(Tableau2[[#This Row],[5. type transport]],'Taux émission CO2e'!$A$20:$D$31,4,0)</f>
        <v>6.7400000000000002E-2</v>
      </c>
      <c r="W208">
        <f>VLOOKUP(Tableau2[[#This Row],[5. type transport]],'Taux émission CO2e'!$A$20:$B$31,2,0)</f>
        <v>0.7</v>
      </c>
      <c r="X208" s="98">
        <f t="shared" si="7"/>
        <v>10.140591416000003</v>
      </c>
    </row>
    <row r="209" spans="1:24" x14ac:dyDescent="0.25">
      <c r="A209">
        <v>20210500029</v>
      </c>
      <c r="B209" s="95">
        <v>44328</v>
      </c>
      <c r="C209" s="102">
        <f>YEAR(Tableau2[[#This Row],[2. date saisie]])</f>
        <v>2021</v>
      </c>
      <c r="D209" s="102">
        <f>MONTH(Tableau2[[#This Row],[2. date saisie]])</f>
        <v>5</v>
      </c>
      <c r="E209" s="102" t="str">
        <f t="shared" si="6"/>
        <v>05</v>
      </c>
      <c r="F209" s="102" t="str">
        <f>_xlfn.CONCAT(Tableau2[[#This Row],[2a]],Tableau2[[#This Row],[2c]])</f>
        <v>202105</v>
      </c>
      <c r="G209" s="96">
        <v>1363307</v>
      </c>
      <c r="H209">
        <v>200</v>
      </c>
      <c r="I209" s="102">
        <f>Tableau2[[#This Row],[4. poids OT (kg)]]/1000</f>
        <v>0.2</v>
      </c>
      <c r="J209" t="s">
        <v>47</v>
      </c>
      <c r="K209">
        <v>166</v>
      </c>
      <c r="L209">
        <v>39570</v>
      </c>
      <c r="M209" t="s">
        <v>115</v>
      </c>
      <c r="N209">
        <v>91100</v>
      </c>
      <c r="O209" t="s">
        <v>76</v>
      </c>
      <c r="P209">
        <v>380.58600000000001</v>
      </c>
      <c r="Q209" t="s">
        <v>116</v>
      </c>
      <c r="R209">
        <v>1986</v>
      </c>
      <c r="S209" t="s">
        <v>69</v>
      </c>
      <c r="T209">
        <f>VLOOKUP(Tableau2[[#This Row],[5. type transport]],'Taux émission CO2e'!$A$5:$D$16,4,0)</f>
        <v>0.16</v>
      </c>
      <c r="U209">
        <f>VLOOKUP(Tableau2[[#This Row],[5. type transport]],'Taux émission CO2e'!$A$5:$B$16,2,0)</f>
        <v>0.3</v>
      </c>
      <c r="V209">
        <f>VLOOKUP(Tableau2[[#This Row],[5. type transport]],'Taux émission CO2e'!$A$20:$D$31,4,0)</f>
        <v>6.7400000000000002E-2</v>
      </c>
      <c r="W209">
        <f>VLOOKUP(Tableau2[[#This Row],[5. type transport]],'Taux émission CO2e'!$A$20:$B$31,2,0)</f>
        <v>0.7</v>
      </c>
      <c r="X209" s="98">
        <f t="shared" si="7"/>
        <v>7.2448350960000001</v>
      </c>
    </row>
    <row r="210" spans="1:24" x14ac:dyDescent="0.25">
      <c r="A210">
        <v>20210500029</v>
      </c>
      <c r="B210" s="95">
        <v>44328</v>
      </c>
      <c r="C210" s="102">
        <f>YEAR(Tableau2[[#This Row],[2. date saisie]])</f>
        <v>2021</v>
      </c>
      <c r="D210" s="102">
        <f>MONTH(Tableau2[[#This Row],[2. date saisie]])</f>
        <v>5</v>
      </c>
      <c r="E210" s="102" t="str">
        <f t="shared" si="6"/>
        <v>05</v>
      </c>
      <c r="F210" s="102" t="str">
        <f>_xlfn.CONCAT(Tableau2[[#This Row],[2a]],Tableau2[[#This Row],[2c]])</f>
        <v>202105</v>
      </c>
      <c r="G210" s="96">
        <v>1364067</v>
      </c>
      <c r="H210">
        <v>1000</v>
      </c>
      <c r="I210" s="102">
        <f>Tableau2[[#This Row],[4. poids OT (kg)]]/1000</f>
        <v>1</v>
      </c>
      <c r="J210" t="s">
        <v>47</v>
      </c>
      <c r="K210">
        <v>300</v>
      </c>
      <c r="L210">
        <v>91100</v>
      </c>
      <c r="M210" t="s">
        <v>70</v>
      </c>
      <c r="N210">
        <v>28630</v>
      </c>
      <c r="O210" t="s">
        <v>108</v>
      </c>
      <c r="P210">
        <v>88.063999999999993</v>
      </c>
      <c r="Q210" t="s">
        <v>72</v>
      </c>
      <c r="R210">
        <v>1969</v>
      </c>
      <c r="S210" t="s">
        <v>69</v>
      </c>
      <c r="T210">
        <f>VLOOKUP(Tableau2[[#This Row],[5. type transport]],'Taux émission CO2e'!$A$5:$D$16,4,0)</f>
        <v>0.16</v>
      </c>
      <c r="U210">
        <f>VLOOKUP(Tableau2[[#This Row],[5. type transport]],'Taux émission CO2e'!$A$5:$B$16,2,0)</f>
        <v>0.3</v>
      </c>
      <c r="V210">
        <f>VLOOKUP(Tableau2[[#This Row],[5. type transport]],'Taux émission CO2e'!$A$20:$D$31,4,0)</f>
        <v>6.7400000000000002E-2</v>
      </c>
      <c r="W210">
        <f>VLOOKUP(Tableau2[[#This Row],[5. type transport]],'Taux émission CO2e'!$A$20:$B$31,2,0)</f>
        <v>0.7</v>
      </c>
      <c r="X210" s="98">
        <f t="shared" si="7"/>
        <v>8.3819315199999984</v>
      </c>
    </row>
    <row r="211" spans="1:24" x14ac:dyDescent="0.25">
      <c r="A211">
        <v>20210500029</v>
      </c>
      <c r="B211" s="95">
        <v>44328</v>
      </c>
      <c r="C211" s="102">
        <f>YEAR(Tableau2[[#This Row],[2. date saisie]])</f>
        <v>2021</v>
      </c>
      <c r="D211" s="102">
        <f>MONTH(Tableau2[[#This Row],[2. date saisie]])</f>
        <v>5</v>
      </c>
      <c r="E211" s="102" t="str">
        <f t="shared" si="6"/>
        <v>05</v>
      </c>
      <c r="F211" s="102" t="str">
        <f>_xlfn.CONCAT(Tableau2[[#This Row],[2a]],Tableau2[[#This Row],[2c]])</f>
        <v>202105</v>
      </c>
      <c r="G211" s="96">
        <v>1363684</v>
      </c>
      <c r="H211">
        <v>1250</v>
      </c>
      <c r="I211" s="102">
        <f>Tableau2[[#This Row],[4. poids OT (kg)]]/1000</f>
        <v>1.25</v>
      </c>
      <c r="J211" t="s">
        <v>39</v>
      </c>
      <c r="K211">
        <v>544</v>
      </c>
      <c r="L211">
        <v>93120</v>
      </c>
      <c r="M211" t="s">
        <v>66</v>
      </c>
      <c r="N211">
        <v>91100</v>
      </c>
      <c r="O211" t="s">
        <v>76</v>
      </c>
      <c r="P211">
        <v>54.761000000000003</v>
      </c>
      <c r="Q211" t="s">
        <v>68</v>
      </c>
      <c r="R211">
        <v>1972</v>
      </c>
      <c r="S211" t="s">
        <v>69</v>
      </c>
      <c r="T211">
        <f>VLOOKUP(Tableau2[[#This Row],[5. type transport]],'Taux émission CO2e'!$A$5:$D$16,4,0)</f>
        <v>0.24099999999999999</v>
      </c>
      <c r="U211">
        <f>VLOOKUP(Tableau2[[#This Row],[5. type transport]],'Taux émission CO2e'!$A$5:$B$16,2,0)</f>
        <v>1</v>
      </c>
      <c r="V211">
        <f>VLOOKUP(Tableau2[[#This Row],[5. type transport]],'Taux émission CO2e'!$A$20:$D$31,4,0)</f>
        <v>0</v>
      </c>
      <c r="W211">
        <f>VLOOKUP(Tableau2[[#This Row],[5. type transport]],'Taux émission CO2e'!$A$20:$B$31,2,0)</f>
        <v>0</v>
      </c>
      <c r="X211" s="98">
        <f t="shared" si="7"/>
        <v>16.496751250000003</v>
      </c>
    </row>
    <row r="212" spans="1:24" x14ac:dyDescent="0.25">
      <c r="A212">
        <v>20210500029</v>
      </c>
      <c r="B212" s="95">
        <v>44330</v>
      </c>
      <c r="C212" s="102">
        <f>YEAR(Tableau2[[#This Row],[2. date saisie]])</f>
        <v>2021</v>
      </c>
      <c r="D212" s="102">
        <f>MONTH(Tableau2[[#This Row],[2. date saisie]])</f>
        <v>5</v>
      </c>
      <c r="E212" s="102" t="str">
        <f t="shared" si="6"/>
        <v>05</v>
      </c>
      <c r="F212" s="102" t="str">
        <f>_xlfn.CONCAT(Tableau2[[#This Row],[2a]],Tableau2[[#This Row],[2c]])</f>
        <v>202105</v>
      </c>
      <c r="G212" s="96">
        <v>1364357</v>
      </c>
      <c r="H212">
        <v>120</v>
      </c>
      <c r="I212" s="102">
        <f>Tableau2[[#This Row],[4. poids OT (kg)]]/1000</f>
        <v>0.12</v>
      </c>
      <c r="J212" t="s">
        <v>47</v>
      </c>
      <c r="K212">
        <v>95</v>
      </c>
      <c r="L212">
        <v>91100</v>
      </c>
      <c r="M212" t="s">
        <v>70</v>
      </c>
      <c r="N212">
        <v>80400</v>
      </c>
      <c r="O212" t="s">
        <v>121</v>
      </c>
      <c r="P212">
        <v>168.048</v>
      </c>
      <c r="Q212" t="s">
        <v>72</v>
      </c>
      <c r="R212">
        <v>1969</v>
      </c>
      <c r="S212" t="s">
        <v>69</v>
      </c>
      <c r="T212">
        <f>VLOOKUP(Tableau2[[#This Row],[5. type transport]],'Taux émission CO2e'!$A$5:$D$16,4,0)</f>
        <v>0.16</v>
      </c>
      <c r="U212">
        <f>VLOOKUP(Tableau2[[#This Row],[5. type transport]],'Taux émission CO2e'!$A$5:$B$16,2,0)</f>
        <v>0.3</v>
      </c>
      <c r="V212">
        <f>VLOOKUP(Tableau2[[#This Row],[5. type transport]],'Taux émission CO2e'!$A$20:$D$31,4,0)</f>
        <v>6.7400000000000002E-2</v>
      </c>
      <c r="W212">
        <f>VLOOKUP(Tableau2[[#This Row],[5. type transport]],'Taux émission CO2e'!$A$20:$B$31,2,0)</f>
        <v>0.7</v>
      </c>
      <c r="X212" s="98">
        <f t="shared" si="7"/>
        <v>1.9193770367999998</v>
      </c>
    </row>
    <row r="213" spans="1:24" x14ac:dyDescent="0.25">
      <c r="A213">
        <v>20210500070</v>
      </c>
      <c r="B213" s="95">
        <v>44330</v>
      </c>
      <c r="C213" s="102">
        <f>YEAR(Tableau2[[#This Row],[2. date saisie]])</f>
        <v>2021</v>
      </c>
      <c r="D213" s="102">
        <f>MONTH(Tableau2[[#This Row],[2. date saisie]])</f>
        <v>5</v>
      </c>
      <c r="E213" s="102" t="str">
        <f t="shared" si="6"/>
        <v>05</v>
      </c>
      <c r="F213" s="102" t="str">
        <f>_xlfn.CONCAT(Tableau2[[#This Row],[2a]],Tableau2[[#This Row],[2c]])</f>
        <v>202105</v>
      </c>
      <c r="G213" s="96">
        <v>1364350</v>
      </c>
      <c r="H213">
        <v>100</v>
      </c>
      <c r="I213" s="102">
        <f>Tableau2[[#This Row],[4. poids OT (kg)]]/1000</f>
        <v>0.1</v>
      </c>
      <c r="J213" t="s">
        <v>46</v>
      </c>
      <c r="K213">
        <v>100</v>
      </c>
      <c r="L213">
        <v>91100</v>
      </c>
      <c r="M213" t="s">
        <v>70</v>
      </c>
      <c r="N213">
        <v>62450</v>
      </c>
      <c r="O213" t="s">
        <v>140</v>
      </c>
      <c r="P213">
        <v>190.11600000000001</v>
      </c>
      <c r="Q213" t="s">
        <v>72</v>
      </c>
      <c r="R213">
        <v>1969</v>
      </c>
      <c r="S213" t="s">
        <v>69</v>
      </c>
      <c r="T213">
        <f>VLOOKUP(Tableau2[[#This Row],[5. type transport]],'Taux émission CO2e'!$A$5:$D$16,4,0)</f>
        <v>0.16</v>
      </c>
      <c r="U213">
        <f>VLOOKUP(Tableau2[[#This Row],[5. type transport]],'Taux émission CO2e'!$A$5:$B$16,2,0)</f>
        <v>0.3</v>
      </c>
      <c r="V213">
        <f>VLOOKUP(Tableau2[[#This Row],[5. type transport]],'Taux émission CO2e'!$A$20:$D$31,4,0)</f>
        <v>6.7400000000000002E-2</v>
      </c>
      <c r="W213">
        <f>VLOOKUP(Tableau2[[#This Row],[5. type transport]],'Taux émission CO2e'!$A$20:$B$31,2,0)</f>
        <v>0.7</v>
      </c>
      <c r="X213" s="98">
        <f t="shared" si="7"/>
        <v>1.8095240880000003</v>
      </c>
    </row>
    <row r="214" spans="1:24" x14ac:dyDescent="0.25">
      <c r="A214">
        <v>20210500029</v>
      </c>
      <c r="B214" s="95">
        <v>44330</v>
      </c>
      <c r="C214" s="102">
        <f>YEAR(Tableau2[[#This Row],[2. date saisie]])</f>
        <v>2021</v>
      </c>
      <c r="D214" s="102">
        <f>MONTH(Tableau2[[#This Row],[2. date saisie]])</f>
        <v>5</v>
      </c>
      <c r="E214" s="102" t="str">
        <f t="shared" si="6"/>
        <v>05</v>
      </c>
      <c r="F214" s="102" t="str">
        <f>_xlfn.CONCAT(Tableau2[[#This Row],[2a]],Tableau2[[#This Row],[2c]])</f>
        <v>202105</v>
      </c>
      <c r="G214" s="96">
        <v>1361706</v>
      </c>
      <c r="H214">
        <v>250</v>
      </c>
      <c r="I214" s="102">
        <f>Tableau2[[#This Row],[4. poids OT (kg)]]/1000</f>
        <v>0.25</v>
      </c>
      <c r="J214" t="s">
        <v>47</v>
      </c>
      <c r="K214">
        <v>158</v>
      </c>
      <c r="L214">
        <v>62780</v>
      </c>
      <c r="M214" t="s">
        <v>113</v>
      </c>
      <c r="N214">
        <v>91100</v>
      </c>
      <c r="O214" t="s">
        <v>76</v>
      </c>
      <c r="P214">
        <v>278.49700000000001</v>
      </c>
      <c r="Q214" t="s">
        <v>114</v>
      </c>
      <c r="R214">
        <v>1987</v>
      </c>
      <c r="S214" t="s">
        <v>78</v>
      </c>
      <c r="T214">
        <f>VLOOKUP(Tableau2[[#This Row],[5. type transport]],'Taux émission CO2e'!$A$5:$D$16,4,0)</f>
        <v>0.16</v>
      </c>
      <c r="U214">
        <f>VLOOKUP(Tableau2[[#This Row],[5. type transport]],'Taux émission CO2e'!$A$5:$B$16,2,0)</f>
        <v>0.3</v>
      </c>
      <c r="V214">
        <f>VLOOKUP(Tableau2[[#This Row],[5. type transport]],'Taux émission CO2e'!$A$20:$D$31,4,0)</f>
        <v>6.7400000000000002E-2</v>
      </c>
      <c r="W214">
        <f>VLOOKUP(Tableau2[[#This Row],[5. type transport]],'Taux émission CO2e'!$A$20:$B$31,2,0)</f>
        <v>0.7</v>
      </c>
      <c r="X214" s="98">
        <f t="shared" si="7"/>
        <v>6.6268361150000006</v>
      </c>
    </row>
    <row r="215" spans="1:24" x14ac:dyDescent="0.25">
      <c r="A215">
        <v>20210500029</v>
      </c>
      <c r="B215" s="95">
        <v>44330</v>
      </c>
      <c r="C215" s="102">
        <f>YEAR(Tableau2[[#This Row],[2. date saisie]])</f>
        <v>2021</v>
      </c>
      <c r="D215" s="102">
        <f>MONTH(Tableau2[[#This Row],[2. date saisie]])</f>
        <v>5</v>
      </c>
      <c r="E215" s="102" t="str">
        <f t="shared" si="6"/>
        <v>05</v>
      </c>
      <c r="F215" s="102" t="str">
        <f>_xlfn.CONCAT(Tableau2[[#This Row],[2a]],Tableau2[[#This Row],[2c]])</f>
        <v>202105</v>
      </c>
      <c r="G215" s="96">
        <v>1364080</v>
      </c>
      <c r="H215">
        <v>250</v>
      </c>
      <c r="I215" s="102">
        <f>Tableau2[[#This Row],[4. poids OT (kg)]]/1000</f>
        <v>0.25</v>
      </c>
      <c r="J215" t="s">
        <v>47</v>
      </c>
      <c r="K215">
        <v>158</v>
      </c>
      <c r="L215">
        <v>62780</v>
      </c>
      <c r="M215" t="s">
        <v>113</v>
      </c>
      <c r="N215">
        <v>91100</v>
      </c>
      <c r="O215" t="s">
        <v>76</v>
      </c>
      <c r="P215">
        <v>278.49700000000001</v>
      </c>
      <c r="Q215" t="s">
        <v>114</v>
      </c>
      <c r="R215">
        <v>1987</v>
      </c>
      <c r="S215" t="s">
        <v>78</v>
      </c>
      <c r="T215">
        <f>VLOOKUP(Tableau2[[#This Row],[5. type transport]],'Taux émission CO2e'!$A$5:$D$16,4,0)</f>
        <v>0.16</v>
      </c>
      <c r="U215">
        <f>VLOOKUP(Tableau2[[#This Row],[5. type transport]],'Taux émission CO2e'!$A$5:$B$16,2,0)</f>
        <v>0.3</v>
      </c>
      <c r="V215">
        <f>VLOOKUP(Tableau2[[#This Row],[5. type transport]],'Taux émission CO2e'!$A$20:$D$31,4,0)</f>
        <v>6.7400000000000002E-2</v>
      </c>
      <c r="W215">
        <f>VLOOKUP(Tableau2[[#This Row],[5. type transport]],'Taux émission CO2e'!$A$20:$B$31,2,0)</f>
        <v>0.7</v>
      </c>
      <c r="X215" s="98">
        <f t="shared" si="7"/>
        <v>6.6268361150000006</v>
      </c>
    </row>
    <row r="216" spans="1:24" x14ac:dyDescent="0.25">
      <c r="A216">
        <v>20210500029</v>
      </c>
      <c r="B216" s="95">
        <v>44330</v>
      </c>
      <c r="C216" s="102">
        <f>YEAR(Tableau2[[#This Row],[2. date saisie]])</f>
        <v>2021</v>
      </c>
      <c r="D216" s="102">
        <f>MONTH(Tableau2[[#This Row],[2. date saisie]])</f>
        <v>5</v>
      </c>
      <c r="E216" s="102" t="str">
        <f t="shared" si="6"/>
        <v>05</v>
      </c>
      <c r="F216" s="102" t="str">
        <f>_xlfn.CONCAT(Tableau2[[#This Row],[2a]],Tableau2[[#This Row],[2c]])</f>
        <v>202105</v>
      </c>
      <c r="G216" s="96">
        <v>1364089</v>
      </c>
      <c r="H216">
        <v>400</v>
      </c>
      <c r="I216" s="102">
        <f>Tableau2[[#This Row],[4. poids OT (kg)]]/1000</f>
        <v>0.4</v>
      </c>
      <c r="J216" t="s">
        <v>46</v>
      </c>
      <c r="K216">
        <v>228</v>
      </c>
      <c r="L216">
        <v>67100</v>
      </c>
      <c r="M216" t="s">
        <v>73</v>
      </c>
      <c r="N216">
        <v>91100</v>
      </c>
      <c r="O216" t="s">
        <v>76</v>
      </c>
      <c r="P216">
        <v>516.47400000000005</v>
      </c>
      <c r="Q216" t="s">
        <v>75</v>
      </c>
      <c r="R216">
        <v>1987</v>
      </c>
      <c r="S216" t="s">
        <v>69</v>
      </c>
      <c r="T216">
        <f>VLOOKUP(Tableau2[[#This Row],[5. type transport]],'Taux émission CO2e'!$A$5:$D$16,4,0)</f>
        <v>0.16</v>
      </c>
      <c r="U216">
        <f>VLOOKUP(Tableau2[[#This Row],[5. type transport]],'Taux émission CO2e'!$A$5:$B$16,2,0)</f>
        <v>0.3</v>
      </c>
      <c r="V216">
        <f>VLOOKUP(Tableau2[[#This Row],[5. type transport]],'Taux émission CO2e'!$A$20:$D$31,4,0)</f>
        <v>6.7400000000000002E-2</v>
      </c>
      <c r="W216">
        <f>VLOOKUP(Tableau2[[#This Row],[5. type transport]],'Taux émission CO2e'!$A$20:$B$31,2,0)</f>
        <v>0.7</v>
      </c>
      <c r="X216" s="98">
        <f t="shared" si="7"/>
        <v>19.663198128000005</v>
      </c>
    </row>
    <row r="217" spans="1:24" x14ac:dyDescent="0.25">
      <c r="A217">
        <v>20210500070</v>
      </c>
      <c r="B217" s="95">
        <v>44333</v>
      </c>
      <c r="C217" s="102">
        <f>YEAR(Tableau2[[#This Row],[2. date saisie]])</f>
        <v>2021</v>
      </c>
      <c r="D217" s="102">
        <f>MONTH(Tableau2[[#This Row],[2. date saisie]])</f>
        <v>5</v>
      </c>
      <c r="E217" s="102" t="str">
        <f t="shared" si="6"/>
        <v>05</v>
      </c>
      <c r="F217" s="102" t="str">
        <f>_xlfn.CONCAT(Tableau2[[#This Row],[2a]],Tableau2[[#This Row],[2c]])</f>
        <v>202105</v>
      </c>
      <c r="G217" s="96">
        <v>1364897</v>
      </c>
      <c r="H217">
        <v>70</v>
      </c>
      <c r="I217" s="102">
        <f>Tableau2[[#This Row],[4. poids OT (kg)]]/1000</f>
        <v>7.0000000000000007E-2</v>
      </c>
      <c r="J217" t="s">
        <v>46</v>
      </c>
      <c r="K217">
        <v>92</v>
      </c>
      <c r="L217">
        <v>91100</v>
      </c>
      <c r="M217" t="s">
        <v>70</v>
      </c>
      <c r="N217">
        <v>59243</v>
      </c>
      <c r="O217" t="s">
        <v>101</v>
      </c>
      <c r="P217">
        <v>250.57900000000001</v>
      </c>
      <c r="Q217" t="s">
        <v>72</v>
      </c>
      <c r="R217">
        <v>1969</v>
      </c>
      <c r="S217" t="s">
        <v>69</v>
      </c>
      <c r="T217">
        <f>VLOOKUP(Tableau2[[#This Row],[5. type transport]],'Taux émission CO2e'!$A$5:$D$16,4,0)</f>
        <v>0.16</v>
      </c>
      <c r="U217">
        <f>VLOOKUP(Tableau2[[#This Row],[5. type transport]],'Taux émission CO2e'!$A$5:$B$16,2,0)</f>
        <v>0.3</v>
      </c>
      <c r="V217">
        <f>VLOOKUP(Tableau2[[#This Row],[5. type transport]],'Taux émission CO2e'!$A$20:$D$31,4,0)</f>
        <v>6.7400000000000002E-2</v>
      </c>
      <c r="W217">
        <f>VLOOKUP(Tableau2[[#This Row],[5. type transport]],'Taux émission CO2e'!$A$20:$B$31,2,0)</f>
        <v>0.7</v>
      </c>
      <c r="X217" s="98">
        <f t="shared" si="7"/>
        <v>1.6695076454000004</v>
      </c>
    </row>
    <row r="218" spans="1:24" x14ac:dyDescent="0.25">
      <c r="A218">
        <v>20210500070</v>
      </c>
      <c r="B218" s="95">
        <v>44333</v>
      </c>
      <c r="C218" s="102">
        <f>YEAR(Tableau2[[#This Row],[2. date saisie]])</f>
        <v>2021</v>
      </c>
      <c r="D218" s="102">
        <f>MONTH(Tableau2[[#This Row],[2. date saisie]])</f>
        <v>5</v>
      </c>
      <c r="E218" s="102" t="str">
        <f t="shared" si="6"/>
        <v>05</v>
      </c>
      <c r="F218" s="102" t="str">
        <f>_xlfn.CONCAT(Tableau2[[#This Row],[2a]],Tableau2[[#This Row],[2c]])</f>
        <v>202105</v>
      </c>
      <c r="G218" s="96">
        <v>1364918</v>
      </c>
      <c r="H218">
        <v>120</v>
      </c>
      <c r="I218" s="102">
        <f>Tableau2[[#This Row],[4. poids OT (kg)]]/1000</f>
        <v>0.12</v>
      </c>
      <c r="J218" t="s">
        <v>46</v>
      </c>
      <c r="K218">
        <v>92</v>
      </c>
      <c r="L218">
        <v>91100</v>
      </c>
      <c r="M218" t="s">
        <v>70</v>
      </c>
      <c r="N218">
        <v>59810</v>
      </c>
      <c r="O218" t="s">
        <v>104</v>
      </c>
      <c r="P218">
        <v>248.797</v>
      </c>
      <c r="Q218" t="s">
        <v>72</v>
      </c>
      <c r="R218">
        <v>1969</v>
      </c>
      <c r="S218" t="s">
        <v>69</v>
      </c>
      <c r="T218">
        <f>VLOOKUP(Tableau2[[#This Row],[5. type transport]],'Taux émission CO2e'!$A$5:$D$16,4,0)</f>
        <v>0.16</v>
      </c>
      <c r="U218">
        <f>VLOOKUP(Tableau2[[#This Row],[5. type transport]],'Taux émission CO2e'!$A$5:$B$16,2,0)</f>
        <v>0.3</v>
      </c>
      <c r="V218">
        <f>VLOOKUP(Tableau2[[#This Row],[5. type transport]],'Taux émission CO2e'!$A$20:$D$31,4,0)</f>
        <v>6.7400000000000002E-2</v>
      </c>
      <c r="W218">
        <f>VLOOKUP(Tableau2[[#This Row],[5. type transport]],'Taux émission CO2e'!$A$20:$B$31,2,0)</f>
        <v>0.7</v>
      </c>
      <c r="X218" s="98">
        <f t="shared" si="7"/>
        <v>2.8416598151999999</v>
      </c>
    </row>
    <row r="219" spans="1:24" x14ac:dyDescent="0.25">
      <c r="A219">
        <v>20210500070</v>
      </c>
      <c r="B219" s="95">
        <v>44333</v>
      </c>
      <c r="C219" s="102">
        <f>YEAR(Tableau2[[#This Row],[2. date saisie]])</f>
        <v>2021</v>
      </c>
      <c r="D219" s="102">
        <f>MONTH(Tableau2[[#This Row],[2. date saisie]])</f>
        <v>5</v>
      </c>
      <c r="E219" s="102" t="str">
        <f t="shared" si="6"/>
        <v>05</v>
      </c>
      <c r="F219" s="102" t="str">
        <f>_xlfn.CONCAT(Tableau2[[#This Row],[2a]],Tableau2[[#This Row],[2c]])</f>
        <v>202105</v>
      </c>
      <c r="G219" s="96">
        <v>1364913</v>
      </c>
      <c r="H219">
        <v>110</v>
      </c>
      <c r="I219" s="102">
        <f>Tableau2[[#This Row],[4. poids OT (kg)]]/1000</f>
        <v>0.11</v>
      </c>
      <c r="J219" t="s">
        <v>46</v>
      </c>
      <c r="K219">
        <v>95</v>
      </c>
      <c r="L219">
        <v>91100</v>
      </c>
      <c r="M219" t="s">
        <v>70</v>
      </c>
      <c r="N219">
        <v>59100</v>
      </c>
      <c r="O219" t="s">
        <v>74</v>
      </c>
      <c r="P219">
        <v>266.166</v>
      </c>
      <c r="Q219" t="s">
        <v>72</v>
      </c>
      <c r="R219">
        <v>1969</v>
      </c>
      <c r="S219" t="s">
        <v>69</v>
      </c>
      <c r="T219">
        <f>VLOOKUP(Tableau2[[#This Row],[5. type transport]],'Taux émission CO2e'!$A$5:$D$16,4,0)</f>
        <v>0.16</v>
      </c>
      <c r="U219">
        <f>VLOOKUP(Tableau2[[#This Row],[5. type transport]],'Taux émission CO2e'!$A$5:$B$16,2,0)</f>
        <v>0.3</v>
      </c>
      <c r="V219">
        <f>VLOOKUP(Tableau2[[#This Row],[5. type transport]],'Taux émission CO2e'!$A$20:$D$31,4,0)</f>
        <v>6.7400000000000002E-2</v>
      </c>
      <c r="W219">
        <f>VLOOKUP(Tableau2[[#This Row],[5. type transport]],'Taux émission CO2e'!$A$20:$B$31,2,0)</f>
        <v>0.7</v>
      </c>
      <c r="X219" s="98">
        <f t="shared" si="7"/>
        <v>2.7867047867999997</v>
      </c>
    </row>
    <row r="220" spans="1:24" x14ac:dyDescent="0.25">
      <c r="A220">
        <v>20210500070</v>
      </c>
      <c r="B220" s="95">
        <v>44333</v>
      </c>
      <c r="C220" s="102">
        <f>YEAR(Tableau2[[#This Row],[2. date saisie]])</f>
        <v>2021</v>
      </c>
      <c r="D220" s="102">
        <f>MONTH(Tableau2[[#This Row],[2. date saisie]])</f>
        <v>5</v>
      </c>
      <c r="E220" s="102" t="str">
        <f t="shared" si="6"/>
        <v>05</v>
      </c>
      <c r="F220" s="102" t="str">
        <f>_xlfn.CONCAT(Tableau2[[#This Row],[2a]],Tableau2[[#This Row],[2c]])</f>
        <v>202105</v>
      </c>
      <c r="G220" s="96">
        <v>1364892</v>
      </c>
      <c r="H220">
        <v>120</v>
      </c>
      <c r="I220" s="102">
        <f>Tableau2[[#This Row],[4. poids OT (kg)]]/1000</f>
        <v>0.12</v>
      </c>
      <c r="J220" t="s">
        <v>46</v>
      </c>
      <c r="K220">
        <v>100</v>
      </c>
      <c r="L220">
        <v>91100</v>
      </c>
      <c r="M220" t="s">
        <v>70</v>
      </c>
      <c r="N220">
        <v>62780</v>
      </c>
      <c r="O220" t="s">
        <v>102</v>
      </c>
      <c r="P220">
        <v>280.69799999999998</v>
      </c>
      <c r="Q220" t="s">
        <v>72</v>
      </c>
      <c r="R220">
        <v>1969</v>
      </c>
      <c r="S220" t="s">
        <v>69</v>
      </c>
      <c r="T220">
        <f>VLOOKUP(Tableau2[[#This Row],[5. type transport]],'Taux émission CO2e'!$A$5:$D$16,4,0)</f>
        <v>0.16</v>
      </c>
      <c r="U220">
        <f>VLOOKUP(Tableau2[[#This Row],[5. type transport]],'Taux émission CO2e'!$A$5:$B$16,2,0)</f>
        <v>0.3</v>
      </c>
      <c r="V220">
        <f>VLOOKUP(Tableau2[[#This Row],[5. type transport]],'Taux émission CO2e'!$A$20:$D$31,4,0)</f>
        <v>6.7400000000000002E-2</v>
      </c>
      <c r="W220">
        <f>VLOOKUP(Tableau2[[#This Row],[5. type transport]],'Taux émission CO2e'!$A$20:$B$31,2,0)</f>
        <v>0.7</v>
      </c>
      <c r="X220" s="98">
        <f t="shared" si="7"/>
        <v>3.2060202767999995</v>
      </c>
    </row>
    <row r="221" spans="1:24" x14ac:dyDescent="0.25">
      <c r="A221">
        <v>20210500070</v>
      </c>
      <c r="B221" s="95">
        <v>44333</v>
      </c>
      <c r="C221" s="102">
        <f>YEAR(Tableau2[[#This Row],[2. date saisie]])</f>
        <v>2021</v>
      </c>
      <c r="D221" s="102">
        <f>MONTH(Tableau2[[#This Row],[2. date saisie]])</f>
        <v>5</v>
      </c>
      <c r="E221" s="102" t="str">
        <f t="shared" si="6"/>
        <v>05</v>
      </c>
      <c r="F221" s="102" t="str">
        <f>_xlfn.CONCAT(Tableau2[[#This Row],[2a]],Tableau2[[#This Row],[2c]])</f>
        <v>202105</v>
      </c>
      <c r="G221" s="96">
        <v>1364886</v>
      </c>
      <c r="H221">
        <v>70</v>
      </c>
      <c r="I221" s="102">
        <f>Tableau2[[#This Row],[4. poids OT (kg)]]/1000</f>
        <v>7.0000000000000007E-2</v>
      </c>
      <c r="J221" t="s">
        <v>47</v>
      </c>
      <c r="K221">
        <v>123</v>
      </c>
      <c r="L221">
        <v>91100</v>
      </c>
      <c r="M221" t="s">
        <v>70</v>
      </c>
      <c r="N221">
        <v>26750</v>
      </c>
      <c r="O221" t="s">
        <v>86</v>
      </c>
      <c r="P221">
        <v>541.17999999999995</v>
      </c>
      <c r="Q221" t="s">
        <v>72</v>
      </c>
      <c r="R221">
        <v>1969</v>
      </c>
      <c r="S221" t="s">
        <v>69</v>
      </c>
      <c r="T221">
        <f>VLOOKUP(Tableau2[[#This Row],[5. type transport]],'Taux émission CO2e'!$A$5:$D$16,4,0)</f>
        <v>0.16</v>
      </c>
      <c r="U221">
        <f>VLOOKUP(Tableau2[[#This Row],[5. type transport]],'Taux émission CO2e'!$A$5:$B$16,2,0)</f>
        <v>0.3</v>
      </c>
      <c r="V221">
        <f>VLOOKUP(Tableau2[[#This Row],[5. type transport]],'Taux émission CO2e'!$A$20:$D$31,4,0)</f>
        <v>6.7400000000000002E-2</v>
      </c>
      <c r="W221">
        <f>VLOOKUP(Tableau2[[#This Row],[5. type transport]],'Taux émission CO2e'!$A$20:$B$31,2,0)</f>
        <v>0.7</v>
      </c>
      <c r="X221" s="98">
        <f t="shared" si="7"/>
        <v>3.605665868</v>
      </c>
    </row>
    <row r="222" spans="1:24" x14ac:dyDescent="0.25">
      <c r="A222">
        <v>20210500029</v>
      </c>
      <c r="B222" s="95">
        <v>44333</v>
      </c>
      <c r="C222" s="102">
        <f>YEAR(Tableau2[[#This Row],[2. date saisie]])</f>
        <v>2021</v>
      </c>
      <c r="D222" s="102">
        <f>MONTH(Tableau2[[#This Row],[2. date saisie]])</f>
        <v>5</v>
      </c>
      <c r="E222" s="102" t="str">
        <f t="shared" si="6"/>
        <v>05</v>
      </c>
      <c r="F222" s="102" t="str">
        <f>_xlfn.CONCAT(Tableau2[[#This Row],[2a]],Tableau2[[#This Row],[2c]])</f>
        <v>202105</v>
      </c>
      <c r="G222" s="96">
        <v>1364242</v>
      </c>
      <c r="H222">
        <v>200</v>
      </c>
      <c r="I222" s="102">
        <f>Tableau2[[#This Row],[4. poids OT (kg)]]/1000</f>
        <v>0.2</v>
      </c>
      <c r="J222" t="s">
        <v>47</v>
      </c>
      <c r="K222">
        <v>131</v>
      </c>
      <c r="L222">
        <v>8090</v>
      </c>
      <c r="M222" t="s">
        <v>81</v>
      </c>
      <c r="N222">
        <v>91100</v>
      </c>
      <c r="O222" t="s">
        <v>76</v>
      </c>
      <c r="P222">
        <v>258.04300000000001</v>
      </c>
      <c r="Q222" t="s">
        <v>124</v>
      </c>
      <c r="R222">
        <v>1992</v>
      </c>
      <c r="S222" t="s">
        <v>78</v>
      </c>
      <c r="T222">
        <f>VLOOKUP(Tableau2[[#This Row],[5. type transport]],'Taux émission CO2e'!$A$5:$D$16,4,0)</f>
        <v>0.16</v>
      </c>
      <c r="U222">
        <f>VLOOKUP(Tableau2[[#This Row],[5. type transport]],'Taux émission CO2e'!$A$5:$B$16,2,0)</f>
        <v>0.3</v>
      </c>
      <c r="V222">
        <f>VLOOKUP(Tableau2[[#This Row],[5. type transport]],'Taux émission CO2e'!$A$20:$D$31,4,0)</f>
        <v>6.7400000000000002E-2</v>
      </c>
      <c r="W222">
        <f>VLOOKUP(Tableau2[[#This Row],[5. type transport]],'Taux émission CO2e'!$A$20:$B$31,2,0)</f>
        <v>0.7</v>
      </c>
      <c r="X222" s="98">
        <f t="shared" si="7"/>
        <v>4.9121065480000006</v>
      </c>
    </row>
    <row r="223" spans="1:24" x14ac:dyDescent="0.25">
      <c r="A223">
        <v>20210500070</v>
      </c>
      <c r="B223" s="95">
        <v>44333</v>
      </c>
      <c r="C223" s="102">
        <f>YEAR(Tableau2[[#This Row],[2. date saisie]])</f>
        <v>2021</v>
      </c>
      <c r="D223" s="102">
        <f>MONTH(Tableau2[[#This Row],[2. date saisie]])</f>
        <v>5</v>
      </c>
      <c r="E223" s="102" t="str">
        <f t="shared" si="6"/>
        <v>05</v>
      </c>
      <c r="F223" s="102" t="str">
        <f>_xlfn.CONCAT(Tableau2[[#This Row],[2a]],Tableau2[[#This Row],[2c]])</f>
        <v>202105</v>
      </c>
      <c r="G223" s="96">
        <v>1364905</v>
      </c>
      <c r="H223">
        <v>70</v>
      </c>
      <c r="I223" s="102">
        <f>Tableau2[[#This Row],[4. poids OT (kg)]]/1000</f>
        <v>7.0000000000000007E-2</v>
      </c>
      <c r="J223" t="s">
        <v>46</v>
      </c>
      <c r="K223">
        <v>131</v>
      </c>
      <c r="L223">
        <v>91100</v>
      </c>
      <c r="M223" t="s">
        <v>70</v>
      </c>
      <c r="N223">
        <v>39570</v>
      </c>
      <c r="O223" t="s">
        <v>105</v>
      </c>
      <c r="P223">
        <v>380.45499999999998</v>
      </c>
      <c r="Q223" t="s">
        <v>72</v>
      </c>
      <c r="R223">
        <v>1969</v>
      </c>
      <c r="S223" t="s">
        <v>69</v>
      </c>
      <c r="T223">
        <f>VLOOKUP(Tableau2[[#This Row],[5. type transport]],'Taux émission CO2e'!$A$5:$D$16,4,0)</f>
        <v>0.16</v>
      </c>
      <c r="U223">
        <f>VLOOKUP(Tableau2[[#This Row],[5. type transport]],'Taux émission CO2e'!$A$5:$B$16,2,0)</f>
        <v>0.3</v>
      </c>
      <c r="V223">
        <f>VLOOKUP(Tableau2[[#This Row],[5. type transport]],'Taux émission CO2e'!$A$20:$D$31,4,0)</f>
        <v>6.7400000000000002E-2</v>
      </c>
      <c r="W223">
        <f>VLOOKUP(Tableau2[[#This Row],[5. type transport]],'Taux émission CO2e'!$A$20:$B$31,2,0)</f>
        <v>0.7</v>
      </c>
      <c r="X223" s="98">
        <f t="shared" si="7"/>
        <v>2.5348194830000006</v>
      </c>
    </row>
    <row r="224" spans="1:24" x14ac:dyDescent="0.25">
      <c r="A224">
        <v>20210500070</v>
      </c>
      <c r="B224" s="95">
        <v>44333</v>
      </c>
      <c r="C224" s="102">
        <f>YEAR(Tableau2[[#This Row],[2. date saisie]])</f>
        <v>2021</v>
      </c>
      <c r="D224" s="102">
        <f>MONTH(Tableau2[[#This Row],[2. date saisie]])</f>
        <v>5</v>
      </c>
      <c r="E224" s="102" t="str">
        <f t="shared" si="6"/>
        <v>05</v>
      </c>
      <c r="F224" s="102" t="str">
        <f>_xlfn.CONCAT(Tableau2[[#This Row],[2a]],Tableau2[[#This Row],[2c]])</f>
        <v>202105</v>
      </c>
      <c r="G224" s="96">
        <v>1364877</v>
      </c>
      <c r="H224">
        <v>90</v>
      </c>
      <c r="I224" s="102">
        <f>Tableau2[[#This Row],[4. poids OT (kg)]]/1000</f>
        <v>0.09</v>
      </c>
      <c r="J224" t="s">
        <v>46</v>
      </c>
      <c r="K224">
        <v>140</v>
      </c>
      <c r="L224">
        <v>91100</v>
      </c>
      <c r="M224" t="s">
        <v>70</v>
      </c>
      <c r="N224">
        <v>67100</v>
      </c>
      <c r="O224" t="s">
        <v>79</v>
      </c>
      <c r="P224">
        <v>515.798</v>
      </c>
      <c r="Q224" t="s">
        <v>72</v>
      </c>
      <c r="R224">
        <v>1969</v>
      </c>
      <c r="S224" t="s">
        <v>69</v>
      </c>
      <c r="T224">
        <f>VLOOKUP(Tableau2[[#This Row],[5. type transport]],'Taux émission CO2e'!$A$5:$D$16,4,0)</f>
        <v>0.16</v>
      </c>
      <c r="U224">
        <f>VLOOKUP(Tableau2[[#This Row],[5. type transport]],'Taux émission CO2e'!$A$5:$B$16,2,0)</f>
        <v>0.3</v>
      </c>
      <c r="V224">
        <f>VLOOKUP(Tableau2[[#This Row],[5. type transport]],'Taux émission CO2e'!$A$20:$D$31,4,0)</f>
        <v>6.7400000000000002E-2</v>
      </c>
      <c r="W224">
        <f>VLOOKUP(Tableau2[[#This Row],[5. type transport]],'Taux émission CO2e'!$A$20:$B$31,2,0)</f>
        <v>0.7</v>
      </c>
      <c r="X224" s="98">
        <f t="shared" si="7"/>
        <v>4.4184288275999997</v>
      </c>
    </row>
    <row r="225" spans="1:24" x14ac:dyDescent="0.25">
      <c r="A225">
        <v>20210500029</v>
      </c>
      <c r="B225" s="95">
        <v>44333</v>
      </c>
      <c r="C225" s="102">
        <f>YEAR(Tableau2[[#This Row],[2. date saisie]])</f>
        <v>2021</v>
      </c>
      <c r="D225" s="102">
        <f>MONTH(Tableau2[[#This Row],[2. date saisie]])</f>
        <v>5</v>
      </c>
      <c r="E225" s="102" t="str">
        <f t="shared" si="6"/>
        <v>05</v>
      </c>
      <c r="F225" s="102" t="str">
        <f>_xlfn.CONCAT(Tableau2[[#This Row],[2a]],Tableau2[[#This Row],[2c]])</f>
        <v>202105</v>
      </c>
      <c r="G225" s="96">
        <v>1363676</v>
      </c>
      <c r="H225">
        <v>250</v>
      </c>
      <c r="I225" s="102">
        <f>Tableau2[[#This Row],[4. poids OT (kg)]]/1000</f>
        <v>0.25</v>
      </c>
      <c r="J225" t="s">
        <v>47</v>
      </c>
      <c r="K225">
        <v>196</v>
      </c>
      <c r="L225">
        <v>26750</v>
      </c>
      <c r="M225" t="s">
        <v>82</v>
      </c>
      <c r="N225">
        <v>91100</v>
      </c>
      <c r="O225" t="s">
        <v>76</v>
      </c>
      <c r="P225">
        <v>541.52599999999995</v>
      </c>
      <c r="Q225" t="s">
        <v>83</v>
      </c>
      <c r="R225">
        <v>1998</v>
      </c>
      <c r="S225" t="s">
        <v>78</v>
      </c>
      <c r="T225">
        <f>VLOOKUP(Tableau2[[#This Row],[5. type transport]],'Taux émission CO2e'!$A$5:$D$16,4,0)</f>
        <v>0.16</v>
      </c>
      <c r="U225">
        <f>VLOOKUP(Tableau2[[#This Row],[5. type transport]],'Taux émission CO2e'!$A$5:$B$16,2,0)</f>
        <v>0.3</v>
      </c>
      <c r="V225">
        <f>VLOOKUP(Tableau2[[#This Row],[5. type transport]],'Taux émission CO2e'!$A$20:$D$31,4,0)</f>
        <v>6.7400000000000002E-2</v>
      </c>
      <c r="W225">
        <f>VLOOKUP(Tableau2[[#This Row],[5. type transport]],'Taux émission CO2e'!$A$20:$B$31,2,0)</f>
        <v>0.7</v>
      </c>
      <c r="X225" s="98">
        <f t="shared" si="7"/>
        <v>12.885611169999999</v>
      </c>
    </row>
    <row r="226" spans="1:24" x14ac:dyDescent="0.25">
      <c r="A226">
        <v>20210500070</v>
      </c>
      <c r="B226" s="95">
        <v>44334</v>
      </c>
      <c r="C226" s="102">
        <f>YEAR(Tableau2[[#This Row],[2. date saisie]])</f>
        <v>2021</v>
      </c>
      <c r="D226" s="102">
        <f>MONTH(Tableau2[[#This Row],[2. date saisie]])</f>
        <v>5</v>
      </c>
      <c r="E226" s="102" t="str">
        <f t="shared" si="6"/>
        <v>05</v>
      </c>
      <c r="F226" s="102" t="str">
        <f>_xlfn.CONCAT(Tableau2[[#This Row],[2a]],Tableau2[[#This Row],[2c]])</f>
        <v>202105</v>
      </c>
      <c r="G226" s="96">
        <v>1365616</v>
      </c>
      <c r="H226">
        <v>200</v>
      </c>
      <c r="I226" s="102">
        <f>Tableau2[[#This Row],[4. poids OT (kg)]]/1000</f>
        <v>0.2</v>
      </c>
      <c r="J226" t="s">
        <v>46</v>
      </c>
      <c r="K226">
        <v>158</v>
      </c>
      <c r="L226">
        <v>21300</v>
      </c>
      <c r="M226" t="s">
        <v>94</v>
      </c>
      <c r="N226">
        <v>91100</v>
      </c>
      <c r="O226" t="s">
        <v>76</v>
      </c>
      <c r="P226">
        <v>278.14499999999998</v>
      </c>
      <c r="Q226" t="s">
        <v>95</v>
      </c>
      <c r="R226">
        <v>1995</v>
      </c>
      <c r="S226" t="s">
        <v>78</v>
      </c>
      <c r="T226">
        <f>VLOOKUP(Tableau2[[#This Row],[5. type transport]],'Taux émission CO2e'!$A$5:$D$16,4,0)</f>
        <v>0.16</v>
      </c>
      <c r="U226">
        <f>VLOOKUP(Tableau2[[#This Row],[5. type transport]],'Taux émission CO2e'!$A$5:$B$16,2,0)</f>
        <v>0.3</v>
      </c>
      <c r="V226">
        <f>VLOOKUP(Tableau2[[#This Row],[5. type transport]],'Taux émission CO2e'!$A$20:$D$31,4,0)</f>
        <v>6.7400000000000002E-2</v>
      </c>
      <c r="W226">
        <f>VLOOKUP(Tableau2[[#This Row],[5. type transport]],'Taux émission CO2e'!$A$20:$B$31,2,0)</f>
        <v>0.7</v>
      </c>
      <c r="X226" s="98">
        <f t="shared" si="7"/>
        <v>5.2947682199999999</v>
      </c>
    </row>
    <row r="227" spans="1:24" x14ac:dyDescent="0.25">
      <c r="A227">
        <v>20210500070</v>
      </c>
      <c r="B227" s="95">
        <v>44335</v>
      </c>
      <c r="C227" s="102">
        <f>YEAR(Tableau2[[#This Row],[2. date saisie]])</f>
        <v>2021</v>
      </c>
      <c r="D227" s="102">
        <f>MONTH(Tableau2[[#This Row],[2. date saisie]])</f>
        <v>5</v>
      </c>
      <c r="E227" s="102" t="str">
        <f t="shared" si="6"/>
        <v>05</v>
      </c>
      <c r="F227" s="102" t="str">
        <f>_xlfn.CONCAT(Tableau2[[#This Row],[2a]],Tableau2[[#This Row],[2c]])</f>
        <v>202105</v>
      </c>
      <c r="G227" s="96">
        <v>1365549</v>
      </c>
      <c r="H227">
        <v>200</v>
      </c>
      <c r="I227" s="102">
        <f>Tableau2[[#This Row],[4. poids OT (kg)]]/1000</f>
        <v>0.2</v>
      </c>
      <c r="J227" t="s">
        <v>47</v>
      </c>
      <c r="K227">
        <v>125</v>
      </c>
      <c r="L227">
        <v>59243</v>
      </c>
      <c r="M227" t="s">
        <v>117</v>
      </c>
      <c r="N227">
        <v>91100</v>
      </c>
      <c r="O227" t="s">
        <v>76</v>
      </c>
      <c r="P227">
        <v>251.91900000000001</v>
      </c>
      <c r="Q227" t="s">
        <v>118</v>
      </c>
      <c r="R227">
        <v>1978</v>
      </c>
      <c r="S227" t="s">
        <v>78</v>
      </c>
      <c r="T227">
        <f>VLOOKUP(Tableau2[[#This Row],[5. type transport]],'Taux émission CO2e'!$A$5:$D$16,4,0)</f>
        <v>0.16</v>
      </c>
      <c r="U227">
        <f>VLOOKUP(Tableau2[[#This Row],[5. type transport]],'Taux émission CO2e'!$A$5:$B$16,2,0)</f>
        <v>0.3</v>
      </c>
      <c r="V227">
        <f>VLOOKUP(Tableau2[[#This Row],[5. type transport]],'Taux émission CO2e'!$A$20:$D$31,4,0)</f>
        <v>6.7400000000000002E-2</v>
      </c>
      <c r="W227">
        <f>VLOOKUP(Tableau2[[#This Row],[5. type transport]],'Taux émission CO2e'!$A$20:$B$31,2,0)</f>
        <v>0.7</v>
      </c>
      <c r="X227" s="98">
        <f t="shared" si="7"/>
        <v>4.7955300840000001</v>
      </c>
    </row>
    <row r="228" spans="1:24" x14ac:dyDescent="0.25">
      <c r="A228">
        <v>20210500070</v>
      </c>
      <c r="B228" s="95">
        <v>44335</v>
      </c>
      <c r="C228" s="102">
        <f>YEAR(Tableau2[[#This Row],[2. date saisie]])</f>
        <v>2021</v>
      </c>
      <c r="D228" s="102">
        <f>MONTH(Tableau2[[#This Row],[2. date saisie]])</f>
        <v>5</v>
      </c>
      <c r="E228" s="102" t="str">
        <f t="shared" si="6"/>
        <v>05</v>
      </c>
      <c r="F228" s="102" t="str">
        <f>_xlfn.CONCAT(Tableau2[[#This Row],[2a]],Tableau2[[#This Row],[2c]])</f>
        <v>202105</v>
      </c>
      <c r="G228" s="96">
        <v>1366171</v>
      </c>
      <c r="H228">
        <v>600</v>
      </c>
      <c r="I228" s="102">
        <f>Tableau2[[#This Row],[4. poids OT (kg)]]/1000</f>
        <v>0.6</v>
      </c>
      <c r="J228" t="s">
        <v>46</v>
      </c>
      <c r="K228">
        <v>309.37</v>
      </c>
      <c r="L228">
        <v>21300</v>
      </c>
      <c r="M228" t="s">
        <v>94</v>
      </c>
      <c r="N228">
        <v>62138</v>
      </c>
      <c r="O228" t="s">
        <v>141</v>
      </c>
      <c r="P228">
        <v>500.93</v>
      </c>
      <c r="Q228" t="s">
        <v>95</v>
      </c>
      <c r="R228">
        <v>1995</v>
      </c>
      <c r="S228" t="s">
        <v>78</v>
      </c>
      <c r="T228">
        <f>VLOOKUP(Tableau2[[#This Row],[5. type transport]],'Taux émission CO2e'!$A$5:$D$16,4,0)</f>
        <v>0.16</v>
      </c>
      <c r="U228">
        <f>VLOOKUP(Tableau2[[#This Row],[5. type transport]],'Taux émission CO2e'!$A$5:$B$16,2,0)</f>
        <v>0.3</v>
      </c>
      <c r="V228">
        <f>VLOOKUP(Tableau2[[#This Row],[5. type transport]],'Taux émission CO2e'!$A$20:$D$31,4,0)</f>
        <v>6.7400000000000002E-2</v>
      </c>
      <c r="W228">
        <f>VLOOKUP(Tableau2[[#This Row],[5. type transport]],'Taux émission CO2e'!$A$20:$B$31,2,0)</f>
        <v>0.7</v>
      </c>
      <c r="X228" s="98">
        <f t="shared" si="7"/>
        <v>28.60711044</v>
      </c>
    </row>
    <row r="229" spans="1:24" x14ac:dyDescent="0.25">
      <c r="A229">
        <v>20210500070</v>
      </c>
      <c r="B229" s="95">
        <v>44336</v>
      </c>
      <c r="C229" s="102">
        <f>YEAR(Tableau2[[#This Row],[2. date saisie]])</f>
        <v>2021</v>
      </c>
      <c r="D229" s="102">
        <f>MONTH(Tableau2[[#This Row],[2. date saisie]])</f>
        <v>5</v>
      </c>
      <c r="E229" s="102" t="str">
        <f t="shared" si="6"/>
        <v>05</v>
      </c>
      <c r="F229" s="102" t="str">
        <f>_xlfn.CONCAT(Tableau2[[#This Row],[2a]],Tableau2[[#This Row],[2c]])</f>
        <v>202105</v>
      </c>
      <c r="G229" s="96">
        <v>1366714</v>
      </c>
      <c r="H229">
        <v>400</v>
      </c>
      <c r="I229" s="102">
        <f>Tableau2[[#This Row],[4. poids OT (kg)]]/1000</f>
        <v>0.4</v>
      </c>
      <c r="J229" t="s">
        <v>46</v>
      </c>
      <c r="K229">
        <v>158</v>
      </c>
      <c r="L229">
        <v>59100</v>
      </c>
      <c r="M229" t="s">
        <v>98</v>
      </c>
      <c r="N229">
        <v>91100</v>
      </c>
      <c r="O229" t="s">
        <v>76</v>
      </c>
      <c r="P229">
        <v>266.35300000000001</v>
      </c>
      <c r="Q229" t="s">
        <v>100</v>
      </c>
      <c r="R229">
        <v>1987</v>
      </c>
      <c r="S229" t="s">
        <v>69</v>
      </c>
      <c r="T229">
        <f>VLOOKUP(Tableau2[[#This Row],[5. type transport]],'Taux émission CO2e'!$A$5:$D$16,4,0)</f>
        <v>0.16</v>
      </c>
      <c r="U229">
        <f>VLOOKUP(Tableau2[[#This Row],[5. type transport]],'Taux émission CO2e'!$A$5:$B$16,2,0)</f>
        <v>0.3</v>
      </c>
      <c r="V229">
        <f>VLOOKUP(Tableau2[[#This Row],[5. type transport]],'Taux émission CO2e'!$A$20:$D$31,4,0)</f>
        <v>6.7400000000000002E-2</v>
      </c>
      <c r="W229">
        <f>VLOOKUP(Tableau2[[#This Row],[5. type transport]],'Taux émission CO2e'!$A$20:$B$31,2,0)</f>
        <v>0.7</v>
      </c>
      <c r="X229" s="98">
        <f t="shared" si="7"/>
        <v>10.140591416000003</v>
      </c>
    </row>
    <row r="230" spans="1:24" x14ac:dyDescent="0.25">
      <c r="A230">
        <v>20210500070</v>
      </c>
      <c r="B230" s="95">
        <v>44336</v>
      </c>
      <c r="C230" s="102">
        <f>YEAR(Tableau2[[#This Row],[2. date saisie]])</f>
        <v>2021</v>
      </c>
      <c r="D230" s="102">
        <f>MONTH(Tableau2[[#This Row],[2. date saisie]])</f>
        <v>5</v>
      </c>
      <c r="E230" s="102" t="str">
        <f t="shared" si="6"/>
        <v>05</v>
      </c>
      <c r="F230" s="102" t="str">
        <f>_xlfn.CONCAT(Tableau2[[#This Row],[2a]],Tableau2[[#This Row],[2c]])</f>
        <v>202105</v>
      </c>
      <c r="G230" s="96">
        <v>1365472</v>
      </c>
      <c r="H230">
        <v>750</v>
      </c>
      <c r="I230" s="102">
        <f>Tableau2[[#This Row],[4. poids OT (kg)]]/1000</f>
        <v>0.75</v>
      </c>
      <c r="J230" t="s">
        <v>46</v>
      </c>
      <c r="K230">
        <v>206</v>
      </c>
      <c r="L230">
        <v>59810</v>
      </c>
      <c r="M230" t="s">
        <v>67</v>
      </c>
      <c r="N230">
        <v>91100</v>
      </c>
      <c r="O230" t="s">
        <v>76</v>
      </c>
      <c r="P230">
        <v>250.27799999999999</v>
      </c>
      <c r="Q230" t="s">
        <v>112</v>
      </c>
      <c r="R230">
        <v>1998</v>
      </c>
      <c r="S230" t="s">
        <v>69</v>
      </c>
      <c r="T230">
        <f>VLOOKUP(Tableau2[[#This Row],[5. type transport]],'Taux émission CO2e'!$A$5:$D$16,4,0)</f>
        <v>0.16</v>
      </c>
      <c r="U230">
        <f>VLOOKUP(Tableau2[[#This Row],[5. type transport]],'Taux émission CO2e'!$A$5:$B$16,2,0)</f>
        <v>0.3</v>
      </c>
      <c r="V230">
        <f>VLOOKUP(Tableau2[[#This Row],[5. type transport]],'Taux émission CO2e'!$A$20:$D$31,4,0)</f>
        <v>6.7400000000000002E-2</v>
      </c>
      <c r="W230">
        <f>VLOOKUP(Tableau2[[#This Row],[5. type transport]],'Taux émission CO2e'!$A$20:$B$31,2,0)</f>
        <v>0.7</v>
      </c>
      <c r="X230" s="98">
        <f t="shared" si="7"/>
        <v>17.86609503</v>
      </c>
    </row>
    <row r="231" spans="1:24" x14ac:dyDescent="0.25">
      <c r="A231">
        <v>20210500070</v>
      </c>
      <c r="B231" s="95">
        <v>44337</v>
      </c>
      <c r="C231" s="102">
        <f>YEAR(Tableau2[[#This Row],[2. date saisie]])</f>
        <v>2021</v>
      </c>
      <c r="D231" s="102">
        <f>MONTH(Tableau2[[#This Row],[2. date saisie]])</f>
        <v>5</v>
      </c>
      <c r="E231" s="102" t="str">
        <f t="shared" si="6"/>
        <v>05</v>
      </c>
      <c r="F231" s="102" t="str">
        <f>_xlfn.CONCAT(Tableau2[[#This Row],[2a]],Tableau2[[#This Row],[2c]])</f>
        <v>202105</v>
      </c>
      <c r="G231" s="96">
        <v>1365611</v>
      </c>
      <c r="H231">
        <v>250</v>
      </c>
      <c r="I231" s="102">
        <f>Tableau2[[#This Row],[4. poids OT (kg)]]/1000</f>
        <v>0.25</v>
      </c>
      <c r="J231" t="s">
        <v>47</v>
      </c>
      <c r="K231">
        <v>158</v>
      </c>
      <c r="L231">
        <v>62780</v>
      </c>
      <c r="M231" t="s">
        <v>113</v>
      </c>
      <c r="N231">
        <v>91100</v>
      </c>
      <c r="O231" t="s">
        <v>76</v>
      </c>
      <c r="P231">
        <v>278.49700000000001</v>
      </c>
      <c r="Q231" t="s">
        <v>114</v>
      </c>
      <c r="R231">
        <v>1987</v>
      </c>
      <c r="S231" t="s">
        <v>78</v>
      </c>
      <c r="T231">
        <f>VLOOKUP(Tableau2[[#This Row],[5. type transport]],'Taux émission CO2e'!$A$5:$D$16,4,0)</f>
        <v>0.16</v>
      </c>
      <c r="U231">
        <f>VLOOKUP(Tableau2[[#This Row],[5. type transport]],'Taux émission CO2e'!$A$5:$B$16,2,0)</f>
        <v>0.3</v>
      </c>
      <c r="V231">
        <f>VLOOKUP(Tableau2[[#This Row],[5. type transport]],'Taux émission CO2e'!$A$20:$D$31,4,0)</f>
        <v>6.7400000000000002E-2</v>
      </c>
      <c r="W231">
        <f>VLOOKUP(Tableau2[[#This Row],[5. type transport]],'Taux émission CO2e'!$A$20:$B$31,2,0)</f>
        <v>0.7</v>
      </c>
      <c r="X231" s="98">
        <f t="shared" si="7"/>
        <v>6.6268361150000006</v>
      </c>
    </row>
    <row r="232" spans="1:24" x14ac:dyDescent="0.25">
      <c r="A232">
        <v>20210500070</v>
      </c>
      <c r="B232" s="95">
        <v>44337</v>
      </c>
      <c r="C232" s="102">
        <f>YEAR(Tableau2[[#This Row],[2. date saisie]])</f>
        <v>2021</v>
      </c>
      <c r="D232" s="102">
        <f>MONTH(Tableau2[[#This Row],[2. date saisie]])</f>
        <v>5</v>
      </c>
      <c r="E232" s="102" t="str">
        <f t="shared" si="6"/>
        <v>05</v>
      </c>
      <c r="F232" s="102" t="str">
        <f>_xlfn.CONCAT(Tableau2[[#This Row],[2a]],Tableau2[[#This Row],[2c]])</f>
        <v>202105</v>
      </c>
      <c r="G232" s="96">
        <v>1366022</v>
      </c>
      <c r="H232">
        <v>250</v>
      </c>
      <c r="I232" s="102">
        <f>Tableau2[[#This Row],[4. poids OT (kg)]]/1000</f>
        <v>0.25</v>
      </c>
      <c r="J232" t="s">
        <v>47</v>
      </c>
      <c r="K232">
        <v>196</v>
      </c>
      <c r="L232">
        <v>26750</v>
      </c>
      <c r="M232" t="s">
        <v>82</v>
      </c>
      <c r="N232">
        <v>91100</v>
      </c>
      <c r="O232" t="s">
        <v>76</v>
      </c>
      <c r="P232">
        <v>541.52599999999995</v>
      </c>
      <c r="Q232" t="s">
        <v>83</v>
      </c>
      <c r="R232">
        <v>1998</v>
      </c>
      <c r="S232" t="s">
        <v>78</v>
      </c>
      <c r="T232">
        <f>VLOOKUP(Tableau2[[#This Row],[5. type transport]],'Taux émission CO2e'!$A$5:$D$16,4,0)</f>
        <v>0.16</v>
      </c>
      <c r="U232">
        <f>VLOOKUP(Tableau2[[#This Row],[5. type transport]],'Taux émission CO2e'!$A$5:$B$16,2,0)</f>
        <v>0.3</v>
      </c>
      <c r="V232">
        <f>VLOOKUP(Tableau2[[#This Row],[5. type transport]],'Taux émission CO2e'!$A$20:$D$31,4,0)</f>
        <v>6.7400000000000002E-2</v>
      </c>
      <c r="W232">
        <f>VLOOKUP(Tableau2[[#This Row],[5. type transport]],'Taux émission CO2e'!$A$20:$B$31,2,0)</f>
        <v>0.7</v>
      </c>
      <c r="X232" s="98">
        <f t="shared" si="7"/>
        <v>12.885611169999999</v>
      </c>
    </row>
    <row r="233" spans="1:24" x14ac:dyDescent="0.25">
      <c r="A233">
        <v>20210500070</v>
      </c>
      <c r="B233" s="95">
        <v>44337</v>
      </c>
      <c r="C233" s="102">
        <f>YEAR(Tableau2[[#This Row],[2. date saisie]])</f>
        <v>2021</v>
      </c>
      <c r="D233" s="102">
        <f>MONTH(Tableau2[[#This Row],[2. date saisie]])</f>
        <v>5</v>
      </c>
      <c r="E233" s="102" t="str">
        <f t="shared" si="6"/>
        <v>05</v>
      </c>
      <c r="F233" s="102" t="str">
        <f>_xlfn.CONCAT(Tableau2[[#This Row],[2a]],Tableau2[[#This Row],[2c]])</f>
        <v>202105</v>
      </c>
      <c r="G233" s="96">
        <v>1365567</v>
      </c>
      <c r="H233">
        <v>400</v>
      </c>
      <c r="I233" s="102">
        <f>Tableau2[[#This Row],[4. poids OT (kg)]]/1000</f>
        <v>0.4</v>
      </c>
      <c r="J233" t="s">
        <v>46</v>
      </c>
      <c r="K233">
        <v>228</v>
      </c>
      <c r="L233">
        <v>67100</v>
      </c>
      <c r="M233" t="s">
        <v>73</v>
      </c>
      <c r="N233">
        <v>91100</v>
      </c>
      <c r="O233" t="s">
        <v>76</v>
      </c>
      <c r="P233">
        <v>516.47400000000005</v>
      </c>
      <c r="Q233" t="s">
        <v>75</v>
      </c>
      <c r="R233">
        <v>1987</v>
      </c>
      <c r="S233" t="s">
        <v>69</v>
      </c>
      <c r="T233">
        <f>VLOOKUP(Tableau2[[#This Row],[5. type transport]],'Taux émission CO2e'!$A$5:$D$16,4,0)</f>
        <v>0.16</v>
      </c>
      <c r="U233">
        <f>VLOOKUP(Tableau2[[#This Row],[5. type transport]],'Taux émission CO2e'!$A$5:$B$16,2,0)</f>
        <v>0.3</v>
      </c>
      <c r="V233">
        <f>VLOOKUP(Tableau2[[#This Row],[5. type transport]],'Taux émission CO2e'!$A$20:$D$31,4,0)</f>
        <v>6.7400000000000002E-2</v>
      </c>
      <c r="W233">
        <f>VLOOKUP(Tableau2[[#This Row],[5. type transport]],'Taux émission CO2e'!$A$20:$B$31,2,0)</f>
        <v>0.7</v>
      </c>
      <c r="X233" s="98">
        <f t="shared" si="7"/>
        <v>19.663198128000005</v>
      </c>
    </row>
    <row r="234" spans="1:24" x14ac:dyDescent="0.25">
      <c r="A234">
        <v>20210500070</v>
      </c>
      <c r="B234" s="95">
        <v>44341</v>
      </c>
      <c r="C234" s="102">
        <f>YEAR(Tableau2[[#This Row],[2. date saisie]])</f>
        <v>2021</v>
      </c>
      <c r="D234" s="102">
        <f>MONTH(Tableau2[[#This Row],[2. date saisie]])</f>
        <v>5</v>
      </c>
      <c r="E234" s="102" t="str">
        <f t="shared" si="6"/>
        <v>05</v>
      </c>
      <c r="F234" s="102" t="str">
        <f>_xlfn.CONCAT(Tableau2[[#This Row],[2a]],Tableau2[[#This Row],[2c]])</f>
        <v>202105</v>
      </c>
      <c r="G234" s="96">
        <v>1367285</v>
      </c>
      <c r="H234">
        <v>200</v>
      </c>
      <c r="I234" s="102">
        <f>Tableau2[[#This Row],[4. poids OT (kg)]]/1000</f>
        <v>0.2</v>
      </c>
      <c r="J234" t="s">
        <v>46</v>
      </c>
      <c r="K234">
        <v>132</v>
      </c>
      <c r="L234">
        <v>94440</v>
      </c>
      <c r="M234" t="s">
        <v>87</v>
      </c>
      <c r="N234">
        <v>59100</v>
      </c>
      <c r="O234" t="s">
        <v>74</v>
      </c>
      <c r="P234">
        <v>250.898</v>
      </c>
      <c r="Q234" t="s">
        <v>88</v>
      </c>
      <c r="R234">
        <v>1976</v>
      </c>
      <c r="S234" t="s">
        <v>69</v>
      </c>
      <c r="T234">
        <f>VLOOKUP(Tableau2[[#This Row],[5. type transport]],'Taux émission CO2e'!$A$5:$D$16,4,0)</f>
        <v>0.16</v>
      </c>
      <c r="U234">
        <f>VLOOKUP(Tableau2[[#This Row],[5. type transport]],'Taux émission CO2e'!$A$5:$B$16,2,0)</f>
        <v>0.3</v>
      </c>
      <c r="V234">
        <f>VLOOKUP(Tableau2[[#This Row],[5. type transport]],'Taux émission CO2e'!$A$20:$D$31,4,0)</f>
        <v>6.7400000000000002E-2</v>
      </c>
      <c r="W234">
        <f>VLOOKUP(Tableau2[[#This Row],[5. type transport]],'Taux émission CO2e'!$A$20:$B$31,2,0)</f>
        <v>0.7</v>
      </c>
      <c r="X234" s="98">
        <f t="shared" si="7"/>
        <v>4.7760943280000001</v>
      </c>
    </row>
    <row r="235" spans="1:24" x14ac:dyDescent="0.25">
      <c r="A235">
        <v>20210500070</v>
      </c>
      <c r="B235" s="95">
        <v>44341</v>
      </c>
      <c r="C235" s="102">
        <f>YEAR(Tableau2[[#This Row],[2. date saisie]])</f>
        <v>2021</v>
      </c>
      <c r="D235" s="102">
        <f>MONTH(Tableau2[[#This Row],[2. date saisie]])</f>
        <v>5</v>
      </c>
      <c r="E235" s="102" t="str">
        <f t="shared" si="6"/>
        <v>05</v>
      </c>
      <c r="F235" s="102" t="str">
        <f>_xlfn.CONCAT(Tableau2[[#This Row],[2a]],Tableau2[[#This Row],[2c]])</f>
        <v>202105</v>
      </c>
      <c r="G235" s="96">
        <v>1365038</v>
      </c>
      <c r="H235">
        <v>80</v>
      </c>
      <c r="I235" s="102">
        <f>Tableau2[[#This Row],[4. poids OT (kg)]]/1000</f>
        <v>0.08</v>
      </c>
      <c r="J235" t="s">
        <v>33</v>
      </c>
      <c r="K235">
        <v>250</v>
      </c>
      <c r="L235">
        <v>34000</v>
      </c>
      <c r="M235" t="s">
        <v>142</v>
      </c>
      <c r="N235">
        <v>66000</v>
      </c>
      <c r="O235" t="s">
        <v>71</v>
      </c>
      <c r="P235">
        <v>154.95699999999999</v>
      </c>
      <c r="Q235" t="s">
        <v>143</v>
      </c>
      <c r="R235">
        <v>1972</v>
      </c>
      <c r="S235" t="s">
        <v>69</v>
      </c>
      <c r="T235">
        <f>VLOOKUP(Tableau2[[#This Row],[5. type transport]],'Taux émission CO2e'!$A$5:$D$16,4,0)</f>
        <v>6.7400000000000002E-2</v>
      </c>
      <c r="U235">
        <f>VLOOKUP(Tableau2[[#This Row],[5. type transport]],'Taux émission CO2e'!$A$5:$B$16,2,0)</f>
        <v>1</v>
      </c>
      <c r="V235">
        <f>VLOOKUP(Tableau2[[#This Row],[5. type transport]],'Taux émission CO2e'!$A$20:$D$31,4,0)</f>
        <v>0</v>
      </c>
      <c r="W235">
        <f>VLOOKUP(Tableau2[[#This Row],[5. type transport]],'Taux émission CO2e'!$A$20:$B$31,2,0)</f>
        <v>0</v>
      </c>
      <c r="X235" s="98">
        <f t="shared" si="7"/>
        <v>0.83552814399999997</v>
      </c>
    </row>
    <row r="236" spans="1:24" x14ac:dyDescent="0.25">
      <c r="A236">
        <v>20210500070</v>
      </c>
      <c r="B236" s="95">
        <v>44342</v>
      </c>
      <c r="C236" s="102">
        <f>YEAR(Tableau2[[#This Row],[2. date saisie]])</f>
        <v>2021</v>
      </c>
      <c r="D236" s="102">
        <f>MONTH(Tableau2[[#This Row],[2. date saisie]])</f>
        <v>5</v>
      </c>
      <c r="E236" s="102" t="str">
        <f t="shared" si="6"/>
        <v>05</v>
      </c>
      <c r="F236" s="102" t="str">
        <f>_xlfn.CONCAT(Tableau2[[#This Row],[2a]],Tableau2[[#This Row],[2c]])</f>
        <v>202105</v>
      </c>
      <c r="G236" s="96">
        <v>1367812</v>
      </c>
      <c r="H236">
        <v>200</v>
      </c>
      <c r="I236" s="102">
        <f>Tableau2[[#This Row],[4. poids OT (kg)]]/1000</f>
        <v>0.2</v>
      </c>
      <c r="J236" t="s">
        <v>46</v>
      </c>
      <c r="K236">
        <v>131</v>
      </c>
      <c r="L236">
        <v>8090</v>
      </c>
      <c r="M236" t="s">
        <v>81</v>
      </c>
      <c r="N236">
        <v>91100</v>
      </c>
      <c r="O236" t="s">
        <v>76</v>
      </c>
      <c r="P236">
        <v>258.04300000000001</v>
      </c>
      <c r="Q236" t="s">
        <v>124</v>
      </c>
      <c r="R236">
        <v>1992</v>
      </c>
      <c r="S236" t="s">
        <v>78</v>
      </c>
      <c r="T236">
        <f>VLOOKUP(Tableau2[[#This Row],[5. type transport]],'Taux émission CO2e'!$A$5:$D$16,4,0)</f>
        <v>0.16</v>
      </c>
      <c r="U236">
        <f>VLOOKUP(Tableau2[[#This Row],[5. type transport]],'Taux émission CO2e'!$A$5:$B$16,2,0)</f>
        <v>0.3</v>
      </c>
      <c r="V236">
        <f>VLOOKUP(Tableau2[[#This Row],[5. type transport]],'Taux émission CO2e'!$A$20:$D$31,4,0)</f>
        <v>6.7400000000000002E-2</v>
      </c>
      <c r="W236">
        <f>VLOOKUP(Tableau2[[#This Row],[5. type transport]],'Taux émission CO2e'!$A$20:$B$31,2,0)</f>
        <v>0.7</v>
      </c>
      <c r="X236" s="98">
        <f t="shared" si="7"/>
        <v>4.9121065480000006</v>
      </c>
    </row>
    <row r="237" spans="1:24" x14ac:dyDescent="0.25">
      <c r="A237">
        <v>20210500070</v>
      </c>
      <c r="B237" s="95">
        <v>44342</v>
      </c>
      <c r="C237" s="102">
        <f>YEAR(Tableau2[[#This Row],[2. date saisie]])</f>
        <v>2021</v>
      </c>
      <c r="D237" s="102">
        <f>MONTH(Tableau2[[#This Row],[2. date saisie]])</f>
        <v>5</v>
      </c>
      <c r="E237" s="102" t="str">
        <f t="shared" si="6"/>
        <v>05</v>
      </c>
      <c r="F237" s="102" t="str">
        <f>_xlfn.CONCAT(Tableau2[[#This Row],[2a]],Tableau2[[#This Row],[2c]])</f>
        <v>202105</v>
      </c>
      <c r="G237" s="96">
        <v>1367798</v>
      </c>
      <c r="H237">
        <v>200</v>
      </c>
      <c r="I237" s="102">
        <f>Tableau2[[#This Row],[4. poids OT (kg)]]/1000</f>
        <v>0.2</v>
      </c>
      <c r="J237" t="s">
        <v>46</v>
      </c>
      <c r="K237">
        <v>158</v>
      </c>
      <c r="L237">
        <v>21300</v>
      </c>
      <c r="M237" t="s">
        <v>94</v>
      </c>
      <c r="N237">
        <v>91100</v>
      </c>
      <c r="O237" t="s">
        <v>76</v>
      </c>
      <c r="P237">
        <v>278.14499999999998</v>
      </c>
      <c r="Q237" t="s">
        <v>95</v>
      </c>
      <c r="R237">
        <v>1995</v>
      </c>
      <c r="S237" t="s">
        <v>78</v>
      </c>
      <c r="T237">
        <f>VLOOKUP(Tableau2[[#This Row],[5. type transport]],'Taux émission CO2e'!$A$5:$D$16,4,0)</f>
        <v>0.16</v>
      </c>
      <c r="U237">
        <f>VLOOKUP(Tableau2[[#This Row],[5. type transport]],'Taux émission CO2e'!$A$5:$B$16,2,0)</f>
        <v>0.3</v>
      </c>
      <c r="V237">
        <f>VLOOKUP(Tableau2[[#This Row],[5. type transport]],'Taux émission CO2e'!$A$20:$D$31,4,0)</f>
        <v>6.7400000000000002E-2</v>
      </c>
      <c r="W237">
        <f>VLOOKUP(Tableau2[[#This Row],[5. type transport]],'Taux émission CO2e'!$A$20:$B$31,2,0)</f>
        <v>0.7</v>
      </c>
      <c r="X237" s="98">
        <f t="shared" si="7"/>
        <v>5.2947682199999999</v>
      </c>
    </row>
    <row r="238" spans="1:24" x14ac:dyDescent="0.25">
      <c r="A238">
        <v>20210500105</v>
      </c>
      <c r="B238" s="95">
        <v>44342</v>
      </c>
      <c r="C238" s="102">
        <f>YEAR(Tableau2[[#This Row],[2. date saisie]])</f>
        <v>2021</v>
      </c>
      <c r="D238" s="102">
        <f>MONTH(Tableau2[[#This Row],[2. date saisie]])</f>
        <v>5</v>
      </c>
      <c r="E238" s="102" t="str">
        <f t="shared" si="6"/>
        <v>05</v>
      </c>
      <c r="F238" s="102" t="str">
        <f>_xlfn.CONCAT(Tableau2[[#This Row],[2a]],Tableau2[[#This Row],[2c]])</f>
        <v>202105</v>
      </c>
      <c r="G238" s="96">
        <v>1365194</v>
      </c>
      <c r="H238">
        <v>400</v>
      </c>
      <c r="I238" s="102">
        <f>Tableau2[[#This Row],[4. poids OT (kg)]]/1000</f>
        <v>0.4</v>
      </c>
      <c r="J238" t="s">
        <v>47</v>
      </c>
      <c r="K238">
        <v>200</v>
      </c>
      <c r="L238">
        <v>39570</v>
      </c>
      <c r="M238" t="s">
        <v>115</v>
      </c>
      <c r="N238">
        <v>91100</v>
      </c>
      <c r="O238" t="s">
        <v>76</v>
      </c>
      <c r="P238">
        <v>380.58600000000001</v>
      </c>
      <c r="Q238" t="s">
        <v>116</v>
      </c>
      <c r="R238">
        <v>1986</v>
      </c>
      <c r="S238" t="s">
        <v>69</v>
      </c>
      <c r="T238">
        <f>VLOOKUP(Tableau2[[#This Row],[5. type transport]],'Taux émission CO2e'!$A$5:$D$16,4,0)</f>
        <v>0.16</v>
      </c>
      <c r="U238">
        <f>VLOOKUP(Tableau2[[#This Row],[5. type transport]],'Taux émission CO2e'!$A$5:$B$16,2,0)</f>
        <v>0.3</v>
      </c>
      <c r="V238">
        <f>VLOOKUP(Tableau2[[#This Row],[5. type transport]],'Taux émission CO2e'!$A$20:$D$31,4,0)</f>
        <v>6.7400000000000002E-2</v>
      </c>
      <c r="W238">
        <f>VLOOKUP(Tableau2[[#This Row],[5. type transport]],'Taux émission CO2e'!$A$20:$B$31,2,0)</f>
        <v>0.7</v>
      </c>
      <c r="X238" s="98">
        <f t="shared" si="7"/>
        <v>14.489670192</v>
      </c>
    </row>
    <row r="239" spans="1:24" x14ac:dyDescent="0.25">
      <c r="A239">
        <v>20210500070</v>
      </c>
      <c r="B239" s="95">
        <v>44343</v>
      </c>
      <c r="C239" s="102">
        <f>YEAR(Tableau2[[#This Row],[2. date saisie]])</f>
        <v>2021</v>
      </c>
      <c r="D239" s="102">
        <f>MONTH(Tableau2[[#This Row],[2. date saisie]])</f>
        <v>5</v>
      </c>
      <c r="E239" s="102" t="str">
        <f t="shared" si="6"/>
        <v>05</v>
      </c>
      <c r="F239" s="102" t="str">
        <f>_xlfn.CONCAT(Tableau2[[#This Row],[2a]],Tableau2[[#This Row],[2c]])</f>
        <v>202105</v>
      </c>
      <c r="G239" s="96">
        <v>1368435</v>
      </c>
      <c r="H239">
        <v>200</v>
      </c>
      <c r="I239" s="102">
        <f>Tableau2[[#This Row],[4. poids OT (kg)]]/1000</f>
        <v>0.2</v>
      </c>
      <c r="J239" t="s">
        <v>47</v>
      </c>
      <c r="K239">
        <v>125</v>
      </c>
      <c r="L239">
        <v>59243</v>
      </c>
      <c r="M239" t="s">
        <v>117</v>
      </c>
      <c r="N239">
        <v>91100</v>
      </c>
      <c r="O239" t="s">
        <v>76</v>
      </c>
      <c r="P239">
        <v>251.91900000000001</v>
      </c>
      <c r="Q239" t="s">
        <v>118</v>
      </c>
      <c r="R239">
        <v>1978</v>
      </c>
      <c r="S239" t="s">
        <v>78</v>
      </c>
      <c r="T239">
        <f>VLOOKUP(Tableau2[[#This Row],[5. type transport]],'Taux émission CO2e'!$A$5:$D$16,4,0)</f>
        <v>0.16</v>
      </c>
      <c r="U239">
        <f>VLOOKUP(Tableau2[[#This Row],[5. type transport]],'Taux émission CO2e'!$A$5:$B$16,2,0)</f>
        <v>0.3</v>
      </c>
      <c r="V239">
        <f>VLOOKUP(Tableau2[[#This Row],[5. type transport]],'Taux émission CO2e'!$A$20:$D$31,4,0)</f>
        <v>6.7400000000000002E-2</v>
      </c>
      <c r="W239">
        <f>VLOOKUP(Tableau2[[#This Row],[5. type transport]],'Taux émission CO2e'!$A$20:$B$31,2,0)</f>
        <v>0.7</v>
      </c>
      <c r="X239" s="98">
        <f t="shared" si="7"/>
        <v>4.7955300840000001</v>
      </c>
    </row>
    <row r="240" spans="1:24" x14ac:dyDescent="0.25">
      <c r="A240">
        <v>20210500070</v>
      </c>
      <c r="B240" s="95">
        <v>44343</v>
      </c>
      <c r="C240" s="102">
        <f>YEAR(Tableau2[[#This Row],[2. date saisie]])</f>
        <v>2021</v>
      </c>
      <c r="D240" s="102">
        <f>MONTH(Tableau2[[#This Row],[2. date saisie]])</f>
        <v>5</v>
      </c>
      <c r="E240" s="102" t="str">
        <f t="shared" si="6"/>
        <v>05</v>
      </c>
      <c r="F240" s="102" t="str">
        <f>_xlfn.CONCAT(Tableau2[[#This Row],[2a]],Tableau2[[#This Row],[2c]])</f>
        <v>202105</v>
      </c>
      <c r="G240" s="96">
        <v>1368438</v>
      </c>
      <c r="H240">
        <v>200</v>
      </c>
      <c r="I240" s="102">
        <f>Tableau2[[#This Row],[4. poids OT (kg)]]/1000</f>
        <v>0.2</v>
      </c>
      <c r="J240" t="s">
        <v>46</v>
      </c>
      <c r="K240">
        <v>158</v>
      </c>
      <c r="L240">
        <v>59100</v>
      </c>
      <c r="M240" t="s">
        <v>98</v>
      </c>
      <c r="N240">
        <v>91100</v>
      </c>
      <c r="O240" t="s">
        <v>76</v>
      </c>
      <c r="P240">
        <v>266.35300000000001</v>
      </c>
      <c r="Q240" t="s">
        <v>100</v>
      </c>
      <c r="R240">
        <v>1987</v>
      </c>
      <c r="S240" t="s">
        <v>69</v>
      </c>
      <c r="T240">
        <f>VLOOKUP(Tableau2[[#This Row],[5. type transport]],'Taux émission CO2e'!$A$5:$D$16,4,0)</f>
        <v>0.16</v>
      </c>
      <c r="U240">
        <f>VLOOKUP(Tableau2[[#This Row],[5. type transport]],'Taux émission CO2e'!$A$5:$B$16,2,0)</f>
        <v>0.3</v>
      </c>
      <c r="V240">
        <f>VLOOKUP(Tableau2[[#This Row],[5. type transport]],'Taux émission CO2e'!$A$20:$D$31,4,0)</f>
        <v>6.7400000000000002E-2</v>
      </c>
      <c r="W240">
        <f>VLOOKUP(Tableau2[[#This Row],[5. type transport]],'Taux émission CO2e'!$A$20:$B$31,2,0)</f>
        <v>0.7</v>
      </c>
      <c r="X240" s="98">
        <f t="shared" si="7"/>
        <v>5.0702957080000015</v>
      </c>
    </row>
    <row r="241" spans="1:24" x14ac:dyDescent="0.25">
      <c r="A241">
        <v>20210500070</v>
      </c>
      <c r="B241" s="95">
        <v>44343</v>
      </c>
      <c r="C241" s="102">
        <f>YEAR(Tableau2[[#This Row],[2. date saisie]])</f>
        <v>2021</v>
      </c>
      <c r="D241" s="102">
        <f>MONTH(Tableau2[[#This Row],[2. date saisie]])</f>
        <v>5</v>
      </c>
      <c r="E241" s="102" t="str">
        <f t="shared" si="6"/>
        <v>05</v>
      </c>
      <c r="F241" s="102" t="str">
        <f>_xlfn.CONCAT(Tableau2[[#This Row],[2a]],Tableau2[[#This Row],[2c]])</f>
        <v>202105</v>
      </c>
      <c r="G241" s="96">
        <v>1368479</v>
      </c>
      <c r="H241">
        <v>200</v>
      </c>
      <c r="I241" s="102">
        <f>Tableau2[[#This Row],[4. poids OT (kg)]]/1000</f>
        <v>0.2</v>
      </c>
      <c r="J241" t="s">
        <v>47</v>
      </c>
      <c r="K241">
        <v>158</v>
      </c>
      <c r="L241">
        <v>62780</v>
      </c>
      <c r="M241" t="s">
        <v>113</v>
      </c>
      <c r="N241">
        <v>91100</v>
      </c>
      <c r="O241" t="s">
        <v>76</v>
      </c>
      <c r="P241">
        <v>278.49700000000001</v>
      </c>
      <c r="Q241" t="s">
        <v>114</v>
      </c>
      <c r="R241">
        <v>1987</v>
      </c>
      <c r="S241" t="s">
        <v>78</v>
      </c>
      <c r="T241">
        <f>VLOOKUP(Tableau2[[#This Row],[5. type transport]],'Taux émission CO2e'!$A$5:$D$16,4,0)</f>
        <v>0.16</v>
      </c>
      <c r="U241">
        <f>VLOOKUP(Tableau2[[#This Row],[5. type transport]],'Taux émission CO2e'!$A$5:$B$16,2,0)</f>
        <v>0.3</v>
      </c>
      <c r="V241">
        <f>VLOOKUP(Tableau2[[#This Row],[5. type transport]],'Taux émission CO2e'!$A$20:$D$31,4,0)</f>
        <v>6.7400000000000002E-2</v>
      </c>
      <c r="W241">
        <f>VLOOKUP(Tableau2[[#This Row],[5. type transport]],'Taux émission CO2e'!$A$20:$B$31,2,0)</f>
        <v>0.7</v>
      </c>
      <c r="X241" s="98">
        <f t="shared" si="7"/>
        <v>5.3014688920000008</v>
      </c>
    </row>
    <row r="242" spans="1:24" x14ac:dyDescent="0.25">
      <c r="A242">
        <v>20210500070</v>
      </c>
      <c r="B242" s="95">
        <v>44343</v>
      </c>
      <c r="C242" s="102">
        <f>YEAR(Tableau2[[#This Row],[2. date saisie]])</f>
        <v>2021</v>
      </c>
      <c r="D242" s="102">
        <f>MONTH(Tableau2[[#This Row],[2. date saisie]])</f>
        <v>5</v>
      </c>
      <c r="E242" s="102" t="str">
        <f t="shared" si="6"/>
        <v>05</v>
      </c>
      <c r="F242" s="102" t="str">
        <f>_xlfn.CONCAT(Tableau2[[#This Row],[2a]],Tableau2[[#This Row],[2c]])</f>
        <v>202105</v>
      </c>
      <c r="G242" s="96">
        <v>1368862</v>
      </c>
      <c r="H242">
        <v>200</v>
      </c>
      <c r="I242" s="102">
        <f>Tableau2[[#This Row],[4. poids OT (kg)]]/1000</f>
        <v>0.2</v>
      </c>
      <c r="J242" t="s">
        <v>46</v>
      </c>
      <c r="K242">
        <v>165</v>
      </c>
      <c r="L242">
        <v>67100</v>
      </c>
      <c r="M242" t="s">
        <v>73</v>
      </c>
      <c r="N242">
        <v>91100</v>
      </c>
      <c r="O242" t="s">
        <v>76</v>
      </c>
      <c r="P242">
        <v>516.47400000000005</v>
      </c>
      <c r="Q242" t="s">
        <v>75</v>
      </c>
      <c r="R242">
        <v>1987</v>
      </c>
      <c r="S242" t="s">
        <v>69</v>
      </c>
      <c r="T242">
        <f>VLOOKUP(Tableau2[[#This Row],[5. type transport]],'Taux émission CO2e'!$A$5:$D$16,4,0)</f>
        <v>0.16</v>
      </c>
      <c r="U242">
        <f>VLOOKUP(Tableau2[[#This Row],[5. type transport]],'Taux émission CO2e'!$A$5:$B$16,2,0)</f>
        <v>0.3</v>
      </c>
      <c r="V242">
        <f>VLOOKUP(Tableau2[[#This Row],[5. type transport]],'Taux émission CO2e'!$A$20:$D$31,4,0)</f>
        <v>6.7400000000000002E-2</v>
      </c>
      <c r="W242">
        <f>VLOOKUP(Tableau2[[#This Row],[5. type transport]],'Taux émission CO2e'!$A$20:$B$31,2,0)</f>
        <v>0.7</v>
      </c>
      <c r="X242" s="98">
        <f t="shared" si="7"/>
        <v>9.8315990640000024</v>
      </c>
    </row>
    <row r="243" spans="1:24" x14ac:dyDescent="0.25">
      <c r="A243">
        <v>20210500105</v>
      </c>
      <c r="B243" s="95">
        <v>44343</v>
      </c>
      <c r="C243" s="102">
        <f>YEAR(Tableau2[[#This Row],[2. date saisie]])</f>
        <v>2021</v>
      </c>
      <c r="D243" s="102">
        <f>MONTH(Tableau2[[#This Row],[2. date saisie]])</f>
        <v>5</v>
      </c>
      <c r="E243" s="102" t="str">
        <f t="shared" si="6"/>
        <v>05</v>
      </c>
      <c r="F243" s="102" t="str">
        <f>_xlfn.CONCAT(Tableau2[[#This Row],[2a]],Tableau2[[#This Row],[2c]])</f>
        <v>202105</v>
      </c>
      <c r="G243" s="96">
        <v>1368472</v>
      </c>
      <c r="H243">
        <v>200</v>
      </c>
      <c r="I243" s="102">
        <f>Tableau2[[#This Row],[4. poids OT (kg)]]/1000</f>
        <v>0.2</v>
      </c>
      <c r="J243" t="s">
        <v>47</v>
      </c>
      <c r="K243">
        <v>196</v>
      </c>
      <c r="L243">
        <v>26750</v>
      </c>
      <c r="M243" t="s">
        <v>82</v>
      </c>
      <c r="N243">
        <v>91100</v>
      </c>
      <c r="O243" t="s">
        <v>76</v>
      </c>
      <c r="P243">
        <v>541.52599999999995</v>
      </c>
      <c r="Q243" t="s">
        <v>83</v>
      </c>
      <c r="R243">
        <v>1998</v>
      </c>
      <c r="S243" t="s">
        <v>78</v>
      </c>
      <c r="T243">
        <f>VLOOKUP(Tableau2[[#This Row],[5. type transport]],'Taux émission CO2e'!$A$5:$D$16,4,0)</f>
        <v>0.16</v>
      </c>
      <c r="U243">
        <f>VLOOKUP(Tableau2[[#This Row],[5. type transport]],'Taux émission CO2e'!$A$5:$B$16,2,0)</f>
        <v>0.3</v>
      </c>
      <c r="V243">
        <f>VLOOKUP(Tableau2[[#This Row],[5. type transport]],'Taux émission CO2e'!$A$20:$D$31,4,0)</f>
        <v>6.7400000000000002E-2</v>
      </c>
      <c r="W243">
        <f>VLOOKUP(Tableau2[[#This Row],[5. type transport]],'Taux émission CO2e'!$A$20:$B$31,2,0)</f>
        <v>0.7</v>
      </c>
      <c r="X243" s="98">
        <f t="shared" si="7"/>
        <v>10.308488936</v>
      </c>
    </row>
    <row r="244" spans="1:24" x14ac:dyDescent="0.25">
      <c r="A244">
        <v>20210500107</v>
      </c>
      <c r="B244" s="95">
        <v>44347</v>
      </c>
      <c r="C244" s="102">
        <f>YEAR(Tableau2[[#This Row],[2. date saisie]])</f>
        <v>2021</v>
      </c>
      <c r="D244" s="102">
        <f>MONTH(Tableau2[[#This Row],[2. date saisie]])</f>
        <v>5</v>
      </c>
      <c r="E244" s="102" t="str">
        <f t="shared" si="6"/>
        <v>05</v>
      </c>
      <c r="F244" s="102" t="str">
        <f>_xlfn.CONCAT(Tableau2[[#This Row],[2a]],Tableau2[[#This Row],[2c]])</f>
        <v>202105</v>
      </c>
      <c r="G244" s="96">
        <v>1369338</v>
      </c>
      <c r="H244">
        <v>200</v>
      </c>
      <c r="I244" s="102">
        <f>Tableau2[[#This Row],[4. poids OT (kg)]]/1000</f>
        <v>0.2</v>
      </c>
      <c r="J244" t="s">
        <v>46</v>
      </c>
      <c r="K244">
        <v>125</v>
      </c>
      <c r="L244">
        <v>59243</v>
      </c>
      <c r="M244" t="s">
        <v>117</v>
      </c>
      <c r="N244">
        <v>91100</v>
      </c>
      <c r="O244" t="s">
        <v>76</v>
      </c>
      <c r="P244">
        <v>251.91900000000001</v>
      </c>
      <c r="Q244" t="s">
        <v>118</v>
      </c>
      <c r="R244">
        <v>1978</v>
      </c>
      <c r="S244" t="s">
        <v>78</v>
      </c>
      <c r="T244">
        <f>VLOOKUP(Tableau2[[#This Row],[5. type transport]],'Taux émission CO2e'!$A$5:$D$16,4,0)</f>
        <v>0.16</v>
      </c>
      <c r="U244">
        <f>VLOOKUP(Tableau2[[#This Row],[5. type transport]],'Taux émission CO2e'!$A$5:$B$16,2,0)</f>
        <v>0.3</v>
      </c>
      <c r="V244">
        <f>VLOOKUP(Tableau2[[#This Row],[5. type transport]],'Taux émission CO2e'!$A$20:$D$31,4,0)</f>
        <v>6.7400000000000002E-2</v>
      </c>
      <c r="W244">
        <f>VLOOKUP(Tableau2[[#This Row],[5. type transport]],'Taux émission CO2e'!$A$20:$B$31,2,0)</f>
        <v>0.7</v>
      </c>
      <c r="X244" s="98">
        <f t="shared" si="7"/>
        <v>4.7955300840000001</v>
      </c>
    </row>
    <row r="245" spans="1:24" x14ac:dyDescent="0.25">
      <c r="A245">
        <v>20210600050</v>
      </c>
      <c r="B245" s="95">
        <v>44348</v>
      </c>
      <c r="C245" s="102">
        <f>YEAR(Tableau2[[#This Row],[2. date saisie]])</f>
        <v>2021</v>
      </c>
      <c r="D245" s="102">
        <f>MONTH(Tableau2[[#This Row],[2. date saisie]])</f>
        <v>6</v>
      </c>
      <c r="E245" s="102" t="str">
        <f t="shared" si="6"/>
        <v>06</v>
      </c>
      <c r="F245" s="102" t="str">
        <f>_xlfn.CONCAT(Tableau2[[#This Row],[2a]],Tableau2[[#This Row],[2c]])</f>
        <v>202106</v>
      </c>
      <c r="G245" s="96">
        <v>1370254</v>
      </c>
      <c r="H245">
        <v>200</v>
      </c>
      <c r="I245" s="102">
        <f>Tableau2[[#This Row],[4. poids OT (kg)]]/1000</f>
        <v>0.2</v>
      </c>
      <c r="J245" t="s">
        <v>39</v>
      </c>
      <c r="K245">
        <v>80</v>
      </c>
      <c r="L245">
        <v>91100</v>
      </c>
      <c r="M245" t="s">
        <v>70</v>
      </c>
      <c r="N245">
        <v>93000</v>
      </c>
      <c r="O245" t="s">
        <v>144</v>
      </c>
      <c r="P245">
        <v>51.088000000000001</v>
      </c>
      <c r="Q245" t="s">
        <v>72</v>
      </c>
      <c r="R245">
        <v>1969</v>
      </c>
      <c r="S245" t="s">
        <v>69</v>
      </c>
      <c r="T245">
        <f>VLOOKUP(Tableau2[[#This Row],[5. type transport]],'Taux émission CO2e'!$A$5:$D$16,4,0)</f>
        <v>0.24099999999999999</v>
      </c>
      <c r="U245">
        <f>VLOOKUP(Tableau2[[#This Row],[5. type transport]],'Taux émission CO2e'!$A$5:$B$16,2,0)</f>
        <v>1</v>
      </c>
      <c r="V245">
        <f>VLOOKUP(Tableau2[[#This Row],[5. type transport]],'Taux émission CO2e'!$A$20:$D$31,4,0)</f>
        <v>0</v>
      </c>
      <c r="W245">
        <f>VLOOKUP(Tableau2[[#This Row],[5. type transport]],'Taux émission CO2e'!$A$20:$B$31,2,0)</f>
        <v>0</v>
      </c>
      <c r="X245" s="98">
        <f t="shared" si="7"/>
        <v>2.4624416</v>
      </c>
    </row>
    <row r="246" spans="1:24" x14ac:dyDescent="0.25">
      <c r="A246">
        <v>20210500107</v>
      </c>
      <c r="B246" s="95">
        <v>44348</v>
      </c>
      <c r="C246" s="102">
        <f>YEAR(Tableau2[[#This Row],[2. date saisie]])</f>
        <v>2021</v>
      </c>
      <c r="D246" s="102">
        <f>MONTH(Tableau2[[#This Row],[2. date saisie]])</f>
        <v>6</v>
      </c>
      <c r="E246" s="102" t="str">
        <f t="shared" si="6"/>
        <v>06</v>
      </c>
      <c r="F246" s="102" t="str">
        <f>_xlfn.CONCAT(Tableau2[[#This Row],[2a]],Tableau2[[#This Row],[2c]])</f>
        <v>202106</v>
      </c>
      <c r="G246" s="96">
        <v>1369762</v>
      </c>
      <c r="H246">
        <v>200</v>
      </c>
      <c r="I246" s="102">
        <f>Tableau2[[#This Row],[4. poids OT (kg)]]/1000</f>
        <v>0.2</v>
      </c>
      <c r="J246" t="s">
        <v>46</v>
      </c>
      <c r="K246">
        <v>131</v>
      </c>
      <c r="L246">
        <v>8090</v>
      </c>
      <c r="M246" t="s">
        <v>81</v>
      </c>
      <c r="N246">
        <v>91100</v>
      </c>
      <c r="O246" t="s">
        <v>76</v>
      </c>
      <c r="P246">
        <v>258.04300000000001</v>
      </c>
      <c r="Q246" t="s">
        <v>124</v>
      </c>
      <c r="R246">
        <v>1992</v>
      </c>
      <c r="S246" t="s">
        <v>78</v>
      </c>
      <c r="T246">
        <f>VLOOKUP(Tableau2[[#This Row],[5. type transport]],'Taux émission CO2e'!$A$5:$D$16,4,0)</f>
        <v>0.16</v>
      </c>
      <c r="U246">
        <f>VLOOKUP(Tableau2[[#This Row],[5. type transport]],'Taux émission CO2e'!$A$5:$B$16,2,0)</f>
        <v>0.3</v>
      </c>
      <c r="V246">
        <f>VLOOKUP(Tableau2[[#This Row],[5. type transport]],'Taux émission CO2e'!$A$20:$D$31,4,0)</f>
        <v>6.7400000000000002E-2</v>
      </c>
      <c r="W246">
        <f>VLOOKUP(Tableau2[[#This Row],[5. type transport]],'Taux émission CO2e'!$A$20:$B$31,2,0)</f>
        <v>0.7</v>
      </c>
      <c r="X246" s="98">
        <f t="shared" si="7"/>
        <v>4.9121065480000006</v>
      </c>
    </row>
    <row r="247" spans="1:24" x14ac:dyDescent="0.25">
      <c r="A247">
        <v>20210500107</v>
      </c>
      <c r="B247" s="95">
        <v>44348</v>
      </c>
      <c r="C247" s="102">
        <f>YEAR(Tableau2[[#This Row],[2. date saisie]])</f>
        <v>2021</v>
      </c>
      <c r="D247" s="102">
        <f>MONTH(Tableau2[[#This Row],[2. date saisie]])</f>
        <v>6</v>
      </c>
      <c r="E247" s="102" t="str">
        <f t="shared" si="6"/>
        <v>06</v>
      </c>
      <c r="F247" s="102" t="str">
        <f>_xlfn.CONCAT(Tableau2[[#This Row],[2a]],Tableau2[[#This Row],[2c]])</f>
        <v>202106</v>
      </c>
      <c r="G247" s="96">
        <v>1369760</v>
      </c>
      <c r="H247">
        <v>300</v>
      </c>
      <c r="I247" s="102">
        <f>Tableau2[[#This Row],[4. poids OT (kg)]]/1000</f>
        <v>0.3</v>
      </c>
      <c r="J247" t="s">
        <v>46</v>
      </c>
      <c r="K247">
        <v>158</v>
      </c>
      <c r="L247">
        <v>59810</v>
      </c>
      <c r="M247" t="s">
        <v>67</v>
      </c>
      <c r="N247">
        <v>91100</v>
      </c>
      <c r="O247" t="s">
        <v>76</v>
      </c>
      <c r="P247">
        <v>250.27799999999999</v>
      </c>
      <c r="Q247" t="s">
        <v>112</v>
      </c>
      <c r="R247">
        <v>1998</v>
      </c>
      <c r="S247" t="s">
        <v>69</v>
      </c>
      <c r="T247">
        <f>VLOOKUP(Tableau2[[#This Row],[5. type transport]],'Taux émission CO2e'!$A$5:$D$16,4,0)</f>
        <v>0.16</v>
      </c>
      <c r="U247">
        <f>VLOOKUP(Tableau2[[#This Row],[5. type transport]],'Taux émission CO2e'!$A$5:$B$16,2,0)</f>
        <v>0.3</v>
      </c>
      <c r="V247">
        <f>VLOOKUP(Tableau2[[#This Row],[5. type transport]],'Taux émission CO2e'!$A$20:$D$31,4,0)</f>
        <v>6.7400000000000002E-2</v>
      </c>
      <c r="W247">
        <f>VLOOKUP(Tableau2[[#This Row],[5. type transport]],'Taux émission CO2e'!$A$20:$B$31,2,0)</f>
        <v>0.7</v>
      </c>
      <c r="X247" s="98">
        <f t="shared" si="7"/>
        <v>7.1464380119999991</v>
      </c>
    </row>
    <row r="248" spans="1:24" x14ac:dyDescent="0.25">
      <c r="A248">
        <v>20210600050</v>
      </c>
      <c r="B248" s="95">
        <v>44348</v>
      </c>
      <c r="C248" s="102">
        <f>YEAR(Tableau2[[#This Row],[2. date saisie]])</f>
        <v>2021</v>
      </c>
      <c r="D248" s="102">
        <f>MONTH(Tableau2[[#This Row],[2. date saisie]])</f>
        <v>6</v>
      </c>
      <c r="E248" s="102" t="str">
        <f t="shared" si="6"/>
        <v>06</v>
      </c>
      <c r="F248" s="102" t="str">
        <f>_xlfn.CONCAT(Tableau2[[#This Row],[2a]],Tableau2[[#This Row],[2c]])</f>
        <v>202106</v>
      </c>
      <c r="G248" s="96">
        <v>1369761</v>
      </c>
      <c r="H248">
        <v>200</v>
      </c>
      <c r="I248" s="102">
        <f>Tableau2[[#This Row],[4. poids OT (kg)]]/1000</f>
        <v>0.2</v>
      </c>
      <c r="J248" t="s">
        <v>46</v>
      </c>
      <c r="K248">
        <v>158</v>
      </c>
      <c r="L248">
        <v>21300</v>
      </c>
      <c r="M248" t="s">
        <v>94</v>
      </c>
      <c r="N248">
        <v>91100</v>
      </c>
      <c r="O248" t="s">
        <v>76</v>
      </c>
      <c r="P248">
        <v>278.14499999999998</v>
      </c>
      <c r="Q248" t="s">
        <v>95</v>
      </c>
      <c r="R248">
        <v>1995</v>
      </c>
      <c r="S248" t="s">
        <v>78</v>
      </c>
      <c r="T248">
        <f>VLOOKUP(Tableau2[[#This Row],[5. type transport]],'Taux émission CO2e'!$A$5:$D$16,4,0)</f>
        <v>0.16</v>
      </c>
      <c r="U248">
        <f>VLOOKUP(Tableau2[[#This Row],[5. type transport]],'Taux émission CO2e'!$A$5:$B$16,2,0)</f>
        <v>0.3</v>
      </c>
      <c r="V248">
        <f>VLOOKUP(Tableau2[[#This Row],[5. type transport]],'Taux émission CO2e'!$A$20:$D$31,4,0)</f>
        <v>6.7400000000000002E-2</v>
      </c>
      <c r="W248">
        <f>VLOOKUP(Tableau2[[#This Row],[5. type transport]],'Taux émission CO2e'!$A$20:$B$31,2,0)</f>
        <v>0.7</v>
      </c>
      <c r="X248" s="98">
        <f t="shared" si="7"/>
        <v>5.2947682199999999</v>
      </c>
    </row>
    <row r="249" spans="1:24" x14ac:dyDescent="0.25">
      <c r="A249">
        <v>20210500105</v>
      </c>
      <c r="B249" s="95">
        <v>44348</v>
      </c>
      <c r="C249" s="102">
        <f>YEAR(Tableau2[[#This Row],[2. date saisie]])</f>
        <v>2021</v>
      </c>
      <c r="D249" s="102">
        <f>MONTH(Tableau2[[#This Row],[2. date saisie]])</f>
        <v>6</v>
      </c>
      <c r="E249" s="102" t="str">
        <f t="shared" si="6"/>
        <v>06</v>
      </c>
      <c r="F249" s="102" t="str">
        <f>_xlfn.CONCAT(Tableau2[[#This Row],[2a]],Tableau2[[#This Row],[2c]])</f>
        <v>202106</v>
      </c>
      <c r="G249" s="96">
        <v>1370412</v>
      </c>
      <c r="H249">
        <v>300</v>
      </c>
      <c r="I249" s="102">
        <f>Tableau2[[#This Row],[4. poids OT (kg)]]/1000</f>
        <v>0.3</v>
      </c>
      <c r="J249" t="s">
        <v>47</v>
      </c>
      <c r="K249">
        <v>166</v>
      </c>
      <c r="L249">
        <v>39570</v>
      </c>
      <c r="M249" t="s">
        <v>115</v>
      </c>
      <c r="N249">
        <v>91100</v>
      </c>
      <c r="O249" t="s">
        <v>76</v>
      </c>
      <c r="P249">
        <v>380.58600000000001</v>
      </c>
      <c r="Q249" t="s">
        <v>116</v>
      </c>
      <c r="R249">
        <v>1986</v>
      </c>
      <c r="S249" t="s">
        <v>69</v>
      </c>
      <c r="T249">
        <f>VLOOKUP(Tableau2[[#This Row],[5. type transport]],'Taux émission CO2e'!$A$5:$D$16,4,0)</f>
        <v>0.16</v>
      </c>
      <c r="U249">
        <f>VLOOKUP(Tableau2[[#This Row],[5. type transport]],'Taux émission CO2e'!$A$5:$B$16,2,0)</f>
        <v>0.3</v>
      </c>
      <c r="V249">
        <f>VLOOKUP(Tableau2[[#This Row],[5. type transport]],'Taux émission CO2e'!$A$20:$D$31,4,0)</f>
        <v>6.7400000000000002E-2</v>
      </c>
      <c r="W249">
        <f>VLOOKUP(Tableau2[[#This Row],[5. type transport]],'Taux émission CO2e'!$A$20:$B$31,2,0)</f>
        <v>0.7</v>
      </c>
      <c r="X249" s="98">
        <f t="shared" si="7"/>
        <v>10.867252643999999</v>
      </c>
    </row>
    <row r="250" spans="1:24" x14ac:dyDescent="0.25">
      <c r="A250">
        <v>20210600050</v>
      </c>
      <c r="B250" s="95">
        <v>44348</v>
      </c>
      <c r="C250" s="102">
        <f>YEAR(Tableau2[[#This Row],[2. date saisie]])</f>
        <v>2021</v>
      </c>
      <c r="D250" s="102">
        <f>MONTH(Tableau2[[#This Row],[2. date saisie]])</f>
        <v>6</v>
      </c>
      <c r="E250" s="102" t="str">
        <f t="shared" si="6"/>
        <v>06</v>
      </c>
      <c r="F250" s="102" t="str">
        <f>_xlfn.CONCAT(Tableau2[[#This Row],[2a]],Tableau2[[#This Row],[2c]])</f>
        <v>202106</v>
      </c>
      <c r="G250" s="96">
        <v>1370143</v>
      </c>
      <c r="H250">
        <v>60</v>
      </c>
      <c r="I250" s="102">
        <f>Tableau2[[#This Row],[4. poids OT (kg)]]/1000</f>
        <v>0.06</v>
      </c>
      <c r="J250" t="s">
        <v>47</v>
      </c>
      <c r="K250">
        <v>200</v>
      </c>
      <c r="L250">
        <v>93120</v>
      </c>
      <c r="M250" t="s">
        <v>66</v>
      </c>
      <c r="N250">
        <v>40300</v>
      </c>
      <c r="O250" t="s">
        <v>107</v>
      </c>
      <c r="P250">
        <v>774.31200000000001</v>
      </c>
      <c r="Q250" t="s">
        <v>68</v>
      </c>
      <c r="R250">
        <v>1972</v>
      </c>
      <c r="S250" t="s">
        <v>69</v>
      </c>
      <c r="T250">
        <f>VLOOKUP(Tableau2[[#This Row],[5. type transport]],'Taux émission CO2e'!$A$5:$D$16,4,0)</f>
        <v>0.16</v>
      </c>
      <c r="U250">
        <f>VLOOKUP(Tableau2[[#This Row],[5. type transport]],'Taux émission CO2e'!$A$5:$B$16,2,0)</f>
        <v>0.3</v>
      </c>
      <c r="V250">
        <f>VLOOKUP(Tableau2[[#This Row],[5. type transport]],'Taux émission CO2e'!$A$20:$D$31,4,0)</f>
        <v>6.7400000000000002E-2</v>
      </c>
      <c r="W250">
        <f>VLOOKUP(Tableau2[[#This Row],[5. type transport]],'Taux émission CO2e'!$A$20:$B$31,2,0)</f>
        <v>0.7</v>
      </c>
      <c r="X250" s="98">
        <f t="shared" si="7"/>
        <v>4.4219409695999996</v>
      </c>
    </row>
    <row r="251" spans="1:24" x14ac:dyDescent="0.25">
      <c r="A251">
        <v>20210500105</v>
      </c>
      <c r="B251" s="95">
        <v>44349</v>
      </c>
      <c r="C251" s="102">
        <f>YEAR(Tableau2[[#This Row],[2. date saisie]])</f>
        <v>2021</v>
      </c>
      <c r="D251" s="102">
        <f>MONTH(Tableau2[[#This Row],[2. date saisie]])</f>
        <v>6</v>
      </c>
      <c r="E251" s="102" t="str">
        <f t="shared" si="6"/>
        <v>06</v>
      </c>
      <c r="F251" s="102" t="str">
        <f>_xlfn.CONCAT(Tableau2[[#This Row],[2a]],Tableau2[[#This Row],[2c]])</f>
        <v>202106</v>
      </c>
      <c r="G251" s="96">
        <v>1370844</v>
      </c>
      <c r="H251">
        <v>300</v>
      </c>
      <c r="I251" s="102">
        <f>Tableau2[[#This Row],[4. poids OT (kg)]]/1000</f>
        <v>0.3</v>
      </c>
      <c r="J251" t="s">
        <v>39</v>
      </c>
      <c r="K251">
        <v>80</v>
      </c>
      <c r="L251">
        <v>93000</v>
      </c>
      <c r="M251" t="s">
        <v>145</v>
      </c>
      <c r="N251">
        <v>91100</v>
      </c>
      <c r="O251" t="s">
        <v>76</v>
      </c>
      <c r="P251">
        <v>52.249000000000002</v>
      </c>
      <c r="Q251" t="s">
        <v>146</v>
      </c>
      <c r="R251">
        <v>1971</v>
      </c>
      <c r="S251" t="s">
        <v>69</v>
      </c>
      <c r="T251">
        <f>VLOOKUP(Tableau2[[#This Row],[5. type transport]],'Taux émission CO2e'!$A$5:$D$16,4,0)</f>
        <v>0.24099999999999999</v>
      </c>
      <c r="U251">
        <f>VLOOKUP(Tableau2[[#This Row],[5. type transport]],'Taux émission CO2e'!$A$5:$B$16,2,0)</f>
        <v>1</v>
      </c>
      <c r="V251">
        <f>VLOOKUP(Tableau2[[#This Row],[5. type transport]],'Taux émission CO2e'!$A$20:$D$31,4,0)</f>
        <v>0</v>
      </c>
      <c r="W251">
        <f>VLOOKUP(Tableau2[[#This Row],[5. type transport]],'Taux émission CO2e'!$A$20:$B$31,2,0)</f>
        <v>0</v>
      </c>
      <c r="X251" s="98">
        <f t="shared" si="7"/>
        <v>3.7776026999999996</v>
      </c>
    </row>
    <row r="252" spans="1:24" x14ac:dyDescent="0.25">
      <c r="A252">
        <v>20210600050</v>
      </c>
      <c r="B252" s="95">
        <v>44349</v>
      </c>
      <c r="C252" s="102">
        <f>YEAR(Tableau2[[#This Row],[2. date saisie]])</f>
        <v>2021</v>
      </c>
      <c r="D252" s="102">
        <f>MONTH(Tableau2[[#This Row],[2. date saisie]])</f>
        <v>6</v>
      </c>
      <c r="E252" s="102" t="str">
        <f t="shared" si="6"/>
        <v>06</v>
      </c>
      <c r="F252" s="102" t="str">
        <f>_xlfn.CONCAT(Tableau2[[#This Row],[2a]],Tableau2[[#This Row],[2c]])</f>
        <v>202106</v>
      </c>
      <c r="G252" s="96">
        <v>1370989</v>
      </c>
      <c r="H252">
        <v>300</v>
      </c>
      <c r="I252" s="102">
        <f>Tableau2[[#This Row],[4. poids OT (kg)]]/1000</f>
        <v>0.3</v>
      </c>
      <c r="J252" t="s">
        <v>39</v>
      </c>
      <c r="K252">
        <v>80</v>
      </c>
      <c r="L252">
        <v>91100</v>
      </c>
      <c r="M252" t="s">
        <v>70</v>
      </c>
      <c r="N252">
        <v>93000</v>
      </c>
      <c r="O252" t="s">
        <v>144</v>
      </c>
      <c r="P252">
        <v>51.088000000000001</v>
      </c>
      <c r="Q252" t="s">
        <v>72</v>
      </c>
      <c r="R252">
        <v>1969</v>
      </c>
      <c r="S252" t="s">
        <v>69</v>
      </c>
      <c r="T252">
        <f>VLOOKUP(Tableau2[[#This Row],[5. type transport]],'Taux émission CO2e'!$A$5:$D$16,4,0)</f>
        <v>0.24099999999999999</v>
      </c>
      <c r="U252">
        <f>VLOOKUP(Tableau2[[#This Row],[5. type transport]],'Taux émission CO2e'!$A$5:$B$16,2,0)</f>
        <v>1</v>
      </c>
      <c r="V252">
        <f>VLOOKUP(Tableau2[[#This Row],[5. type transport]],'Taux émission CO2e'!$A$20:$D$31,4,0)</f>
        <v>0</v>
      </c>
      <c r="W252">
        <f>VLOOKUP(Tableau2[[#This Row],[5. type transport]],'Taux émission CO2e'!$A$20:$B$31,2,0)</f>
        <v>0</v>
      </c>
      <c r="X252" s="98">
        <f t="shared" si="7"/>
        <v>3.6936623999999996</v>
      </c>
    </row>
    <row r="253" spans="1:24" x14ac:dyDescent="0.25">
      <c r="A253">
        <v>20210600050</v>
      </c>
      <c r="B253" s="95">
        <v>44349</v>
      </c>
      <c r="C253" s="102">
        <f>YEAR(Tableau2[[#This Row],[2. date saisie]])</f>
        <v>2021</v>
      </c>
      <c r="D253" s="102">
        <f>MONTH(Tableau2[[#This Row],[2. date saisie]])</f>
        <v>6</v>
      </c>
      <c r="E253" s="102" t="str">
        <f t="shared" si="6"/>
        <v>06</v>
      </c>
      <c r="F253" s="102" t="str">
        <f>_xlfn.CONCAT(Tableau2[[#This Row],[2a]],Tableau2[[#This Row],[2c]])</f>
        <v>202106</v>
      </c>
      <c r="G253" s="96">
        <v>1371122</v>
      </c>
      <c r="H253">
        <v>300</v>
      </c>
      <c r="I253" s="102">
        <f>Tableau2[[#This Row],[4. poids OT (kg)]]/1000</f>
        <v>0.3</v>
      </c>
      <c r="J253" t="s">
        <v>39</v>
      </c>
      <c r="K253">
        <v>80</v>
      </c>
      <c r="L253">
        <v>91100</v>
      </c>
      <c r="M253" t="s">
        <v>70</v>
      </c>
      <c r="N253">
        <v>95310</v>
      </c>
      <c r="O253" t="s">
        <v>147</v>
      </c>
      <c r="P253">
        <v>71.605000000000004</v>
      </c>
      <c r="Q253" t="s">
        <v>72</v>
      </c>
      <c r="R253">
        <v>1969</v>
      </c>
      <c r="S253" t="s">
        <v>69</v>
      </c>
      <c r="T253">
        <f>VLOOKUP(Tableau2[[#This Row],[5. type transport]],'Taux émission CO2e'!$A$5:$D$16,4,0)</f>
        <v>0.24099999999999999</v>
      </c>
      <c r="U253">
        <f>VLOOKUP(Tableau2[[#This Row],[5. type transport]],'Taux émission CO2e'!$A$5:$B$16,2,0)</f>
        <v>1</v>
      </c>
      <c r="V253">
        <f>VLOOKUP(Tableau2[[#This Row],[5. type transport]],'Taux émission CO2e'!$A$20:$D$31,4,0)</f>
        <v>0</v>
      </c>
      <c r="W253">
        <f>VLOOKUP(Tableau2[[#This Row],[5. type transport]],'Taux émission CO2e'!$A$20:$B$31,2,0)</f>
        <v>0</v>
      </c>
      <c r="X253" s="98">
        <f t="shared" si="7"/>
        <v>5.1770414999999996</v>
      </c>
    </row>
    <row r="254" spans="1:24" x14ac:dyDescent="0.25">
      <c r="A254">
        <v>20210600050</v>
      </c>
      <c r="B254" s="95">
        <v>44349</v>
      </c>
      <c r="C254" s="102">
        <f>YEAR(Tableau2[[#This Row],[2. date saisie]])</f>
        <v>2021</v>
      </c>
      <c r="D254" s="102">
        <f>MONTH(Tableau2[[#This Row],[2. date saisie]])</f>
        <v>6</v>
      </c>
      <c r="E254" s="102" t="str">
        <f t="shared" si="6"/>
        <v>06</v>
      </c>
      <c r="F254" s="102" t="str">
        <f>_xlfn.CONCAT(Tableau2[[#This Row],[2a]],Tableau2[[#This Row],[2c]])</f>
        <v>202106</v>
      </c>
      <c r="G254" s="96">
        <v>1371124</v>
      </c>
      <c r="H254">
        <v>300</v>
      </c>
      <c r="I254" s="102">
        <f>Tableau2[[#This Row],[4. poids OT (kg)]]/1000</f>
        <v>0.3</v>
      </c>
      <c r="J254" t="s">
        <v>39</v>
      </c>
      <c r="K254">
        <v>80</v>
      </c>
      <c r="L254">
        <v>91100</v>
      </c>
      <c r="M254" t="s">
        <v>70</v>
      </c>
      <c r="N254">
        <v>95800</v>
      </c>
      <c r="O254" t="s">
        <v>148</v>
      </c>
      <c r="P254">
        <v>78.641000000000005</v>
      </c>
      <c r="Q254" t="s">
        <v>72</v>
      </c>
      <c r="R254">
        <v>1969</v>
      </c>
      <c r="S254" t="s">
        <v>69</v>
      </c>
      <c r="T254">
        <f>VLOOKUP(Tableau2[[#This Row],[5. type transport]],'Taux émission CO2e'!$A$5:$D$16,4,0)</f>
        <v>0.24099999999999999</v>
      </c>
      <c r="U254">
        <f>VLOOKUP(Tableau2[[#This Row],[5. type transport]],'Taux émission CO2e'!$A$5:$B$16,2,0)</f>
        <v>1</v>
      </c>
      <c r="V254">
        <f>VLOOKUP(Tableau2[[#This Row],[5. type transport]],'Taux émission CO2e'!$A$20:$D$31,4,0)</f>
        <v>0</v>
      </c>
      <c r="W254">
        <f>VLOOKUP(Tableau2[[#This Row],[5. type transport]],'Taux émission CO2e'!$A$20:$B$31,2,0)</f>
        <v>0</v>
      </c>
      <c r="X254" s="98">
        <f t="shared" si="7"/>
        <v>5.6857442999999996</v>
      </c>
    </row>
    <row r="255" spans="1:24" x14ac:dyDescent="0.25">
      <c r="A255">
        <v>20210600050</v>
      </c>
      <c r="B255" s="95">
        <v>44350</v>
      </c>
      <c r="C255" s="102">
        <f>YEAR(Tableau2[[#This Row],[2. date saisie]])</f>
        <v>2021</v>
      </c>
      <c r="D255" s="102">
        <f>MONTH(Tableau2[[#This Row],[2. date saisie]])</f>
        <v>6</v>
      </c>
      <c r="E255" s="102" t="str">
        <f t="shared" si="6"/>
        <v>06</v>
      </c>
      <c r="F255" s="102" t="str">
        <f>_xlfn.CONCAT(Tableau2[[#This Row],[2a]],Tableau2[[#This Row],[2c]])</f>
        <v>202106</v>
      </c>
      <c r="G255" s="96">
        <v>1371344</v>
      </c>
      <c r="H255">
        <v>100</v>
      </c>
      <c r="I255" s="102">
        <f>Tableau2[[#This Row],[4. poids OT (kg)]]/1000</f>
        <v>0.1</v>
      </c>
      <c r="J255" t="s">
        <v>39</v>
      </c>
      <c r="K255">
        <v>80</v>
      </c>
      <c r="L255">
        <v>91100</v>
      </c>
      <c r="M255" t="s">
        <v>70</v>
      </c>
      <c r="N255">
        <v>92140</v>
      </c>
      <c r="O255" t="s">
        <v>149</v>
      </c>
      <c r="P255">
        <v>36.079000000000001</v>
      </c>
      <c r="Q255" t="s">
        <v>72</v>
      </c>
      <c r="R255">
        <v>1969</v>
      </c>
      <c r="S255" t="s">
        <v>69</v>
      </c>
      <c r="T255">
        <f>VLOOKUP(Tableau2[[#This Row],[5. type transport]],'Taux émission CO2e'!$A$5:$D$16,4,0)</f>
        <v>0.24099999999999999</v>
      </c>
      <c r="U255">
        <f>VLOOKUP(Tableau2[[#This Row],[5. type transport]],'Taux émission CO2e'!$A$5:$B$16,2,0)</f>
        <v>1</v>
      </c>
      <c r="V255">
        <f>VLOOKUP(Tableau2[[#This Row],[5. type transport]],'Taux émission CO2e'!$A$20:$D$31,4,0)</f>
        <v>0</v>
      </c>
      <c r="W255">
        <f>VLOOKUP(Tableau2[[#This Row],[5. type transport]],'Taux émission CO2e'!$A$20:$B$31,2,0)</f>
        <v>0</v>
      </c>
      <c r="X255" s="98">
        <f t="shared" si="7"/>
        <v>0.8695039</v>
      </c>
    </row>
    <row r="256" spans="1:24" x14ac:dyDescent="0.25">
      <c r="A256">
        <v>20210600050</v>
      </c>
      <c r="B256" s="95">
        <v>44350</v>
      </c>
      <c r="C256" s="102">
        <f>YEAR(Tableau2[[#This Row],[2. date saisie]])</f>
        <v>2021</v>
      </c>
      <c r="D256" s="102">
        <f>MONTH(Tableau2[[#This Row],[2. date saisie]])</f>
        <v>6</v>
      </c>
      <c r="E256" s="102" t="str">
        <f t="shared" si="6"/>
        <v>06</v>
      </c>
      <c r="F256" s="102" t="str">
        <f>_xlfn.CONCAT(Tableau2[[#This Row],[2a]],Tableau2[[#This Row],[2c]])</f>
        <v>202106</v>
      </c>
      <c r="G256" s="96">
        <v>1370374</v>
      </c>
      <c r="H256">
        <v>200</v>
      </c>
      <c r="I256" s="102">
        <f>Tableau2[[#This Row],[4. poids OT (kg)]]/1000</f>
        <v>0.2</v>
      </c>
      <c r="J256" t="s">
        <v>47</v>
      </c>
      <c r="K256">
        <v>158</v>
      </c>
      <c r="L256">
        <v>59100</v>
      </c>
      <c r="M256" t="s">
        <v>98</v>
      </c>
      <c r="N256">
        <v>91100</v>
      </c>
      <c r="O256" t="s">
        <v>76</v>
      </c>
      <c r="P256">
        <v>266.35300000000001</v>
      </c>
      <c r="Q256" t="s">
        <v>100</v>
      </c>
      <c r="R256">
        <v>1987</v>
      </c>
      <c r="S256" t="s">
        <v>69</v>
      </c>
      <c r="T256">
        <f>VLOOKUP(Tableau2[[#This Row],[5. type transport]],'Taux émission CO2e'!$A$5:$D$16,4,0)</f>
        <v>0.16</v>
      </c>
      <c r="U256">
        <f>VLOOKUP(Tableau2[[#This Row],[5. type transport]],'Taux émission CO2e'!$A$5:$B$16,2,0)</f>
        <v>0.3</v>
      </c>
      <c r="V256">
        <f>VLOOKUP(Tableau2[[#This Row],[5. type transport]],'Taux émission CO2e'!$A$20:$D$31,4,0)</f>
        <v>6.7400000000000002E-2</v>
      </c>
      <c r="W256">
        <f>VLOOKUP(Tableau2[[#This Row],[5. type transport]],'Taux émission CO2e'!$A$20:$B$31,2,0)</f>
        <v>0.7</v>
      </c>
      <c r="X256" s="98">
        <f t="shared" si="7"/>
        <v>5.0702957080000015</v>
      </c>
    </row>
    <row r="257" spans="1:24" x14ac:dyDescent="0.25">
      <c r="A257">
        <v>20210600050</v>
      </c>
      <c r="B257" s="95">
        <v>44350</v>
      </c>
      <c r="C257" s="102">
        <f>YEAR(Tableau2[[#This Row],[2. date saisie]])</f>
        <v>2021</v>
      </c>
      <c r="D257" s="102">
        <f>MONTH(Tableau2[[#This Row],[2. date saisie]])</f>
        <v>6</v>
      </c>
      <c r="E257" s="102" t="str">
        <f t="shared" si="6"/>
        <v>06</v>
      </c>
      <c r="F257" s="102" t="str">
        <f>_xlfn.CONCAT(Tableau2[[#This Row],[2a]],Tableau2[[#This Row],[2c]])</f>
        <v>202106</v>
      </c>
      <c r="G257" s="96">
        <v>1371811</v>
      </c>
      <c r="H257">
        <v>150</v>
      </c>
      <c r="I257" s="102">
        <f>Tableau2[[#This Row],[4. poids OT (kg)]]/1000</f>
        <v>0.15</v>
      </c>
      <c r="J257" t="s">
        <v>46</v>
      </c>
      <c r="K257">
        <v>158</v>
      </c>
      <c r="L257">
        <v>59810</v>
      </c>
      <c r="M257" t="s">
        <v>67</v>
      </c>
      <c r="N257">
        <v>91100</v>
      </c>
      <c r="O257" t="s">
        <v>76</v>
      </c>
      <c r="P257">
        <v>250.27799999999999</v>
      </c>
      <c r="Q257" t="s">
        <v>112</v>
      </c>
      <c r="R257">
        <v>1998</v>
      </c>
      <c r="S257" t="s">
        <v>69</v>
      </c>
      <c r="T257">
        <f>VLOOKUP(Tableau2[[#This Row],[5. type transport]],'Taux émission CO2e'!$A$5:$D$16,4,0)</f>
        <v>0.16</v>
      </c>
      <c r="U257">
        <f>VLOOKUP(Tableau2[[#This Row],[5. type transport]],'Taux émission CO2e'!$A$5:$B$16,2,0)</f>
        <v>0.3</v>
      </c>
      <c r="V257">
        <f>VLOOKUP(Tableau2[[#This Row],[5. type transport]],'Taux émission CO2e'!$A$20:$D$31,4,0)</f>
        <v>6.7400000000000002E-2</v>
      </c>
      <c r="W257">
        <f>VLOOKUP(Tableau2[[#This Row],[5. type transport]],'Taux émission CO2e'!$A$20:$B$31,2,0)</f>
        <v>0.7</v>
      </c>
      <c r="X257" s="98">
        <f t="shared" si="7"/>
        <v>3.5732190059999995</v>
      </c>
    </row>
    <row r="258" spans="1:24" x14ac:dyDescent="0.25">
      <c r="A258">
        <v>20210600050</v>
      </c>
      <c r="B258" s="95">
        <v>44350</v>
      </c>
      <c r="C258" s="102">
        <f>YEAR(Tableau2[[#This Row],[2. date saisie]])</f>
        <v>2021</v>
      </c>
      <c r="D258" s="102">
        <f>MONTH(Tableau2[[#This Row],[2. date saisie]])</f>
        <v>6</v>
      </c>
      <c r="E258" s="102" t="str">
        <f t="shared" ref="E258:E321" si="8">IF(D258&lt;10,"0"&amp;D258,D258)</f>
        <v>06</v>
      </c>
      <c r="F258" s="102" t="str">
        <f>_xlfn.CONCAT(Tableau2[[#This Row],[2a]],Tableau2[[#This Row],[2c]])</f>
        <v>202106</v>
      </c>
      <c r="G258" s="96">
        <v>1370373</v>
      </c>
      <c r="H258">
        <v>200</v>
      </c>
      <c r="I258" s="102">
        <f>Tableau2[[#This Row],[4. poids OT (kg)]]/1000</f>
        <v>0.2</v>
      </c>
      <c r="J258" t="s">
        <v>47</v>
      </c>
      <c r="K258">
        <v>196</v>
      </c>
      <c r="L258">
        <v>26750</v>
      </c>
      <c r="M258" t="s">
        <v>82</v>
      </c>
      <c r="N258">
        <v>91100</v>
      </c>
      <c r="O258" t="s">
        <v>76</v>
      </c>
      <c r="P258">
        <v>541.52599999999995</v>
      </c>
      <c r="Q258" t="s">
        <v>83</v>
      </c>
      <c r="R258">
        <v>1998</v>
      </c>
      <c r="S258" t="s">
        <v>78</v>
      </c>
      <c r="T258">
        <f>VLOOKUP(Tableau2[[#This Row],[5. type transport]],'Taux émission CO2e'!$A$5:$D$16,4,0)</f>
        <v>0.16</v>
      </c>
      <c r="U258">
        <f>VLOOKUP(Tableau2[[#This Row],[5. type transport]],'Taux émission CO2e'!$A$5:$B$16,2,0)</f>
        <v>0.3</v>
      </c>
      <c r="V258">
        <f>VLOOKUP(Tableau2[[#This Row],[5. type transport]],'Taux émission CO2e'!$A$20:$D$31,4,0)</f>
        <v>6.7400000000000002E-2</v>
      </c>
      <c r="W258">
        <f>VLOOKUP(Tableau2[[#This Row],[5. type transport]],'Taux émission CO2e'!$A$20:$B$31,2,0)</f>
        <v>0.7</v>
      </c>
      <c r="X258" s="98">
        <f t="shared" ref="X258:X321" si="9">(U258*T258*I258*P258)+(V258*W258*P258*I258)</f>
        <v>10.308488936</v>
      </c>
    </row>
    <row r="259" spans="1:24" x14ac:dyDescent="0.25">
      <c r="A259">
        <v>20210600050</v>
      </c>
      <c r="B259" s="95">
        <v>44350</v>
      </c>
      <c r="C259" s="102">
        <f>YEAR(Tableau2[[#This Row],[2. date saisie]])</f>
        <v>2021</v>
      </c>
      <c r="D259" s="102">
        <f>MONTH(Tableau2[[#This Row],[2. date saisie]])</f>
        <v>6</v>
      </c>
      <c r="E259" s="102" t="str">
        <f t="shared" si="8"/>
        <v>06</v>
      </c>
      <c r="F259" s="102" t="str">
        <f>_xlfn.CONCAT(Tableau2[[#This Row],[2a]],Tableau2[[#This Row],[2c]])</f>
        <v>202106</v>
      </c>
      <c r="G259" s="96">
        <v>1370830</v>
      </c>
      <c r="H259">
        <v>300</v>
      </c>
      <c r="I259" s="102">
        <f>Tableau2[[#This Row],[4. poids OT (kg)]]/1000</f>
        <v>0.3</v>
      </c>
      <c r="J259" t="s">
        <v>46</v>
      </c>
      <c r="K259">
        <v>206</v>
      </c>
      <c r="L259">
        <v>59243</v>
      </c>
      <c r="M259" t="s">
        <v>117</v>
      </c>
      <c r="N259">
        <v>91100</v>
      </c>
      <c r="O259" t="s">
        <v>76</v>
      </c>
      <c r="P259">
        <v>251.91900000000001</v>
      </c>
      <c r="Q259" t="s">
        <v>118</v>
      </c>
      <c r="R259">
        <v>1978</v>
      </c>
      <c r="S259" t="s">
        <v>78</v>
      </c>
      <c r="T259">
        <f>VLOOKUP(Tableau2[[#This Row],[5. type transport]],'Taux émission CO2e'!$A$5:$D$16,4,0)</f>
        <v>0.16</v>
      </c>
      <c r="U259">
        <f>VLOOKUP(Tableau2[[#This Row],[5. type transport]],'Taux émission CO2e'!$A$5:$B$16,2,0)</f>
        <v>0.3</v>
      </c>
      <c r="V259">
        <f>VLOOKUP(Tableau2[[#This Row],[5. type transport]],'Taux émission CO2e'!$A$20:$D$31,4,0)</f>
        <v>6.7400000000000002E-2</v>
      </c>
      <c r="W259">
        <f>VLOOKUP(Tableau2[[#This Row],[5. type transport]],'Taux émission CO2e'!$A$20:$B$31,2,0)</f>
        <v>0.7</v>
      </c>
      <c r="X259" s="98">
        <f t="shared" si="9"/>
        <v>7.1932951260000006</v>
      </c>
    </row>
    <row r="260" spans="1:24" x14ac:dyDescent="0.25">
      <c r="A260">
        <v>20210600050</v>
      </c>
      <c r="B260" s="95">
        <v>44350</v>
      </c>
      <c r="C260" s="102">
        <f>YEAR(Tableau2[[#This Row],[2. date saisie]])</f>
        <v>2021</v>
      </c>
      <c r="D260" s="102">
        <f>MONTH(Tableau2[[#This Row],[2. date saisie]])</f>
        <v>6</v>
      </c>
      <c r="E260" s="102" t="str">
        <f t="shared" si="8"/>
        <v>06</v>
      </c>
      <c r="F260" s="102" t="str">
        <f>_xlfn.CONCAT(Tableau2[[#This Row],[2a]],Tableau2[[#This Row],[2c]])</f>
        <v>202106</v>
      </c>
      <c r="G260" s="96">
        <v>1370913</v>
      </c>
      <c r="H260">
        <v>400</v>
      </c>
      <c r="I260" s="102">
        <f>Tableau2[[#This Row],[4. poids OT (kg)]]/1000</f>
        <v>0.4</v>
      </c>
      <c r="J260" t="s">
        <v>46</v>
      </c>
      <c r="K260">
        <v>228</v>
      </c>
      <c r="L260">
        <v>67100</v>
      </c>
      <c r="M260" t="s">
        <v>73</v>
      </c>
      <c r="N260">
        <v>91100</v>
      </c>
      <c r="O260" t="s">
        <v>76</v>
      </c>
      <c r="P260">
        <v>516.47400000000005</v>
      </c>
      <c r="Q260" t="s">
        <v>75</v>
      </c>
      <c r="R260">
        <v>1987</v>
      </c>
      <c r="S260" t="s">
        <v>69</v>
      </c>
      <c r="T260">
        <f>VLOOKUP(Tableau2[[#This Row],[5. type transport]],'Taux émission CO2e'!$A$5:$D$16,4,0)</f>
        <v>0.16</v>
      </c>
      <c r="U260">
        <f>VLOOKUP(Tableau2[[#This Row],[5. type transport]],'Taux émission CO2e'!$A$5:$B$16,2,0)</f>
        <v>0.3</v>
      </c>
      <c r="V260">
        <f>VLOOKUP(Tableau2[[#This Row],[5. type transport]],'Taux émission CO2e'!$A$20:$D$31,4,0)</f>
        <v>6.7400000000000002E-2</v>
      </c>
      <c r="W260">
        <f>VLOOKUP(Tableau2[[#This Row],[5. type transport]],'Taux émission CO2e'!$A$20:$B$31,2,0)</f>
        <v>0.7</v>
      </c>
      <c r="X260" s="98">
        <f t="shared" si="9"/>
        <v>19.663198128000005</v>
      </c>
    </row>
    <row r="261" spans="1:24" x14ac:dyDescent="0.25">
      <c r="A261">
        <v>20210600050</v>
      </c>
      <c r="B261" s="95">
        <v>44351</v>
      </c>
      <c r="C261" s="102">
        <f>YEAR(Tableau2[[#This Row],[2. date saisie]])</f>
        <v>2021</v>
      </c>
      <c r="D261" s="102">
        <f>MONTH(Tableau2[[#This Row],[2. date saisie]])</f>
        <v>6</v>
      </c>
      <c r="E261" s="102" t="str">
        <f t="shared" si="8"/>
        <v>06</v>
      </c>
      <c r="F261" s="102" t="str">
        <f>_xlfn.CONCAT(Tableau2[[#This Row],[2a]],Tableau2[[#This Row],[2c]])</f>
        <v>202106</v>
      </c>
      <c r="G261" s="96">
        <v>1371882</v>
      </c>
      <c r="H261">
        <v>150</v>
      </c>
      <c r="I261" s="102">
        <f>Tableau2[[#This Row],[4. poids OT (kg)]]/1000</f>
        <v>0.15</v>
      </c>
      <c r="J261" t="s">
        <v>46</v>
      </c>
      <c r="K261">
        <v>114.22</v>
      </c>
      <c r="L261">
        <v>62450</v>
      </c>
      <c r="M261" t="s">
        <v>150</v>
      </c>
      <c r="N261">
        <v>91100</v>
      </c>
      <c r="O261" t="s">
        <v>76</v>
      </c>
      <c r="P261">
        <v>190.54599999999999</v>
      </c>
      <c r="Q261" t="s">
        <v>151</v>
      </c>
      <c r="R261">
        <v>1984</v>
      </c>
      <c r="S261" t="s">
        <v>78</v>
      </c>
      <c r="T261">
        <f>VLOOKUP(Tableau2[[#This Row],[5. type transport]],'Taux émission CO2e'!$A$5:$D$16,4,0)</f>
        <v>0.16</v>
      </c>
      <c r="U261">
        <f>VLOOKUP(Tableau2[[#This Row],[5. type transport]],'Taux émission CO2e'!$A$5:$B$16,2,0)</f>
        <v>0.3</v>
      </c>
      <c r="V261">
        <f>VLOOKUP(Tableau2[[#This Row],[5. type transport]],'Taux émission CO2e'!$A$20:$D$31,4,0)</f>
        <v>6.7400000000000002E-2</v>
      </c>
      <c r="W261">
        <f>VLOOKUP(Tableau2[[#This Row],[5. type transport]],'Taux émission CO2e'!$A$20:$B$31,2,0)</f>
        <v>0.7</v>
      </c>
      <c r="X261" s="98">
        <f t="shared" si="9"/>
        <v>2.7204252420000001</v>
      </c>
    </row>
    <row r="262" spans="1:24" x14ac:dyDescent="0.25">
      <c r="A262">
        <v>20210600050</v>
      </c>
      <c r="B262" s="95">
        <v>44354</v>
      </c>
      <c r="C262" s="102">
        <f>YEAR(Tableau2[[#This Row],[2. date saisie]])</f>
        <v>2021</v>
      </c>
      <c r="D262" s="102">
        <f>MONTH(Tableau2[[#This Row],[2. date saisie]])</f>
        <v>6</v>
      </c>
      <c r="E262" s="102" t="str">
        <f t="shared" si="8"/>
        <v>06</v>
      </c>
      <c r="F262" s="102" t="str">
        <f>_xlfn.CONCAT(Tableau2[[#This Row],[2a]],Tableau2[[#This Row],[2c]])</f>
        <v>202106</v>
      </c>
      <c r="G262" s="96">
        <v>1371465</v>
      </c>
      <c r="H262">
        <v>200</v>
      </c>
      <c r="I262" s="102">
        <f>Tableau2[[#This Row],[4. poids OT (kg)]]/1000</f>
        <v>0.2</v>
      </c>
      <c r="J262" t="s">
        <v>47</v>
      </c>
      <c r="K262">
        <v>200</v>
      </c>
      <c r="L262">
        <v>39570</v>
      </c>
      <c r="M262" t="s">
        <v>115</v>
      </c>
      <c r="N262">
        <v>91100</v>
      </c>
      <c r="O262" t="s">
        <v>76</v>
      </c>
      <c r="P262">
        <v>380.58600000000001</v>
      </c>
      <c r="Q262" t="s">
        <v>116</v>
      </c>
      <c r="R262">
        <v>1986</v>
      </c>
      <c r="S262" t="s">
        <v>69</v>
      </c>
      <c r="T262">
        <f>VLOOKUP(Tableau2[[#This Row],[5. type transport]],'Taux émission CO2e'!$A$5:$D$16,4,0)</f>
        <v>0.16</v>
      </c>
      <c r="U262">
        <f>VLOOKUP(Tableau2[[#This Row],[5. type transport]],'Taux émission CO2e'!$A$5:$B$16,2,0)</f>
        <v>0.3</v>
      </c>
      <c r="V262">
        <f>VLOOKUP(Tableau2[[#This Row],[5. type transport]],'Taux émission CO2e'!$A$20:$D$31,4,0)</f>
        <v>6.7400000000000002E-2</v>
      </c>
      <c r="W262">
        <f>VLOOKUP(Tableau2[[#This Row],[5. type transport]],'Taux émission CO2e'!$A$20:$B$31,2,0)</f>
        <v>0.7</v>
      </c>
      <c r="X262" s="98">
        <f t="shared" si="9"/>
        <v>7.2448350960000001</v>
      </c>
    </row>
    <row r="263" spans="1:24" x14ac:dyDescent="0.25">
      <c r="A263">
        <v>20210600050</v>
      </c>
      <c r="B263" s="95">
        <v>44355</v>
      </c>
      <c r="C263" s="102">
        <f>YEAR(Tableau2[[#This Row],[2. date saisie]])</f>
        <v>2021</v>
      </c>
      <c r="D263" s="102">
        <f>MONTH(Tableau2[[#This Row],[2. date saisie]])</f>
        <v>6</v>
      </c>
      <c r="E263" s="102" t="str">
        <f t="shared" si="8"/>
        <v>06</v>
      </c>
      <c r="F263" s="102" t="str">
        <f>_xlfn.CONCAT(Tableau2[[#This Row],[2a]],Tableau2[[#This Row],[2c]])</f>
        <v>202106</v>
      </c>
      <c r="G263" s="96">
        <v>1371982</v>
      </c>
      <c r="H263">
        <v>300</v>
      </c>
      <c r="I263" s="102">
        <f>Tableau2[[#This Row],[4. poids OT (kg)]]/1000</f>
        <v>0.3</v>
      </c>
      <c r="J263" t="s">
        <v>47</v>
      </c>
      <c r="K263">
        <v>125</v>
      </c>
      <c r="L263">
        <v>59243</v>
      </c>
      <c r="M263" t="s">
        <v>117</v>
      </c>
      <c r="N263">
        <v>91100</v>
      </c>
      <c r="O263" t="s">
        <v>76</v>
      </c>
      <c r="P263">
        <v>251.91900000000001</v>
      </c>
      <c r="Q263" t="s">
        <v>118</v>
      </c>
      <c r="R263">
        <v>1978</v>
      </c>
      <c r="S263" t="s">
        <v>78</v>
      </c>
      <c r="T263">
        <f>VLOOKUP(Tableau2[[#This Row],[5. type transport]],'Taux émission CO2e'!$A$5:$D$16,4,0)</f>
        <v>0.16</v>
      </c>
      <c r="U263">
        <f>VLOOKUP(Tableau2[[#This Row],[5. type transport]],'Taux émission CO2e'!$A$5:$B$16,2,0)</f>
        <v>0.3</v>
      </c>
      <c r="V263">
        <f>VLOOKUP(Tableau2[[#This Row],[5. type transport]],'Taux émission CO2e'!$A$20:$D$31,4,0)</f>
        <v>6.7400000000000002E-2</v>
      </c>
      <c r="W263">
        <f>VLOOKUP(Tableau2[[#This Row],[5. type transport]],'Taux émission CO2e'!$A$20:$B$31,2,0)</f>
        <v>0.7</v>
      </c>
      <c r="X263" s="98">
        <f t="shared" si="9"/>
        <v>7.1932951260000006</v>
      </c>
    </row>
    <row r="264" spans="1:24" x14ac:dyDescent="0.25">
      <c r="A264">
        <v>20210600050</v>
      </c>
      <c r="B264" s="95">
        <v>44355</v>
      </c>
      <c r="C264" s="102">
        <f>YEAR(Tableau2[[#This Row],[2. date saisie]])</f>
        <v>2021</v>
      </c>
      <c r="D264" s="102">
        <f>MONTH(Tableau2[[#This Row],[2. date saisie]])</f>
        <v>6</v>
      </c>
      <c r="E264" s="102" t="str">
        <f t="shared" si="8"/>
        <v>06</v>
      </c>
      <c r="F264" s="102" t="str">
        <f>_xlfn.CONCAT(Tableau2[[#This Row],[2a]],Tableau2[[#This Row],[2c]])</f>
        <v>202106</v>
      </c>
      <c r="G264" s="96">
        <v>1372434</v>
      </c>
      <c r="H264">
        <v>200</v>
      </c>
      <c r="I264" s="102">
        <f>Tableau2[[#This Row],[4. poids OT (kg)]]/1000</f>
        <v>0.2</v>
      </c>
      <c r="J264" t="s">
        <v>46</v>
      </c>
      <c r="K264">
        <v>158</v>
      </c>
      <c r="L264">
        <v>21300</v>
      </c>
      <c r="M264" t="s">
        <v>94</v>
      </c>
      <c r="N264">
        <v>91100</v>
      </c>
      <c r="O264" t="s">
        <v>76</v>
      </c>
      <c r="P264">
        <v>278.14499999999998</v>
      </c>
      <c r="Q264" t="s">
        <v>95</v>
      </c>
      <c r="R264">
        <v>1995</v>
      </c>
      <c r="S264" t="s">
        <v>78</v>
      </c>
      <c r="T264">
        <f>VLOOKUP(Tableau2[[#This Row],[5. type transport]],'Taux émission CO2e'!$A$5:$D$16,4,0)</f>
        <v>0.16</v>
      </c>
      <c r="U264">
        <f>VLOOKUP(Tableau2[[#This Row],[5. type transport]],'Taux émission CO2e'!$A$5:$B$16,2,0)</f>
        <v>0.3</v>
      </c>
      <c r="V264">
        <f>VLOOKUP(Tableau2[[#This Row],[5. type transport]],'Taux émission CO2e'!$A$20:$D$31,4,0)</f>
        <v>6.7400000000000002E-2</v>
      </c>
      <c r="W264">
        <f>VLOOKUP(Tableau2[[#This Row],[5. type transport]],'Taux émission CO2e'!$A$20:$B$31,2,0)</f>
        <v>0.7</v>
      </c>
      <c r="X264" s="98">
        <f t="shared" si="9"/>
        <v>5.2947682199999999</v>
      </c>
    </row>
    <row r="265" spans="1:24" x14ac:dyDescent="0.25">
      <c r="A265">
        <v>20210600050</v>
      </c>
      <c r="B265" s="95">
        <v>44355</v>
      </c>
      <c r="C265" s="102">
        <f>YEAR(Tableau2[[#This Row],[2. date saisie]])</f>
        <v>2021</v>
      </c>
      <c r="D265" s="102">
        <f>MONTH(Tableau2[[#This Row],[2. date saisie]])</f>
        <v>6</v>
      </c>
      <c r="E265" s="102" t="str">
        <f t="shared" si="8"/>
        <v>06</v>
      </c>
      <c r="F265" s="102" t="str">
        <f>_xlfn.CONCAT(Tableau2[[#This Row],[2a]],Tableau2[[#This Row],[2c]])</f>
        <v>202106</v>
      </c>
      <c r="G265" s="96">
        <v>1372433</v>
      </c>
      <c r="H265">
        <v>800</v>
      </c>
      <c r="I265" s="102">
        <f>Tableau2[[#This Row],[4. poids OT (kg)]]/1000</f>
        <v>0.8</v>
      </c>
      <c r="J265" t="s">
        <v>46</v>
      </c>
      <c r="K265">
        <v>206</v>
      </c>
      <c r="L265">
        <v>59810</v>
      </c>
      <c r="M265" t="s">
        <v>67</v>
      </c>
      <c r="N265">
        <v>91100</v>
      </c>
      <c r="O265" t="s">
        <v>76</v>
      </c>
      <c r="P265">
        <v>250.27799999999999</v>
      </c>
      <c r="Q265" t="s">
        <v>112</v>
      </c>
      <c r="R265">
        <v>1998</v>
      </c>
      <c r="S265" t="s">
        <v>69</v>
      </c>
      <c r="T265">
        <f>VLOOKUP(Tableau2[[#This Row],[5. type transport]],'Taux émission CO2e'!$A$5:$D$16,4,0)</f>
        <v>0.16</v>
      </c>
      <c r="U265">
        <f>VLOOKUP(Tableau2[[#This Row],[5. type transport]],'Taux émission CO2e'!$A$5:$B$16,2,0)</f>
        <v>0.3</v>
      </c>
      <c r="V265">
        <f>VLOOKUP(Tableau2[[#This Row],[5. type transport]],'Taux émission CO2e'!$A$20:$D$31,4,0)</f>
        <v>6.7400000000000002E-2</v>
      </c>
      <c r="W265">
        <f>VLOOKUP(Tableau2[[#This Row],[5. type transport]],'Taux émission CO2e'!$A$20:$B$31,2,0)</f>
        <v>0.7</v>
      </c>
      <c r="X265" s="98">
        <f t="shared" si="9"/>
        <v>19.057168032</v>
      </c>
    </row>
    <row r="266" spans="1:24" x14ac:dyDescent="0.25">
      <c r="A266">
        <v>20210600050</v>
      </c>
      <c r="B266" s="95">
        <v>44356</v>
      </c>
      <c r="C266" s="102">
        <f>YEAR(Tableau2[[#This Row],[2. date saisie]])</f>
        <v>2021</v>
      </c>
      <c r="D266" s="102">
        <f>MONTH(Tableau2[[#This Row],[2. date saisie]])</f>
        <v>6</v>
      </c>
      <c r="E266" s="102" t="str">
        <f t="shared" si="8"/>
        <v>06</v>
      </c>
      <c r="F266" s="102" t="str">
        <f>_xlfn.CONCAT(Tableau2[[#This Row],[2a]],Tableau2[[#This Row],[2c]])</f>
        <v>202106</v>
      </c>
      <c r="G266" s="96">
        <v>1372435</v>
      </c>
      <c r="H266">
        <v>200</v>
      </c>
      <c r="I266" s="102">
        <f>Tableau2[[#This Row],[4. poids OT (kg)]]/1000</f>
        <v>0.2</v>
      </c>
      <c r="J266" t="s">
        <v>47</v>
      </c>
      <c r="K266">
        <v>131</v>
      </c>
      <c r="L266">
        <v>8090</v>
      </c>
      <c r="M266" t="s">
        <v>81</v>
      </c>
      <c r="N266">
        <v>91100</v>
      </c>
      <c r="O266" t="s">
        <v>76</v>
      </c>
      <c r="P266">
        <v>258.04300000000001</v>
      </c>
      <c r="Q266" t="s">
        <v>124</v>
      </c>
      <c r="R266">
        <v>1992</v>
      </c>
      <c r="S266" t="s">
        <v>78</v>
      </c>
      <c r="T266">
        <f>VLOOKUP(Tableau2[[#This Row],[5. type transport]],'Taux émission CO2e'!$A$5:$D$16,4,0)</f>
        <v>0.16</v>
      </c>
      <c r="U266">
        <f>VLOOKUP(Tableau2[[#This Row],[5. type transport]],'Taux émission CO2e'!$A$5:$B$16,2,0)</f>
        <v>0.3</v>
      </c>
      <c r="V266">
        <f>VLOOKUP(Tableau2[[#This Row],[5. type transport]],'Taux émission CO2e'!$A$20:$D$31,4,0)</f>
        <v>6.7400000000000002E-2</v>
      </c>
      <c r="W266">
        <f>VLOOKUP(Tableau2[[#This Row],[5. type transport]],'Taux émission CO2e'!$A$20:$B$31,2,0)</f>
        <v>0.7</v>
      </c>
      <c r="X266" s="98">
        <f t="shared" si="9"/>
        <v>4.9121065480000006</v>
      </c>
    </row>
    <row r="267" spans="1:24" x14ac:dyDescent="0.25">
      <c r="A267">
        <v>20210600050</v>
      </c>
      <c r="B267" s="95">
        <v>44356</v>
      </c>
      <c r="C267" s="102">
        <f>YEAR(Tableau2[[#This Row],[2. date saisie]])</f>
        <v>2021</v>
      </c>
      <c r="D267" s="102">
        <f>MONTH(Tableau2[[#This Row],[2. date saisie]])</f>
        <v>6</v>
      </c>
      <c r="E267" s="102" t="str">
        <f t="shared" si="8"/>
        <v>06</v>
      </c>
      <c r="F267" s="102" t="str">
        <f>_xlfn.CONCAT(Tableau2[[#This Row],[2a]],Tableau2[[#This Row],[2c]])</f>
        <v>202106</v>
      </c>
      <c r="G267" s="96">
        <v>1373651</v>
      </c>
      <c r="H267">
        <v>300</v>
      </c>
      <c r="I267" s="102">
        <f>Tableau2[[#This Row],[4. poids OT (kg)]]/1000</f>
        <v>0.3</v>
      </c>
      <c r="J267" t="s">
        <v>47</v>
      </c>
      <c r="K267">
        <v>340</v>
      </c>
      <c r="L267">
        <v>59100</v>
      </c>
      <c r="M267" t="s">
        <v>98</v>
      </c>
      <c r="N267">
        <v>33185</v>
      </c>
      <c r="O267" t="s">
        <v>152</v>
      </c>
      <c r="P267">
        <v>817.30200000000002</v>
      </c>
      <c r="Q267" t="s">
        <v>100</v>
      </c>
      <c r="R267">
        <v>1987</v>
      </c>
      <c r="S267" t="s">
        <v>69</v>
      </c>
      <c r="T267">
        <f>VLOOKUP(Tableau2[[#This Row],[5. type transport]],'Taux émission CO2e'!$A$5:$D$16,4,0)</f>
        <v>0.16</v>
      </c>
      <c r="U267">
        <f>VLOOKUP(Tableau2[[#This Row],[5. type transport]],'Taux émission CO2e'!$A$5:$B$16,2,0)</f>
        <v>0.3</v>
      </c>
      <c r="V267">
        <f>VLOOKUP(Tableau2[[#This Row],[5. type transport]],'Taux émission CO2e'!$A$20:$D$31,4,0)</f>
        <v>6.7400000000000002E-2</v>
      </c>
      <c r="W267">
        <f>VLOOKUP(Tableau2[[#This Row],[5. type transport]],'Taux émission CO2e'!$A$20:$B$31,2,0)</f>
        <v>0.7</v>
      </c>
      <c r="X267" s="98">
        <f t="shared" si="9"/>
        <v>23.337241307999999</v>
      </c>
    </row>
    <row r="268" spans="1:24" x14ac:dyDescent="0.25">
      <c r="A268">
        <v>20210600050</v>
      </c>
      <c r="B268" s="95">
        <v>44356</v>
      </c>
      <c r="C268" s="102">
        <f>YEAR(Tableau2[[#This Row],[2. date saisie]])</f>
        <v>2021</v>
      </c>
      <c r="D268" s="102">
        <f>MONTH(Tableau2[[#This Row],[2. date saisie]])</f>
        <v>6</v>
      </c>
      <c r="E268" s="102" t="str">
        <f t="shared" si="8"/>
        <v>06</v>
      </c>
      <c r="F268" s="102" t="str">
        <f>_xlfn.CONCAT(Tableau2[[#This Row],[2a]],Tableau2[[#This Row],[2c]])</f>
        <v>202106</v>
      </c>
      <c r="G268" s="96">
        <v>1372391</v>
      </c>
      <c r="H268">
        <v>400</v>
      </c>
      <c r="I268" s="102">
        <f>Tableau2[[#This Row],[4. poids OT (kg)]]/1000</f>
        <v>0.4</v>
      </c>
      <c r="J268" t="s">
        <v>47</v>
      </c>
      <c r="K268">
        <v>498.4</v>
      </c>
      <c r="L268">
        <v>59100</v>
      </c>
      <c r="M268" t="s">
        <v>98</v>
      </c>
      <c r="N268">
        <v>91100</v>
      </c>
      <c r="O268" t="s">
        <v>76</v>
      </c>
      <c r="P268">
        <v>266.35300000000001</v>
      </c>
      <c r="Q268" t="s">
        <v>100</v>
      </c>
      <c r="R268">
        <v>1987</v>
      </c>
      <c r="S268" t="s">
        <v>69</v>
      </c>
      <c r="T268">
        <f>VLOOKUP(Tableau2[[#This Row],[5. type transport]],'Taux émission CO2e'!$A$5:$D$16,4,0)</f>
        <v>0.16</v>
      </c>
      <c r="U268">
        <f>VLOOKUP(Tableau2[[#This Row],[5. type transport]],'Taux émission CO2e'!$A$5:$B$16,2,0)</f>
        <v>0.3</v>
      </c>
      <c r="V268">
        <f>VLOOKUP(Tableau2[[#This Row],[5. type transport]],'Taux émission CO2e'!$A$20:$D$31,4,0)</f>
        <v>6.7400000000000002E-2</v>
      </c>
      <c r="W268">
        <f>VLOOKUP(Tableau2[[#This Row],[5. type transport]],'Taux émission CO2e'!$A$20:$B$31,2,0)</f>
        <v>0.7</v>
      </c>
      <c r="X268" s="98">
        <f t="shared" si="9"/>
        <v>10.140591416000003</v>
      </c>
    </row>
    <row r="269" spans="1:24" x14ac:dyDescent="0.25">
      <c r="A269">
        <v>20210600050</v>
      </c>
      <c r="B269" s="95">
        <v>44357</v>
      </c>
      <c r="C269" s="102">
        <f>YEAR(Tableau2[[#This Row],[2. date saisie]])</f>
        <v>2021</v>
      </c>
      <c r="D269" s="102">
        <f>MONTH(Tableau2[[#This Row],[2. date saisie]])</f>
        <v>6</v>
      </c>
      <c r="E269" s="102" t="str">
        <f t="shared" si="8"/>
        <v>06</v>
      </c>
      <c r="F269" s="102" t="str">
        <f>_xlfn.CONCAT(Tableau2[[#This Row],[2a]],Tableau2[[#This Row],[2c]])</f>
        <v>202106</v>
      </c>
      <c r="G269" s="96">
        <v>1369759</v>
      </c>
      <c r="H269">
        <v>200</v>
      </c>
      <c r="I269" s="102">
        <f>Tableau2[[#This Row],[4. poids OT (kg)]]/1000</f>
        <v>0.2</v>
      </c>
      <c r="J269" t="s">
        <v>47</v>
      </c>
      <c r="K269">
        <v>158</v>
      </c>
      <c r="L269">
        <v>62780</v>
      </c>
      <c r="M269" t="s">
        <v>113</v>
      </c>
      <c r="N269">
        <v>91100</v>
      </c>
      <c r="O269" t="s">
        <v>76</v>
      </c>
      <c r="P269">
        <v>278.49700000000001</v>
      </c>
      <c r="Q269" t="s">
        <v>114</v>
      </c>
      <c r="R269">
        <v>1987</v>
      </c>
      <c r="S269" t="s">
        <v>78</v>
      </c>
      <c r="T269">
        <f>VLOOKUP(Tableau2[[#This Row],[5. type transport]],'Taux émission CO2e'!$A$5:$D$16,4,0)</f>
        <v>0.16</v>
      </c>
      <c r="U269">
        <f>VLOOKUP(Tableau2[[#This Row],[5. type transport]],'Taux émission CO2e'!$A$5:$B$16,2,0)</f>
        <v>0.3</v>
      </c>
      <c r="V269">
        <f>VLOOKUP(Tableau2[[#This Row],[5. type transport]],'Taux émission CO2e'!$A$20:$D$31,4,0)</f>
        <v>6.7400000000000002E-2</v>
      </c>
      <c r="W269">
        <f>VLOOKUP(Tableau2[[#This Row],[5. type transport]],'Taux émission CO2e'!$A$20:$B$31,2,0)</f>
        <v>0.7</v>
      </c>
      <c r="X269" s="98">
        <f t="shared" si="9"/>
        <v>5.3014688920000008</v>
      </c>
    </row>
    <row r="270" spans="1:24" x14ac:dyDescent="0.25">
      <c r="A270">
        <v>20210600050</v>
      </c>
      <c r="B270" s="95">
        <v>44357</v>
      </c>
      <c r="C270" s="102">
        <f>YEAR(Tableau2[[#This Row],[2. date saisie]])</f>
        <v>2021</v>
      </c>
      <c r="D270" s="102">
        <f>MONTH(Tableau2[[#This Row],[2. date saisie]])</f>
        <v>6</v>
      </c>
      <c r="E270" s="102" t="str">
        <f t="shared" si="8"/>
        <v>06</v>
      </c>
      <c r="F270" s="102" t="str">
        <f>_xlfn.CONCAT(Tableau2[[#This Row],[2a]],Tableau2[[#This Row],[2c]])</f>
        <v>202106</v>
      </c>
      <c r="G270" s="96">
        <v>1373074</v>
      </c>
      <c r="H270">
        <v>400</v>
      </c>
      <c r="I270" s="102">
        <f>Tableau2[[#This Row],[4. poids OT (kg)]]/1000</f>
        <v>0.4</v>
      </c>
      <c r="J270" t="s">
        <v>47</v>
      </c>
      <c r="K270">
        <v>158</v>
      </c>
      <c r="L270">
        <v>59100</v>
      </c>
      <c r="M270" t="s">
        <v>98</v>
      </c>
      <c r="N270">
        <v>91100</v>
      </c>
      <c r="O270" t="s">
        <v>76</v>
      </c>
      <c r="P270">
        <v>266.35300000000001</v>
      </c>
      <c r="Q270" t="s">
        <v>100</v>
      </c>
      <c r="R270">
        <v>1987</v>
      </c>
      <c r="S270" t="s">
        <v>69</v>
      </c>
      <c r="T270">
        <f>VLOOKUP(Tableau2[[#This Row],[5. type transport]],'Taux émission CO2e'!$A$5:$D$16,4,0)</f>
        <v>0.16</v>
      </c>
      <c r="U270">
        <f>VLOOKUP(Tableau2[[#This Row],[5. type transport]],'Taux émission CO2e'!$A$5:$B$16,2,0)</f>
        <v>0.3</v>
      </c>
      <c r="V270">
        <f>VLOOKUP(Tableau2[[#This Row],[5. type transport]],'Taux émission CO2e'!$A$20:$D$31,4,0)</f>
        <v>6.7400000000000002E-2</v>
      </c>
      <c r="W270">
        <f>VLOOKUP(Tableau2[[#This Row],[5. type transport]],'Taux émission CO2e'!$A$20:$B$31,2,0)</f>
        <v>0.7</v>
      </c>
      <c r="X270" s="98">
        <f t="shared" si="9"/>
        <v>10.140591416000003</v>
      </c>
    </row>
    <row r="271" spans="1:24" x14ac:dyDescent="0.25">
      <c r="A271">
        <v>20210600050</v>
      </c>
      <c r="B271" s="95">
        <v>44357</v>
      </c>
      <c r="C271" s="102">
        <f>YEAR(Tableau2[[#This Row],[2. date saisie]])</f>
        <v>2021</v>
      </c>
      <c r="D271" s="102">
        <f>MONTH(Tableau2[[#This Row],[2. date saisie]])</f>
        <v>6</v>
      </c>
      <c r="E271" s="102" t="str">
        <f t="shared" si="8"/>
        <v>06</v>
      </c>
      <c r="F271" s="102" t="str">
        <f>_xlfn.CONCAT(Tableau2[[#This Row],[2a]],Tableau2[[#This Row],[2c]])</f>
        <v>202106</v>
      </c>
      <c r="G271" s="96">
        <v>1373073</v>
      </c>
      <c r="H271">
        <v>200</v>
      </c>
      <c r="I271" s="102">
        <f>Tableau2[[#This Row],[4. poids OT (kg)]]/1000</f>
        <v>0.2</v>
      </c>
      <c r="J271" t="s">
        <v>47</v>
      </c>
      <c r="K271">
        <v>196</v>
      </c>
      <c r="L271">
        <v>26750</v>
      </c>
      <c r="M271" t="s">
        <v>82</v>
      </c>
      <c r="N271">
        <v>91100</v>
      </c>
      <c r="O271" t="s">
        <v>76</v>
      </c>
      <c r="P271">
        <v>541.52599999999995</v>
      </c>
      <c r="Q271" t="s">
        <v>83</v>
      </c>
      <c r="R271">
        <v>1998</v>
      </c>
      <c r="S271" t="s">
        <v>78</v>
      </c>
      <c r="T271">
        <f>VLOOKUP(Tableau2[[#This Row],[5. type transport]],'Taux émission CO2e'!$A$5:$D$16,4,0)</f>
        <v>0.16</v>
      </c>
      <c r="U271">
        <f>VLOOKUP(Tableau2[[#This Row],[5. type transport]],'Taux émission CO2e'!$A$5:$B$16,2,0)</f>
        <v>0.3</v>
      </c>
      <c r="V271">
        <f>VLOOKUP(Tableau2[[#This Row],[5. type transport]],'Taux émission CO2e'!$A$20:$D$31,4,0)</f>
        <v>6.7400000000000002E-2</v>
      </c>
      <c r="W271">
        <f>VLOOKUP(Tableau2[[#This Row],[5. type transport]],'Taux émission CO2e'!$A$20:$B$31,2,0)</f>
        <v>0.7</v>
      </c>
      <c r="X271" s="98">
        <f t="shared" si="9"/>
        <v>10.308488936</v>
      </c>
    </row>
    <row r="272" spans="1:24" x14ac:dyDescent="0.25">
      <c r="A272">
        <v>20210600050</v>
      </c>
      <c r="B272" s="95">
        <v>44357</v>
      </c>
      <c r="C272" s="102">
        <f>YEAR(Tableau2[[#This Row],[2. date saisie]])</f>
        <v>2021</v>
      </c>
      <c r="D272" s="102">
        <f>MONTH(Tableau2[[#This Row],[2. date saisie]])</f>
        <v>6</v>
      </c>
      <c r="E272" s="102" t="str">
        <f t="shared" si="8"/>
        <v>06</v>
      </c>
      <c r="F272" s="102" t="str">
        <f>_xlfn.CONCAT(Tableau2[[#This Row],[2a]],Tableau2[[#This Row],[2c]])</f>
        <v>202106</v>
      </c>
      <c r="G272" s="96">
        <v>1373589</v>
      </c>
      <c r="H272">
        <v>200</v>
      </c>
      <c r="I272" s="102">
        <f>Tableau2[[#This Row],[4. poids OT (kg)]]/1000</f>
        <v>0.2</v>
      </c>
      <c r="J272" t="s">
        <v>46</v>
      </c>
      <c r="K272">
        <v>228</v>
      </c>
      <c r="L272">
        <v>67100</v>
      </c>
      <c r="M272" t="s">
        <v>73</v>
      </c>
      <c r="N272">
        <v>91100</v>
      </c>
      <c r="O272" t="s">
        <v>76</v>
      </c>
      <c r="P272">
        <v>516.47400000000005</v>
      </c>
      <c r="Q272" t="s">
        <v>75</v>
      </c>
      <c r="R272">
        <v>1987</v>
      </c>
      <c r="S272" t="s">
        <v>69</v>
      </c>
      <c r="T272">
        <f>VLOOKUP(Tableau2[[#This Row],[5. type transport]],'Taux émission CO2e'!$A$5:$D$16,4,0)</f>
        <v>0.16</v>
      </c>
      <c r="U272">
        <f>VLOOKUP(Tableau2[[#This Row],[5. type transport]],'Taux émission CO2e'!$A$5:$B$16,2,0)</f>
        <v>0.3</v>
      </c>
      <c r="V272">
        <f>VLOOKUP(Tableau2[[#This Row],[5. type transport]],'Taux émission CO2e'!$A$20:$D$31,4,0)</f>
        <v>6.7400000000000002E-2</v>
      </c>
      <c r="W272">
        <f>VLOOKUP(Tableau2[[#This Row],[5. type transport]],'Taux émission CO2e'!$A$20:$B$31,2,0)</f>
        <v>0.7</v>
      </c>
      <c r="X272" s="98">
        <f t="shared" si="9"/>
        <v>9.8315990640000024</v>
      </c>
    </row>
    <row r="273" spans="1:24" x14ac:dyDescent="0.25">
      <c r="A273">
        <v>20210600050</v>
      </c>
      <c r="B273" s="95">
        <v>44358</v>
      </c>
      <c r="C273" s="102">
        <f>YEAR(Tableau2[[#This Row],[2. date saisie]])</f>
        <v>2021</v>
      </c>
      <c r="D273" s="102">
        <f>MONTH(Tableau2[[#This Row],[2. date saisie]])</f>
        <v>6</v>
      </c>
      <c r="E273" s="102" t="str">
        <f t="shared" si="8"/>
        <v>06</v>
      </c>
      <c r="F273" s="102" t="str">
        <f>_xlfn.CONCAT(Tableau2[[#This Row],[2a]],Tableau2[[#This Row],[2c]])</f>
        <v>202106</v>
      </c>
      <c r="G273" s="96">
        <v>1374250</v>
      </c>
      <c r="H273">
        <v>150</v>
      </c>
      <c r="I273" s="102">
        <f>Tableau2[[#This Row],[4. poids OT (kg)]]/1000</f>
        <v>0.15</v>
      </c>
      <c r="J273" t="s">
        <v>46</v>
      </c>
      <c r="K273">
        <v>158</v>
      </c>
      <c r="L273">
        <v>59810</v>
      </c>
      <c r="M273" t="s">
        <v>67</v>
      </c>
      <c r="N273">
        <v>91100</v>
      </c>
      <c r="O273" t="s">
        <v>76</v>
      </c>
      <c r="P273">
        <v>250.27799999999999</v>
      </c>
      <c r="Q273" t="s">
        <v>112</v>
      </c>
      <c r="R273">
        <v>1998</v>
      </c>
      <c r="S273" t="s">
        <v>69</v>
      </c>
      <c r="T273">
        <f>VLOOKUP(Tableau2[[#This Row],[5. type transport]],'Taux émission CO2e'!$A$5:$D$16,4,0)</f>
        <v>0.16</v>
      </c>
      <c r="U273">
        <f>VLOOKUP(Tableau2[[#This Row],[5. type transport]],'Taux émission CO2e'!$A$5:$B$16,2,0)</f>
        <v>0.3</v>
      </c>
      <c r="V273">
        <f>VLOOKUP(Tableau2[[#This Row],[5. type transport]],'Taux émission CO2e'!$A$20:$D$31,4,0)</f>
        <v>6.7400000000000002E-2</v>
      </c>
      <c r="W273">
        <f>VLOOKUP(Tableau2[[#This Row],[5. type transport]],'Taux émission CO2e'!$A$20:$B$31,2,0)</f>
        <v>0.7</v>
      </c>
      <c r="X273" s="98">
        <f t="shared" si="9"/>
        <v>3.5732190059999995</v>
      </c>
    </row>
    <row r="274" spans="1:24" x14ac:dyDescent="0.25">
      <c r="A274">
        <v>20210600050</v>
      </c>
      <c r="B274" s="95">
        <v>44361</v>
      </c>
      <c r="C274" s="102">
        <f>YEAR(Tableau2[[#This Row],[2. date saisie]])</f>
        <v>2021</v>
      </c>
      <c r="D274" s="102">
        <f>MONTH(Tableau2[[#This Row],[2. date saisie]])</f>
        <v>6</v>
      </c>
      <c r="E274" s="102" t="str">
        <f t="shared" si="8"/>
        <v>06</v>
      </c>
      <c r="F274" s="102" t="str">
        <f>_xlfn.CONCAT(Tableau2[[#This Row],[2a]],Tableau2[[#This Row],[2c]])</f>
        <v>202106</v>
      </c>
      <c r="G274" s="96">
        <v>1374639</v>
      </c>
      <c r="H274">
        <v>300</v>
      </c>
      <c r="I274" s="102">
        <f>Tableau2[[#This Row],[4. poids OT (kg)]]/1000</f>
        <v>0.3</v>
      </c>
      <c r="J274" t="s">
        <v>46</v>
      </c>
      <c r="K274">
        <v>125</v>
      </c>
      <c r="L274">
        <v>59243</v>
      </c>
      <c r="M274" t="s">
        <v>117</v>
      </c>
      <c r="N274">
        <v>91100</v>
      </c>
      <c r="O274" t="s">
        <v>76</v>
      </c>
      <c r="P274">
        <v>251.91900000000001</v>
      </c>
      <c r="Q274" t="s">
        <v>118</v>
      </c>
      <c r="R274">
        <v>1978</v>
      </c>
      <c r="S274" t="s">
        <v>78</v>
      </c>
      <c r="T274">
        <f>VLOOKUP(Tableau2[[#This Row],[5. type transport]],'Taux émission CO2e'!$A$5:$D$16,4,0)</f>
        <v>0.16</v>
      </c>
      <c r="U274">
        <f>VLOOKUP(Tableau2[[#This Row],[5. type transport]],'Taux émission CO2e'!$A$5:$B$16,2,0)</f>
        <v>0.3</v>
      </c>
      <c r="V274">
        <f>VLOOKUP(Tableau2[[#This Row],[5. type transport]],'Taux émission CO2e'!$A$20:$D$31,4,0)</f>
        <v>6.7400000000000002E-2</v>
      </c>
      <c r="W274">
        <f>VLOOKUP(Tableau2[[#This Row],[5. type transport]],'Taux émission CO2e'!$A$20:$B$31,2,0)</f>
        <v>0.7</v>
      </c>
      <c r="X274" s="98">
        <f t="shared" si="9"/>
        <v>7.1932951260000006</v>
      </c>
    </row>
    <row r="275" spans="1:24" x14ac:dyDescent="0.25">
      <c r="A275">
        <v>20210600050</v>
      </c>
      <c r="B275" s="95">
        <v>44361</v>
      </c>
      <c r="C275" s="102">
        <f>YEAR(Tableau2[[#This Row],[2. date saisie]])</f>
        <v>2021</v>
      </c>
      <c r="D275" s="102">
        <f>MONTH(Tableau2[[#This Row],[2. date saisie]])</f>
        <v>6</v>
      </c>
      <c r="E275" s="102" t="str">
        <f t="shared" si="8"/>
        <v>06</v>
      </c>
      <c r="F275" s="102" t="str">
        <f>_xlfn.CONCAT(Tableau2[[#This Row],[2a]],Tableau2[[#This Row],[2c]])</f>
        <v>202106</v>
      </c>
      <c r="G275" s="96">
        <v>1374125</v>
      </c>
      <c r="H275">
        <v>200</v>
      </c>
      <c r="I275" s="102">
        <f>Tableau2[[#This Row],[4. poids OT (kg)]]/1000</f>
        <v>0.2</v>
      </c>
      <c r="J275" t="s">
        <v>47</v>
      </c>
      <c r="K275">
        <v>200</v>
      </c>
      <c r="L275">
        <v>39570</v>
      </c>
      <c r="M275" t="s">
        <v>115</v>
      </c>
      <c r="N275">
        <v>91100</v>
      </c>
      <c r="O275" t="s">
        <v>76</v>
      </c>
      <c r="P275">
        <v>380.58600000000001</v>
      </c>
      <c r="Q275" t="s">
        <v>116</v>
      </c>
      <c r="R275">
        <v>1986</v>
      </c>
      <c r="S275" t="s">
        <v>69</v>
      </c>
      <c r="T275">
        <f>VLOOKUP(Tableau2[[#This Row],[5. type transport]],'Taux émission CO2e'!$A$5:$D$16,4,0)</f>
        <v>0.16</v>
      </c>
      <c r="U275">
        <f>VLOOKUP(Tableau2[[#This Row],[5. type transport]],'Taux émission CO2e'!$A$5:$B$16,2,0)</f>
        <v>0.3</v>
      </c>
      <c r="V275">
        <f>VLOOKUP(Tableau2[[#This Row],[5. type transport]],'Taux émission CO2e'!$A$20:$D$31,4,0)</f>
        <v>6.7400000000000002E-2</v>
      </c>
      <c r="W275">
        <f>VLOOKUP(Tableau2[[#This Row],[5. type transport]],'Taux émission CO2e'!$A$20:$B$31,2,0)</f>
        <v>0.7</v>
      </c>
      <c r="X275" s="98">
        <f t="shared" si="9"/>
        <v>7.2448350960000001</v>
      </c>
    </row>
    <row r="276" spans="1:24" x14ac:dyDescent="0.25">
      <c r="A276">
        <v>20210600050</v>
      </c>
      <c r="B276" s="95">
        <v>44362</v>
      </c>
      <c r="C276" s="102">
        <f>YEAR(Tableau2[[#This Row],[2. date saisie]])</f>
        <v>2021</v>
      </c>
      <c r="D276" s="102">
        <f>MONTH(Tableau2[[#This Row],[2. date saisie]])</f>
        <v>6</v>
      </c>
      <c r="E276" s="102" t="str">
        <f t="shared" si="8"/>
        <v>06</v>
      </c>
      <c r="F276" s="102" t="str">
        <f>_xlfn.CONCAT(Tableau2[[#This Row],[2a]],Tableau2[[#This Row],[2c]])</f>
        <v>202106</v>
      </c>
      <c r="G276" s="96">
        <v>1375106</v>
      </c>
      <c r="H276">
        <v>300</v>
      </c>
      <c r="I276" s="102">
        <f>Tableau2[[#This Row],[4. poids OT (kg)]]/1000</f>
        <v>0.3</v>
      </c>
      <c r="J276" t="s">
        <v>46</v>
      </c>
      <c r="K276">
        <v>158</v>
      </c>
      <c r="L276">
        <v>59810</v>
      </c>
      <c r="M276" t="s">
        <v>67</v>
      </c>
      <c r="N276">
        <v>91100</v>
      </c>
      <c r="O276" t="s">
        <v>76</v>
      </c>
      <c r="P276">
        <v>250.27799999999999</v>
      </c>
      <c r="Q276" t="s">
        <v>112</v>
      </c>
      <c r="R276">
        <v>1998</v>
      </c>
      <c r="S276" t="s">
        <v>69</v>
      </c>
      <c r="T276">
        <f>VLOOKUP(Tableau2[[#This Row],[5. type transport]],'Taux émission CO2e'!$A$5:$D$16,4,0)</f>
        <v>0.16</v>
      </c>
      <c r="U276">
        <f>VLOOKUP(Tableau2[[#This Row],[5. type transport]],'Taux émission CO2e'!$A$5:$B$16,2,0)</f>
        <v>0.3</v>
      </c>
      <c r="V276">
        <f>VLOOKUP(Tableau2[[#This Row],[5. type transport]],'Taux émission CO2e'!$A$20:$D$31,4,0)</f>
        <v>6.7400000000000002E-2</v>
      </c>
      <c r="W276">
        <f>VLOOKUP(Tableau2[[#This Row],[5. type transport]],'Taux émission CO2e'!$A$20:$B$31,2,0)</f>
        <v>0.7</v>
      </c>
      <c r="X276" s="98">
        <f t="shared" si="9"/>
        <v>7.1464380119999991</v>
      </c>
    </row>
    <row r="277" spans="1:24" x14ac:dyDescent="0.25">
      <c r="A277">
        <v>20210600050</v>
      </c>
      <c r="B277" s="95">
        <v>44362</v>
      </c>
      <c r="C277" s="102">
        <f>YEAR(Tableau2[[#This Row],[2. date saisie]])</f>
        <v>2021</v>
      </c>
      <c r="D277" s="102">
        <f>MONTH(Tableau2[[#This Row],[2. date saisie]])</f>
        <v>6</v>
      </c>
      <c r="E277" s="102" t="str">
        <f t="shared" si="8"/>
        <v>06</v>
      </c>
      <c r="F277" s="102" t="str">
        <f>_xlfn.CONCAT(Tableau2[[#This Row],[2a]],Tableau2[[#This Row],[2c]])</f>
        <v>202106</v>
      </c>
      <c r="G277" s="96">
        <v>1375107</v>
      </c>
      <c r="H277">
        <v>300</v>
      </c>
      <c r="I277" s="102">
        <f>Tableau2[[#This Row],[4. poids OT (kg)]]/1000</f>
        <v>0.3</v>
      </c>
      <c r="J277" t="s">
        <v>46</v>
      </c>
      <c r="K277">
        <v>158</v>
      </c>
      <c r="L277">
        <v>21300</v>
      </c>
      <c r="M277" t="s">
        <v>94</v>
      </c>
      <c r="N277">
        <v>91100</v>
      </c>
      <c r="O277" t="s">
        <v>76</v>
      </c>
      <c r="P277">
        <v>278.14499999999998</v>
      </c>
      <c r="Q277" t="s">
        <v>95</v>
      </c>
      <c r="R277">
        <v>1995</v>
      </c>
      <c r="S277" t="s">
        <v>78</v>
      </c>
      <c r="T277">
        <f>VLOOKUP(Tableau2[[#This Row],[5. type transport]],'Taux émission CO2e'!$A$5:$D$16,4,0)</f>
        <v>0.16</v>
      </c>
      <c r="U277">
        <f>VLOOKUP(Tableau2[[#This Row],[5. type transport]],'Taux émission CO2e'!$A$5:$B$16,2,0)</f>
        <v>0.3</v>
      </c>
      <c r="V277">
        <f>VLOOKUP(Tableau2[[#This Row],[5. type transport]],'Taux émission CO2e'!$A$20:$D$31,4,0)</f>
        <v>6.7400000000000002E-2</v>
      </c>
      <c r="W277">
        <f>VLOOKUP(Tableau2[[#This Row],[5. type transport]],'Taux émission CO2e'!$A$20:$B$31,2,0)</f>
        <v>0.7</v>
      </c>
      <c r="X277" s="98">
        <f t="shared" si="9"/>
        <v>7.942152329999999</v>
      </c>
    </row>
    <row r="278" spans="1:24" x14ac:dyDescent="0.25">
      <c r="A278">
        <v>20210600050</v>
      </c>
      <c r="B278" s="95">
        <v>44363</v>
      </c>
      <c r="C278" s="102">
        <f>YEAR(Tableau2[[#This Row],[2. date saisie]])</f>
        <v>2021</v>
      </c>
      <c r="D278" s="102">
        <f>MONTH(Tableau2[[#This Row],[2. date saisie]])</f>
        <v>6</v>
      </c>
      <c r="E278" s="102" t="str">
        <f t="shared" si="8"/>
        <v>06</v>
      </c>
      <c r="F278" s="102" t="str">
        <f>_xlfn.CONCAT(Tableau2[[#This Row],[2a]],Tableau2[[#This Row],[2c]])</f>
        <v>202106</v>
      </c>
      <c r="G278" s="96">
        <v>1376211</v>
      </c>
      <c r="H278">
        <v>70</v>
      </c>
      <c r="I278" s="102">
        <f>Tableau2[[#This Row],[4. poids OT (kg)]]/1000</f>
        <v>7.0000000000000007E-2</v>
      </c>
      <c r="J278" t="s">
        <v>39</v>
      </c>
      <c r="K278">
        <v>80</v>
      </c>
      <c r="L278">
        <v>91100</v>
      </c>
      <c r="M278" t="s">
        <v>70</v>
      </c>
      <c r="N278">
        <v>94240</v>
      </c>
      <c r="O278" t="s">
        <v>153</v>
      </c>
      <c r="P278">
        <v>28.577999999999999</v>
      </c>
      <c r="Q278" t="s">
        <v>72</v>
      </c>
      <c r="R278">
        <v>1969</v>
      </c>
      <c r="S278" t="s">
        <v>69</v>
      </c>
      <c r="T278">
        <f>VLOOKUP(Tableau2[[#This Row],[5. type transport]],'Taux émission CO2e'!$A$5:$D$16,4,0)</f>
        <v>0.24099999999999999</v>
      </c>
      <c r="U278">
        <f>VLOOKUP(Tableau2[[#This Row],[5. type transport]],'Taux émission CO2e'!$A$5:$B$16,2,0)</f>
        <v>1</v>
      </c>
      <c r="V278">
        <f>VLOOKUP(Tableau2[[#This Row],[5. type transport]],'Taux émission CO2e'!$A$20:$D$31,4,0)</f>
        <v>0</v>
      </c>
      <c r="W278">
        <f>VLOOKUP(Tableau2[[#This Row],[5. type transport]],'Taux émission CO2e'!$A$20:$B$31,2,0)</f>
        <v>0</v>
      </c>
      <c r="X278" s="98">
        <f t="shared" si="9"/>
        <v>0.48211085999999997</v>
      </c>
    </row>
    <row r="279" spans="1:24" x14ac:dyDescent="0.25">
      <c r="A279">
        <v>20210600050</v>
      </c>
      <c r="B279" s="95">
        <v>44363</v>
      </c>
      <c r="C279" s="102">
        <f>YEAR(Tableau2[[#This Row],[2. date saisie]])</f>
        <v>2021</v>
      </c>
      <c r="D279" s="102">
        <f>MONTH(Tableau2[[#This Row],[2. date saisie]])</f>
        <v>6</v>
      </c>
      <c r="E279" s="102" t="str">
        <f t="shared" si="8"/>
        <v>06</v>
      </c>
      <c r="F279" s="102" t="str">
        <f>_xlfn.CONCAT(Tableau2[[#This Row],[2a]],Tableau2[[#This Row],[2c]])</f>
        <v>202106</v>
      </c>
      <c r="G279" s="96">
        <v>1375108</v>
      </c>
      <c r="H279">
        <v>300</v>
      </c>
      <c r="I279" s="102">
        <f>Tableau2[[#This Row],[4. poids OT (kg)]]/1000</f>
        <v>0.3</v>
      </c>
      <c r="J279" t="s">
        <v>47</v>
      </c>
      <c r="K279">
        <v>131</v>
      </c>
      <c r="L279">
        <v>8090</v>
      </c>
      <c r="M279" t="s">
        <v>81</v>
      </c>
      <c r="N279">
        <v>91100</v>
      </c>
      <c r="O279" t="s">
        <v>76</v>
      </c>
      <c r="P279">
        <v>258.04300000000001</v>
      </c>
      <c r="Q279" t="s">
        <v>124</v>
      </c>
      <c r="R279">
        <v>1992</v>
      </c>
      <c r="S279" t="s">
        <v>78</v>
      </c>
      <c r="T279">
        <f>VLOOKUP(Tableau2[[#This Row],[5. type transport]],'Taux émission CO2e'!$A$5:$D$16,4,0)</f>
        <v>0.16</v>
      </c>
      <c r="U279">
        <f>VLOOKUP(Tableau2[[#This Row],[5. type transport]],'Taux émission CO2e'!$A$5:$B$16,2,0)</f>
        <v>0.3</v>
      </c>
      <c r="V279">
        <f>VLOOKUP(Tableau2[[#This Row],[5. type transport]],'Taux émission CO2e'!$A$20:$D$31,4,0)</f>
        <v>6.7400000000000002E-2</v>
      </c>
      <c r="W279">
        <f>VLOOKUP(Tableau2[[#This Row],[5. type transport]],'Taux émission CO2e'!$A$20:$B$31,2,0)</f>
        <v>0.7</v>
      </c>
      <c r="X279" s="98">
        <f t="shared" si="9"/>
        <v>7.3681598219999991</v>
      </c>
    </row>
    <row r="280" spans="1:24" x14ac:dyDescent="0.25">
      <c r="A280">
        <v>20210600050</v>
      </c>
      <c r="B280" s="95">
        <v>44363</v>
      </c>
      <c r="C280" s="102">
        <f>YEAR(Tableau2[[#This Row],[2. date saisie]])</f>
        <v>2021</v>
      </c>
      <c r="D280" s="102">
        <f>MONTH(Tableau2[[#This Row],[2. date saisie]])</f>
        <v>6</v>
      </c>
      <c r="E280" s="102" t="str">
        <f t="shared" si="8"/>
        <v>06</v>
      </c>
      <c r="F280" s="102" t="str">
        <f>_xlfn.CONCAT(Tableau2[[#This Row],[2a]],Tableau2[[#This Row],[2c]])</f>
        <v>202106</v>
      </c>
      <c r="G280" s="96">
        <v>1375702</v>
      </c>
      <c r="H280">
        <v>300</v>
      </c>
      <c r="I280" s="102">
        <f>Tableau2[[#This Row],[4. poids OT (kg)]]/1000</f>
        <v>0.3</v>
      </c>
      <c r="J280" t="s">
        <v>46</v>
      </c>
      <c r="K280">
        <v>158</v>
      </c>
      <c r="L280">
        <v>59100</v>
      </c>
      <c r="M280" t="s">
        <v>98</v>
      </c>
      <c r="N280">
        <v>91100</v>
      </c>
      <c r="O280" t="s">
        <v>76</v>
      </c>
      <c r="P280">
        <v>266.35300000000001</v>
      </c>
      <c r="Q280" t="s">
        <v>100</v>
      </c>
      <c r="R280">
        <v>1987</v>
      </c>
      <c r="S280" t="s">
        <v>69</v>
      </c>
      <c r="T280">
        <f>VLOOKUP(Tableau2[[#This Row],[5. type transport]],'Taux émission CO2e'!$A$5:$D$16,4,0)</f>
        <v>0.16</v>
      </c>
      <c r="U280">
        <f>VLOOKUP(Tableau2[[#This Row],[5. type transport]],'Taux émission CO2e'!$A$5:$B$16,2,0)</f>
        <v>0.3</v>
      </c>
      <c r="V280">
        <f>VLOOKUP(Tableau2[[#This Row],[5. type transport]],'Taux émission CO2e'!$A$20:$D$31,4,0)</f>
        <v>6.7400000000000002E-2</v>
      </c>
      <c r="W280">
        <f>VLOOKUP(Tableau2[[#This Row],[5. type transport]],'Taux émission CO2e'!$A$20:$B$31,2,0)</f>
        <v>0.7</v>
      </c>
      <c r="X280" s="98">
        <f t="shared" si="9"/>
        <v>7.6054435619999996</v>
      </c>
    </row>
    <row r="281" spans="1:24" x14ac:dyDescent="0.25">
      <c r="A281">
        <v>20210600050</v>
      </c>
      <c r="B281" s="95">
        <v>44364</v>
      </c>
      <c r="C281" s="102">
        <f>YEAR(Tableau2[[#This Row],[2. date saisie]])</f>
        <v>2021</v>
      </c>
      <c r="D281" s="102">
        <f>MONTH(Tableau2[[#This Row],[2. date saisie]])</f>
        <v>6</v>
      </c>
      <c r="E281" s="102" t="str">
        <f t="shared" si="8"/>
        <v>06</v>
      </c>
      <c r="F281" s="102" t="str">
        <f>_xlfn.CONCAT(Tableau2[[#This Row],[2a]],Tableau2[[#This Row],[2c]])</f>
        <v>202106</v>
      </c>
      <c r="G281" s="96">
        <v>1377064</v>
      </c>
      <c r="H281">
        <v>300</v>
      </c>
      <c r="I281" s="102">
        <f>Tableau2[[#This Row],[4. poids OT (kg)]]/1000</f>
        <v>0.3</v>
      </c>
      <c r="J281" t="s">
        <v>46</v>
      </c>
      <c r="K281">
        <v>165</v>
      </c>
      <c r="L281">
        <v>67100</v>
      </c>
      <c r="M281" t="s">
        <v>73</v>
      </c>
      <c r="N281">
        <v>91100</v>
      </c>
      <c r="O281" t="s">
        <v>76</v>
      </c>
      <c r="P281">
        <v>516.47400000000005</v>
      </c>
      <c r="Q281" t="s">
        <v>75</v>
      </c>
      <c r="R281">
        <v>1987</v>
      </c>
      <c r="S281" t="s">
        <v>69</v>
      </c>
      <c r="T281">
        <f>VLOOKUP(Tableau2[[#This Row],[5. type transport]],'Taux émission CO2e'!$A$5:$D$16,4,0)</f>
        <v>0.16</v>
      </c>
      <c r="U281">
        <f>VLOOKUP(Tableau2[[#This Row],[5. type transport]],'Taux émission CO2e'!$A$5:$B$16,2,0)</f>
        <v>0.3</v>
      </c>
      <c r="V281">
        <f>VLOOKUP(Tableau2[[#This Row],[5. type transport]],'Taux émission CO2e'!$A$20:$D$31,4,0)</f>
        <v>6.7400000000000002E-2</v>
      </c>
      <c r="W281">
        <f>VLOOKUP(Tableau2[[#This Row],[5. type transport]],'Taux émission CO2e'!$A$20:$B$31,2,0)</f>
        <v>0.7</v>
      </c>
      <c r="X281" s="98">
        <f t="shared" si="9"/>
        <v>14.747398596</v>
      </c>
    </row>
    <row r="282" spans="1:24" x14ac:dyDescent="0.25">
      <c r="A282">
        <v>20210600050</v>
      </c>
      <c r="B282" s="95">
        <v>44364</v>
      </c>
      <c r="C282" s="102">
        <f>YEAR(Tableau2[[#This Row],[2. date saisie]])</f>
        <v>2021</v>
      </c>
      <c r="D282" s="102">
        <f>MONTH(Tableau2[[#This Row],[2. date saisie]])</f>
        <v>6</v>
      </c>
      <c r="E282" s="102" t="str">
        <f t="shared" si="8"/>
        <v>06</v>
      </c>
      <c r="F282" s="102" t="str">
        <f>_xlfn.CONCAT(Tableau2[[#This Row],[2a]],Tableau2[[#This Row],[2c]])</f>
        <v>202106</v>
      </c>
      <c r="G282" s="96">
        <v>1375701</v>
      </c>
      <c r="H282">
        <v>300</v>
      </c>
      <c r="I282" s="102">
        <f>Tableau2[[#This Row],[4. poids OT (kg)]]/1000</f>
        <v>0.3</v>
      </c>
      <c r="J282" t="s">
        <v>47</v>
      </c>
      <c r="K282">
        <v>196</v>
      </c>
      <c r="L282">
        <v>26750</v>
      </c>
      <c r="M282" t="s">
        <v>82</v>
      </c>
      <c r="N282">
        <v>91100</v>
      </c>
      <c r="O282" t="s">
        <v>76</v>
      </c>
      <c r="P282">
        <v>541.52599999999995</v>
      </c>
      <c r="Q282" t="s">
        <v>83</v>
      </c>
      <c r="R282">
        <v>1998</v>
      </c>
      <c r="S282" t="s">
        <v>78</v>
      </c>
      <c r="T282">
        <f>VLOOKUP(Tableau2[[#This Row],[5. type transport]],'Taux émission CO2e'!$A$5:$D$16,4,0)</f>
        <v>0.16</v>
      </c>
      <c r="U282">
        <f>VLOOKUP(Tableau2[[#This Row],[5. type transport]],'Taux émission CO2e'!$A$5:$B$16,2,0)</f>
        <v>0.3</v>
      </c>
      <c r="V282">
        <f>VLOOKUP(Tableau2[[#This Row],[5. type transport]],'Taux émission CO2e'!$A$20:$D$31,4,0)</f>
        <v>6.7400000000000002E-2</v>
      </c>
      <c r="W282">
        <f>VLOOKUP(Tableau2[[#This Row],[5. type transport]],'Taux émission CO2e'!$A$20:$B$31,2,0)</f>
        <v>0.7</v>
      </c>
      <c r="X282" s="98">
        <f t="shared" si="9"/>
        <v>15.462733403999998</v>
      </c>
    </row>
    <row r="283" spans="1:24" x14ac:dyDescent="0.25">
      <c r="A283">
        <v>20210600050</v>
      </c>
      <c r="B283" s="95">
        <v>44365</v>
      </c>
      <c r="C283" s="102">
        <f>YEAR(Tableau2[[#This Row],[2. date saisie]])</f>
        <v>2021</v>
      </c>
      <c r="D283" s="102">
        <f>MONTH(Tableau2[[#This Row],[2. date saisie]])</f>
        <v>6</v>
      </c>
      <c r="E283" s="102" t="str">
        <f t="shared" si="8"/>
        <v>06</v>
      </c>
      <c r="F283" s="102" t="str">
        <f>_xlfn.CONCAT(Tableau2[[#This Row],[2a]],Tableau2[[#This Row],[2c]])</f>
        <v>202106</v>
      </c>
      <c r="G283" s="96">
        <v>1377081</v>
      </c>
      <c r="H283">
        <v>400</v>
      </c>
      <c r="I283" s="102">
        <f>Tableau2[[#This Row],[4. poids OT (kg)]]/1000</f>
        <v>0.4</v>
      </c>
      <c r="J283" t="s">
        <v>47</v>
      </c>
      <c r="K283">
        <v>158</v>
      </c>
      <c r="L283">
        <v>62780</v>
      </c>
      <c r="M283" t="s">
        <v>113</v>
      </c>
      <c r="N283">
        <v>91100</v>
      </c>
      <c r="O283" t="s">
        <v>76</v>
      </c>
      <c r="P283">
        <v>278.49700000000001</v>
      </c>
      <c r="Q283" t="s">
        <v>114</v>
      </c>
      <c r="R283">
        <v>1987</v>
      </c>
      <c r="S283" t="s">
        <v>78</v>
      </c>
      <c r="T283">
        <f>VLOOKUP(Tableau2[[#This Row],[5. type transport]],'Taux émission CO2e'!$A$5:$D$16,4,0)</f>
        <v>0.16</v>
      </c>
      <c r="U283">
        <f>VLOOKUP(Tableau2[[#This Row],[5. type transport]],'Taux émission CO2e'!$A$5:$B$16,2,0)</f>
        <v>0.3</v>
      </c>
      <c r="V283">
        <f>VLOOKUP(Tableau2[[#This Row],[5. type transport]],'Taux émission CO2e'!$A$20:$D$31,4,0)</f>
        <v>6.7400000000000002E-2</v>
      </c>
      <c r="W283">
        <f>VLOOKUP(Tableau2[[#This Row],[5. type transport]],'Taux émission CO2e'!$A$20:$B$31,2,0)</f>
        <v>0.7</v>
      </c>
      <c r="X283" s="98">
        <f t="shared" si="9"/>
        <v>10.602937784000002</v>
      </c>
    </row>
    <row r="284" spans="1:24" x14ac:dyDescent="0.25">
      <c r="A284">
        <v>20210600050</v>
      </c>
      <c r="B284" s="95">
        <v>44368</v>
      </c>
      <c r="C284" s="102">
        <f>YEAR(Tableau2[[#This Row],[2. date saisie]])</f>
        <v>2021</v>
      </c>
      <c r="D284" s="102">
        <f>MONTH(Tableau2[[#This Row],[2. date saisie]])</f>
        <v>6</v>
      </c>
      <c r="E284" s="102" t="str">
        <f t="shared" si="8"/>
        <v>06</v>
      </c>
      <c r="F284" s="102" t="str">
        <f>_xlfn.CONCAT(Tableau2[[#This Row],[2a]],Tableau2[[#This Row],[2c]])</f>
        <v>202106</v>
      </c>
      <c r="G284" s="96">
        <v>1377985</v>
      </c>
      <c r="H284">
        <v>70</v>
      </c>
      <c r="I284" s="102">
        <f>Tableau2[[#This Row],[4. poids OT (kg)]]/1000</f>
        <v>7.0000000000000007E-2</v>
      </c>
      <c r="J284" t="s">
        <v>39</v>
      </c>
      <c r="K284">
        <v>80</v>
      </c>
      <c r="L284">
        <v>91100</v>
      </c>
      <c r="M284" t="s">
        <v>70</v>
      </c>
      <c r="N284">
        <v>75018</v>
      </c>
      <c r="O284" t="s">
        <v>154</v>
      </c>
      <c r="P284">
        <v>49.744999999999997</v>
      </c>
      <c r="Q284" t="s">
        <v>72</v>
      </c>
      <c r="R284">
        <v>1969</v>
      </c>
      <c r="S284" t="s">
        <v>69</v>
      </c>
      <c r="T284">
        <f>VLOOKUP(Tableau2[[#This Row],[5. type transport]],'Taux émission CO2e'!$A$5:$D$16,4,0)</f>
        <v>0.24099999999999999</v>
      </c>
      <c r="U284">
        <f>VLOOKUP(Tableau2[[#This Row],[5. type transport]],'Taux émission CO2e'!$A$5:$B$16,2,0)</f>
        <v>1</v>
      </c>
      <c r="V284">
        <f>VLOOKUP(Tableau2[[#This Row],[5. type transport]],'Taux émission CO2e'!$A$20:$D$31,4,0)</f>
        <v>0</v>
      </c>
      <c r="W284">
        <f>VLOOKUP(Tableau2[[#This Row],[5. type transport]],'Taux émission CO2e'!$A$20:$B$31,2,0)</f>
        <v>0</v>
      </c>
      <c r="X284" s="98">
        <f t="shared" si="9"/>
        <v>0.83919814999999998</v>
      </c>
    </row>
    <row r="285" spans="1:24" x14ac:dyDescent="0.25">
      <c r="A285">
        <v>20210600050</v>
      </c>
      <c r="B285" s="95">
        <v>44368</v>
      </c>
      <c r="C285" s="102">
        <f>YEAR(Tableau2[[#This Row],[2. date saisie]])</f>
        <v>2021</v>
      </c>
      <c r="D285" s="102">
        <f>MONTH(Tableau2[[#This Row],[2. date saisie]])</f>
        <v>6</v>
      </c>
      <c r="E285" s="102" t="str">
        <f t="shared" si="8"/>
        <v>06</v>
      </c>
      <c r="F285" s="102" t="str">
        <f>_xlfn.CONCAT(Tableau2[[#This Row],[2a]],Tableau2[[#This Row],[2c]])</f>
        <v>202106</v>
      </c>
      <c r="G285" s="96">
        <v>1377988</v>
      </c>
      <c r="H285">
        <v>90</v>
      </c>
      <c r="I285" s="102">
        <f>Tableau2[[#This Row],[4. poids OT (kg)]]/1000</f>
        <v>0.09</v>
      </c>
      <c r="J285" t="s">
        <v>39</v>
      </c>
      <c r="K285">
        <v>80</v>
      </c>
      <c r="L285">
        <v>91100</v>
      </c>
      <c r="M285" t="s">
        <v>70</v>
      </c>
      <c r="N285">
        <v>92700</v>
      </c>
      <c r="O285" t="s">
        <v>155</v>
      </c>
      <c r="P285">
        <v>54.753999999999998</v>
      </c>
      <c r="Q285" t="s">
        <v>72</v>
      </c>
      <c r="R285">
        <v>1969</v>
      </c>
      <c r="S285" t="s">
        <v>69</v>
      </c>
      <c r="T285">
        <f>VLOOKUP(Tableau2[[#This Row],[5. type transport]],'Taux émission CO2e'!$A$5:$D$16,4,0)</f>
        <v>0.24099999999999999</v>
      </c>
      <c r="U285">
        <f>VLOOKUP(Tableau2[[#This Row],[5. type transport]],'Taux émission CO2e'!$A$5:$B$16,2,0)</f>
        <v>1</v>
      </c>
      <c r="V285">
        <f>VLOOKUP(Tableau2[[#This Row],[5. type transport]],'Taux émission CO2e'!$A$20:$D$31,4,0)</f>
        <v>0</v>
      </c>
      <c r="W285">
        <f>VLOOKUP(Tableau2[[#This Row],[5. type transport]],'Taux émission CO2e'!$A$20:$B$31,2,0)</f>
        <v>0</v>
      </c>
      <c r="X285" s="98">
        <f t="shared" si="9"/>
        <v>1.1876142599999999</v>
      </c>
    </row>
    <row r="286" spans="1:24" x14ac:dyDescent="0.25">
      <c r="A286">
        <v>20210600050</v>
      </c>
      <c r="B286" s="95">
        <v>44368</v>
      </c>
      <c r="C286" s="102">
        <f>YEAR(Tableau2[[#This Row],[2. date saisie]])</f>
        <v>2021</v>
      </c>
      <c r="D286" s="102">
        <f>MONTH(Tableau2[[#This Row],[2. date saisie]])</f>
        <v>6</v>
      </c>
      <c r="E286" s="102" t="str">
        <f t="shared" si="8"/>
        <v>06</v>
      </c>
      <c r="F286" s="102" t="str">
        <f>_xlfn.CONCAT(Tableau2[[#This Row],[2a]],Tableau2[[#This Row],[2c]])</f>
        <v>202106</v>
      </c>
      <c r="G286" s="96">
        <v>1377990</v>
      </c>
      <c r="H286">
        <v>120</v>
      </c>
      <c r="I286" s="102">
        <f>Tableau2[[#This Row],[4. poids OT (kg)]]/1000</f>
        <v>0.12</v>
      </c>
      <c r="J286" t="s">
        <v>39</v>
      </c>
      <c r="K286">
        <v>80</v>
      </c>
      <c r="L286">
        <v>91100</v>
      </c>
      <c r="M286" t="s">
        <v>70</v>
      </c>
      <c r="N286">
        <v>75014</v>
      </c>
      <c r="O286" t="s">
        <v>156</v>
      </c>
      <c r="P286">
        <v>33.095999999999997</v>
      </c>
      <c r="Q286" t="s">
        <v>72</v>
      </c>
      <c r="R286">
        <v>1969</v>
      </c>
      <c r="S286" t="s">
        <v>69</v>
      </c>
      <c r="T286">
        <f>VLOOKUP(Tableau2[[#This Row],[5. type transport]],'Taux émission CO2e'!$A$5:$D$16,4,0)</f>
        <v>0.24099999999999999</v>
      </c>
      <c r="U286">
        <f>VLOOKUP(Tableau2[[#This Row],[5. type transport]],'Taux émission CO2e'!$A$5:$B$16,2,0)</f>
        <v>1</v>
      </c>
      <c r="V286">
        <f>VLOOKUP(Tableau2[[#This Row],[5. type transport]],'Taux émission CO2e'!$A$20:$D$31,4,0)</f>
        <v>0</v>
      </c>
      <c r="W286">
        <f>VLOOKUP(Tableau2[[#This Row],[5. type transport]],'Taux émission CO2e'!$A$20:$B$31,2,0)</f>
        <v>0</v>
      </c>
      <c r="X286" s="98">
        <f t="shared" si="9"/>
        <v>0.95713631999999982</v>
      </c>
    </row>
    <row r="287" spans="1:24" x14ac:dyDescent="0.25">
      <c r="A287">
        <v>20210600050</v>
      </c>
      <c r="B287" s="95">
        <v>44368</v>
      </c>
      <c r="C287" s="102">
        <f>YEAR(Tableau2[[#This Row],[2. date saisie]])</f>
        <v>2021</v>
      </c>
      <c r="D287" s="102">
        <f>MONTH(Tableau2[[#This Row],[2. date saisie]])</f>
        <v>6</v>
      </c>
      <c r="E287" s="102" t="str">
        <f t="shared" si="8"/>
        <v>06</v>
      </c>
      <c r="F287" s="102" t="str">
        <f>_xlfn.CONCAT(Tableau2[[#This Row],[2a]],Tableau2[[#This Row],[2c]])</f>
        <v>202106</v>
      </c>
      <c r="G287" s="96">
        <v>1376775</v>
      </c>
      <c r="H287">
        <v>300</v>
      </c>
      <c r="I287" s="102">
        <f>Tableau2[[#This Row],[4. poids OT (kg)]]/1000</f>
        <v>0.3</v>
      </c>
      <c r="J287" t="s">
        <v>47</v>
      </c>
      <c r="K287">
        <v>166</v>
      </c>
      <c r="L287">
        <v>39570</v>
      </c>
      <c r="M287" t="s">
        <v>115</v>
      </c>
      <c r="N287">
        <v>91100</v>
      </c>
      <c r="O287" t="s">
        <v>76</v>
      </c>
      <c r="P287">
        <v>380.58600000000001</v>
      </c>
      <c r="Q287" t="s">
        <v>116</v>
      </c>
      <c r="R287">
        <v>1986</v>
      </c>
      <c r="S287" t="s">
        <v>69</v>
      </c>
      <c r="T287">
        <f>VLOOKUP(Tableau2[[#This Row],[5. type transport]],'Taux émission CO2e'!$A$5:$D$16,4,0)</f>
        <v>0.16</v>
      </c>
      <c r="U287">
        <f>VLOOKUP(Tableau2[[#This Row],[5. type transport]],'Taux émission CO2e'!$A$5:$B$16,2,0)</f>
        <v>0.3</v>
      </c>
      <c r="V287">
        <f>VLOOKUP(Tableau2[[#This Row],[5. type transport]],'Taux émission CO2e'!$A$20:$D$31,4,0)</f>
        <v>6.7400000000000002E-2</v>
      </c>
      <c r="W287">
        <f>VLOOKUP(Tableau2[[#This Row],[5. type transport]],'Taux émission CO2e'!$A$20:$B$31,2,0)</f>
        <v>0.7</v>
      </c>
      <c r="X287" s="98">
        <f t="shared" si="9"/>
        <v>10.867252643999999</v>
      </c>
    </row>
    <row r="288" spans="1:24" x14ac:dyDescent="0.25">
      <c r="A288">
        <v>20210600050</v>
      </c>
      <c r="B288" s="95">
        <v>44368</v>
      </c>
      <c r="C288" s="102">
        <f>YEAR(Tableau2[[#This Row],[2. date saisie]])</f>
        <v>2021</v>
      </c>
      <c r="D288" s="102">
        <f>MONTH(Tableau2[[#This Row],[2. date saisie]])</f>
        <v>6</v>
      </c>
      <c r="E288" s="102" t="str">
        <f t="shared" si="8"/>
        <v>06</v>
      </c>
      <c r="F288" s="102" t="str">
        <f>_xlfn.CONCAT(Tableau2[[#This Row],[2a]],Tableau2[[#This Row],[2c]])</f>
        <v>202106</v>
      </c>
      <c r="G288" s="96">
        <v>1378162</v>
      </c>
      <c r="H288">
        <v>2800</v>
      </c>
      <c r="I288" s="102">
        <f>Tableau2[[#This Row],[4. poids OT (kg)]]/1000</f>
        <v>2.8</v>
      </c>
      <c r="J288" t="s">
        <v>33</v>
      </c>
      <c r="K288">
        <v>800</v>
      </c>
      <c r="L288">
        <v>59100</v>
      </c>
      <c r="M288" t="s">
        <v>98</v>
      </c>
      <c r="N288">
        <v>91100</v>
      </c>
      <c r="O288" t="s">
        <v>76</v>
      </c>
      <c r="P288">
        <v>266.35300000000001</v>
      </c>
      <c r="Q288" t="s">
        <v>100</v>
      </c>
      <c r="R288">
        <v>1987</v>
      </c>
      <c r="S288" t="s">
        <v>69</v>
      </c>
      <c r="T288">
        <f>VLOOKUP(Tableau2[[#This Row],[5. type transport]],'Taux émission CO2e'!$A$5:$D$16,4,0)</f>
        <v>6.7400000000000002E-2</v>
      </c>
      <c r="U288">
        <f>VLOOKUP(Tableau2[[#This Row],[5. type transport]],'Taux émission CO2e'!$A$5:$B$16,2,0)</f>
        <v>1</v>
      </c>
      <c r="V288">
        <f>VLOOKUP(Tableau2[[#This Row],[5. type transport]],'Taux émission CO2e'!$A$20:$D$31,4,0)</f>
        <v>0</v>
      </c>
      <c r="W288">
        <f>VLOOKUP(Tableau2[[#This Row],[5. type transport]],'Taux émission CO2e'!$A$20:$B$31,2,0)</f>
        <v>0</v>
      </c>
      <c r="X288" s="98">
        <f t="shared" si="9"/>
        <v>50.266138160000004</v>
      </c>
    </row>
    <row r="289" spans="1:24" x14ac:dyDescent="0.25">
      <c r="A289">
        <v>20210600050</v>
      </c>
      <c r="B289" s="95">
        <v>44369</v>
      </c>
      <c r="C289" s="102">
        <f>YEAR(Tableau2[[#This Row],[2. date saisie]])</f>
        <v>2021</v>
      </c>
      <c r="D289" s="102">
        <f>MONTH(Tableau2[[#This Row],[2. date saisie]])</f>
        <v>6</v>
      </c>
      <c r="E289" s="102" t="str">
        <f t="shared" si="8"/>
        <v>06</v>
      </c>
      <c r="F289" s="102" t="str">
        <f>_xlfn.CONCAT(Tableau2[[#This Row],[2a]],Tableau2[[#This Row],[2c]])</f>
        <v>202106</v>
      </c>
      <c r="G289" s="96">
        <v>1377351</v>
      </c>
      <c r="H289">
        <v>300</v>
      </c>
      <c r="I289" s="102">
        <f>Tableau2[[#This Row],[4. poids OT (kg)]]/1000</f>
        <v>0.3</v>
      </c>
      <c r="J289" t="s">
        <v>47</v>
      </c>
      <c r="K289">
        <v>125</v>
      </c>
      <c r="L289">
        <v>59243</v>
      </c>
      <c r="M289" t="s">
        <v>117</v>
      </c>
      <c r="N289">
        <v>91100</v>
      </c>
      <c r="O289" t="s">
        <v>76</v>
      </c>
      <c r="P289">
        <v>251.91900000000001</v>
      </c>
      <c r="Q289" t="s">
        <v>118</v>
      </c>
      <c r="R289">
        <v>1978</v>
      </c>
      <c r="S289" t="s">
        <v>78</v>
      </c>
      <c r="T289">
        <f>VLOOKUP(Tableau2[[#This Row],[5. type transport]],'Taux émission CO2e'!$A$5:$D$16,4,0)</f>
        <v>0.16</v>
      </c>
      <c r="U289">
        <f>VLOOKUP(Tableau2[[#This Row],[5. type transport]],'Taux émission CO2e'!$A$5:$B$16,2,0)</f>
        <v>0.3</v>
      </c>
      <c r="V289">
        <f>VLOOKUP(Tableau2[[#This Row],[5. type transport]],'Taux émission CO2e'!$A$20:$D$31,4,0)</f>
        <v>6.7400000000000002E-2</v>
      </c>
      <c r="W289">
        <f>VLOOKUP(Tableau2[[#This Row],[5. type transport]],'Taux émission CO2e'!$A$20:$B$31,2,0)</f>
        <v>0.7</v>
      </c>
      <c r="X289" s="98">
        <f t="shared" si="9"/>
        <v>7.1932951260000006</v>
      </c>
    </row>
    <row r="290" spans="1:24" x14ac:dyDescent="0.25">
      <c r="A290">
        <v>20210600050</v>
      </c>
      <c r="B290" s="95">
        <v>44369</v>
      </c>
      <c r="C290" s="102">
        <f>YEAR(Tableau2[[#This Row],[2. date saisie]])</f>
        <v>2021</v>
      </c>
      <c r="D290" s="102">
        <f>MONTH(Tableau2[[#This Row],[2. date saisie]])</f>
        <v>6</v>
      </c>
      <c r="E290" s="102" t="str">
        <f t="shared" si="8"/>
        <v>06</v>
      </c>
      <c r="F290" s="102" t="str">
        <f>_xlfn.CONCAT(Tableau2[[#This Row],[2a]],Tableau2[[#This Row],[2c]])</f>
        <v>202106</v>
      </c>
      <c r="G290" s="96">
        <v>1377816</v>
      </c>
      <c r="H290">
        <v>300</v>
      </c>
      <c r="I290" s="102">
        <f>Tableau2[[#This Row],[4. poids OT (kg)]]/1000</f>
        <v>0.3</v>
      </c>
      <c r="J290" t="s">
        <v>46</v>
      </c>
      <c r="K290">
        <v>158</v>
      </c>
      <c r="L290">
        <v>59810</v>
      </c>
      <c r="M290" t="s">
        <v>67</v>
      </c>
      <c r="N290">
        <v>91100</v>
      </c>
      <c r="O290" t="s">
        <v>76</v>
      </c>
      <c r="P290">
        <v>250.27799999999999</v>
      </c>
      <c r="Q290" t="s">
        <v>112</v>
      </c>
      <c r="R290">
        <v>1998</v>
      </c>
      <c r="S290" t="s">
        <v>69</v>
      </c>
      <c r="T290">
        <f>VLOOKUP(Tableau2[[#This Row],[5. type transport]],'Taux émission CO2e'!$A$5:$D$16,4,0)</f>
        <v>0.16</v>
      </c>
      <c r="U290">
        <f>VLOOKUP(Tableau2[[#This Row],[5. type transport]],'Taux émission CO2e'!$A$5:$B$16,2,0)</f>
        <v>0.3</v>
      </c>
      <c r="V290">
        <f>VLOOKUP(Tableau2[[#This Row],[5. type transport]],'Taux émission CO2e'!$A$20:$D$31,4,0)</f>
        <v>6.7400000000000002E-2</v>
      </c>
      <c r="W290">
        <f>VLOOKUP(Tableau2[[#This Row],[5. type transport]],'Taux émission CO2e'!$A$20:$B$31,2,0)</f>
        <v>0.7</v>
      </c>
      <c r="X290" s="98">
        <f t="shared" si="9"/>
        <v>7.1464380119999991</v>
      </c>
    </row>
    <row r="291" spans="1:24" x14ac:dyDescent="0.25">
      <c r="A291">
        <v>20210600050</v>
      </c>
      <c r="B291" s="95">
        <v>44369</v>
      </c>
      <c r="C291" s="102">
        <f>YEAR(Tableau2[[#This Row],[2. date saisie]])</f>
        <v>2021</v>
      </c>
      <c r="D291" s="102">
        <f>MONTH(Tableau2[[#This Row],[2. date saisie]])</f>
        <v>6</v>
      </c>
      <c r="E291" s="102" t="str">
        <f t="shared" si="8"/>
        <v>06</v>
      </c>
      <c r="F291" s="102" t="str">
        <f>_xlfn.CONCAT(Tableau2[[#This Row],[2a]],Tableau2[[#This Row],[2c]])</f>
        <v>202106</v>
      </c>
      <c r="G291" s="96">
        <v>1377817</v>
      </c>
      <c r="H291">
        <v>300</v>
      </c>
      <c r="I291" s="102">
        <f>Tableau2[[#This Row],[4. poids OT (kg)]]/1000</f>
        <v>0.3</v>
      </c>
      <c r="J291" t="s">
        <v>46</v>
      </c>
      <c r="K291">
        <v>158</v>
      </c>
      <c r="L291">
        <v>21300</v>
      </c>
      <c r="M291" t="s">
        <v>94</v>
      </c>
      <c r="N291">
        <v>91100</v>
      </c>
      <c r="O291" t="s">
        <v>76</v>
      </c>
      <c r="P291">
        <v>278.14499999999998</v>
      </c>
      <c r="Q291" t="s">
        <v>95</v>
      </c>
      <c r="R291">
        <v>1995</v>
      </c>
      <c r="S291" t="s">
        <v>78</v>
      </c>
      <c r="T291">
        <f>VLOOKUP(Tableau2[[#This Row],[5. type transport]],'Taux émission CO2e'!$A$5:$D$16,4,0)</f>
        <v>0.16</v>
      </c>
      <c r="U291">
        <f>VLOOKUP(Tableau2[[#This Row],[5. type transport]],'Taux émission CO2e'!$A$5:$B$16,2,0)</f>
        <v>0.3</v>
      </c>
      <c r="V291">
        <f>VLOOKUP(Tableau2[[#This Row],[5. type transport]],'Taux émission CO2e'!$A$20:$D$31,4,0)</f>
        <v>6.7400000000000002E-2</v>
      </c>
      <c r="W291">
        <f>VLOOKUP(Tableau2[[#This Row],[5. type transport]],'Taux émission CO2e'!$A$20:$B$31,2,0)</f>
        <v>0.7</v>
      </c>
      <c r="X291" s="98">
        <f t="shared" si="9"/>
        <v>7.942152329999999</v>
      </c>
    </row>
    <row r="292" spans="1:24" x14ac:dyDescent="0.25">
      <c r="A292">
        <v>20210600050</v>
      </c>
      <c r="B292" s="95">
        <v>44370</v>
      </c>
      <c r="C292" s="102">
        <f>YEAR(Tableau2[[#This Row],[2. date saisie]])</f>
        <v>2021</v>
      </c>
      <c r="D292" s="102">
        <f>MONTH(Tableau2[[#This Row],[2. date saisie]])</f>
        <v>6</v>
      </c>
      <c r="E292" s="102" t="str">
        <f t="shared" si="8"/>
        <v>06</v>
      </c>
      <c r="F292" s="102" t="str">
        <f>_xlfn.CONCAT(Tableau2[[#This Row],[2a]],Tableau2[[#This Row],[2c]])</f>
        <v>202106</v>
      </c>
      <c r="G292" s="96">
        <v>1377818</v>
      </c>
      <c r="H292">
        <v>300</v>
      </c>
      <c r="I292" s="102">
        <f>Tableau2[[#This Row],[4. poids OT (kg)]]/1000</f>
        <v>0.3</v>
      </c>
      <c r="J292" t="s">
        <v>47</v>
      </c>
      <c r="K292">
        <v>131</v>
      </c>
      <c r="L292">
        <v>8090</v>
      </c>
      <c r="M292" t="s">
        <v>81</v>
      </c>
      <c r="N292">
        <v>91100</v>
      </c>
      <c r="O292" t="s">
        <v>76</v>
      </c>
      <c r="P292">
        <v>258.04300000000001</v>
      </c>
      <c r="Q292" t="s">
        <v>124</v>
      </c>
      <c r="R292">
        <v>1992</v>
      </c>
      <c r="S292" t="s">
        <v>78</v>
      </c>
      <c r="T292">
        <f>VLOOKUP(Tableau2[[#This Row],[5. type transport]],'Taux émission CO2e'!$A$5:$D$16,4,0)</f>
        <v>0.16</v>
      </c>
      <c r="U292">
        <f>VLOOKUP(Tableau2[[#This Row],[5. type transport]],'Taux émission CO2e'!$A$5:$B$16,2,0)</f>
        <v>0.3</v>
      </c>
      <c r="V292">
        <f>VLOOKUP(Tableau2[[#This Row],[5. type transport]],'Taux émission CO2e'!$A$20:$D$31,4,0)</f>
        <v>6.7400000000000002E-2</v>
      </c>
      <c r="W292">
        <f>VLOOKUP(Tableau2[[#This Row],[5. type transport]],'Taux émission CO2e'!$A$20:$B$31,2,0)</f>
        <v>0.7</v>
      </c>
      <c r="X292" s="98">
        <f t="shared" si="9"/>
        <v>7.3681598219999991</v>
      </c>
    </row>
    <row r="293" spans="1:24" x14ac:dyDescent="0.25">
      <c r="A293">
        <v>20210600050</v>
      </c>
      <c r="B293" s="95">
        <v>44370</v>
      </c>
      <c r="C293" s="102">
        <f>YEAR(Tableau2[[#This Row],[2. date saisie]])</f>
        <v>2021</v>
      </c>
      <c r="D293" s="102">
        <f>MONTH(Tableau2[[#This Row],[2. date saisie]])</f>
        <v>6</v>
      </c>
      <c r="E293" s="102" t="str">
        <f t="shared" si="8"/>
        <v>06</v>
      </c>
      <c r="F293" s="102" t="str">
        <f>_xlfn.CONCAT(Tableau2[[#This Row],[2a]],Tableau2[[#This Row],[2c]])</f>
        <v>202106</v>
      </c>
      <c r="G293" s="96">
        <v>1378407</v>
      </c>
      <c r="H293">
        <v>300</v>
      </c>
      <c r="I293" s="102">
        <f>Tableau2[[#This Row],[4. poids OT (kg)]]/1000</f>
        <v>0.3</v>
      </c>
      <c r="J293" t="s">
        <v>46</v>
      </c>
      <c r="K293">
        <v>158</v>
      </c>
      <c r="L293">
        <v>59100</v>
      </c>
      <c r="M293" t="s">
        <v>98</v>
      </c>
      <c r="N293">
        <v>91100</v>
      </c>
      <c r="O293" t="s">
        <v>76</v>
      </c>
      <c r="P293">
        <v>266.35300000000001</v>
      </c>
      <c r="Q293" t="s">
        <v>100</v>
      </c>
      <c r="R293">
        <v>1987</v>
      </c>
      <c r="S293" t="s">
        <v>69</v>
      </c>
      <c r="T293">
        <f>VLOOKUP(Tableau2[[#This Row],[5. type transport]],'Taux émission CO2e'!$A$5:$D$16,4,0)</f>
        <v>0.16</v>
      </c>
      <c r="U293">
        <f>VLOOKUP(Tableau2[[#This Row],[5. type transport]],'Taux émission CO2e'!$A$5:$B$16,2,0)</f>
        <v>0.3</v>
      </c>
      <c r="V293">
        <f>VLOOKUP(Tableau2[[#This Row],[5. type transport]],'Taux émission CO2e'!$A$20:$D$31,4,0)</f>
        <v>6.7400000000000002E-2</v>
      </c>
      <c r="W293">
        <f>VLOOKUP(Tableau2[[#This Row],[5. type transport]],'Taux émission CO2e'!$A$20:$B$31,2,0)</f>
        <v>0.7</v>
      </c>
      <c r="X293" s="98">
        <f t="shared" si="9"/>
        <v>7.6054435619999996</v>
      </c>
    </row>
    <row r="294" spans="1:24" x14ac:dyDescent="0.25">
      <c r="A294">
        <v>20210600050</v>
      </c>
      <c r="B294" s="95">
        <v>44370</v>
      </c>
      <c r="C294" s="102">
        <f>YEAR(Tableau2[[#This Row],[2. date saisie]])</f>
        <v>2021</v>
      </c>
      <c r="D294" s="102">
        <f>MONTH(Tableau2[[#This Row],[2. date saisie]])</f>
        <v>6</v>
      </c>
      <c r="E294" s="102" t="str">
        <f t="shared" si="8"/>
        <v>06</v>
      </c>
      <c r="F294" s="102" t="str">
        <f>_xlfn.CONCAT(Tableau2[[#This Row],[2a]],Tableau2[[#This Row],[2c]])</f>
        <v>202106</v>
      </c>
      <c r="G294" s="96">
        <v>1378766</v>
      </c>
      <c r="H294">
        <v>300</v>
      </c>
      <c r="I294" s="102">
        <f>Tableau2[[#This Row],[4. poids OT (kg)]]/1000</f>
        <v>0.3</v>
      </c>
      <c r="J294" t="s">
        <v>47</v>
      </c>
      <c r="K294">
        <v>158</v>
      </c>
      <c r="L294">
        <v>62780</v>
      </c>
      <c r="M294" t="s">
        <v>113</v>
      </c>
      <c r="N294">
        <v>91100</v>
      </c>
      <c r="O294" t="s">
        <v>76</v>
      </c>
      <c r="P294">
        <v>278.49700000000001</v>
      </c>
      <c r="Q294" t="s">
        <v>114</v>
      </c>
      <c r="R294">
        <v>1987</v>
      </c>
      <c r="S294" t="s">
        <v>78</v>
      </c>
      <c r="T294">
        <f>VLOOKUP(Tableau2[[#This Row],[5. type transport]],'Taux émission CO2e'!$A$5:$D$16,4,0)</f>
        <v>0.16</v>
      </c>
      <c r="U294">
        <f>VLOOKUP(Tableau2[[#This Row],[5. type transport]],'Taux émission CO2e'!$A$5:$B$16,2,0)</f>
        <v>0.3</v>
      </c>
      <c r="V294">
        <f>VLOOKUP(Tableau2[[#This Row],[5. type transport]],'Taux émission CO2e'!$A$20:$D$31,4,0)</f>
        <v>6.7400000000000002E-2</v>
      </c>
      <c r="W294">
        <f>VLOOKUP(Tableau2[[#This Row],[5. type transport]],'Taux émission CO2e'!$A$20:$B$31,2,0)</f>
        <v>0.7</v>
      </c>
      <c r="X294" s="98">
        <f t="shared" si="9"/>
        <v>7.9522033380000003</v>
      </c>
    </row>
    <row r="295" spans="1:24" x14ac:dyDescent="0.25">
      <c r="A295">
        <v>20210600050</v>
      </c>
      <c r="B295" s="95">
        <v>44371</v>
      </c>
      <c r="C295" s="102">
        <f>YEAR(Tableau2[[#This Row],[2. date saisie]])</f>
        <v>2021</v>
      </c>
      <c r="D295" s="102">
        <f>MONTH(Tableau2[[#This Row],[2. date saisie]])</f>
        <v>6</v>
      </c>
      <c r="E295" s="102" t="str">
        <f t="shared" si="8"/>
        <v>06</v>
      </c>
      <c r="F295" s="102" t="str">
        <f>_xlfn.CONCAT(Tableau2[[#This Row],[2a]],Tableau2[[#This Row],[2c]])</f>
        <v>202106</v>
      </c>
      <c r="G295" s="96">
        <v>1377815</v>
      </c>
      <c r="H295">
        <v>300</v>
      </c>
      <c r="I295" s="102">
        <f>Tableau2[[#This Row],[4. poids OT (kg)]]/1000</f>
        <v>0.3</v>
      </c>
      <c r="J295" t="s">
        <v>47</v>
      </c>
      <c r="K295">
        <v>158</v>
      </c>
      <c r="L295">
        <v>62780</v>
      </c>
      <c r="M295" t="s">
        <v>113</v>
      </c>
      <c r="N295">
        <v>91100</v>
      </c>
      <c r="O295" t="s">
        <v>76</v>
      </c>
      <c r="P295">
        <v>278.49700000000001</v>
      </c>
      <c r="Q295" t="s">
        <v>114</v>
      </c>
      <c r="R295">
        <v>1987</v>
      </c>
      <c r="S295" t="s">
        <v>78</v>
      </c>
      <c r="T295">
        <f>VLOOKUP(Tableau2[[#This Row],[5. type transport]],'Taux émission CO2e'!$A$5:$D$16,4,0)</f>
        <v>0.16</v>
      </c>
      <c r="U295">
        <f>VLOOKUP(Tableau2[[#This Row],[5. type transport]],'Taux émission CO2e'!$A$5:$B$16,2,0)</f>
        <v>0.3</v>
      </c>
      <c r="V295">
        <f>VLOOKUP(Tableau2[[#This Row],[5. type transport]],'Taux émission CO2e'!$A$20:$D$31,4,0)</f>
        <v>6.7400000000000002E-2</v>
      </c>
      <c r="W295">
        <f>VLOOKUP(Tableau2[[#This Row],[5. type transport]],'Taux émission CO2e'!$A$20:$B$31,2,0)</f>
        <v>0.7</v>
      </c>
      <c r="X295" s="98">
        <f t="shared" si="9"/>
        <v>7.9522033380000003</v>
      </c>
    </row>
    <row r="296" spans="1:24" x14ac:dyDescent="0.25">
      <c r="A296">
        <v>20210600050</v>
      </c>
      <c r="B296" s="95">
        <v>44371</v>
      </c>
      <c r="C296" s="102">
        <f>YEAR(Tableau2[[#This Row],[2. date saisie]])</f>
        <v>2021</v>
      </c>
      <c r="D296" s="102">
        <f>MONTH(Tableau2[[#This Row],[2. date saisie]])</f>
        <v>6</v>
      </c>
      <c r="E296" s="102" t="str">
        <f t="shared" si="8"/>
        <v>06</v>
      </c>
      <c r="F296" s="102" t="str">
        <f>_xlfn.CONCAT(Tableau2[[#This Row],[2a]],Tableau2[[#This Row],[2c]])</f>
        <v>202106</v>
      </c>
      <c r="G296" s="96">
        <v>1379751</v>
      </c>
      <c r="H296">
        <v>1200</v>
      </c>
      <c r="I296" s="102">
        <f>Tableau2[[#This Row],[4. poids OT (kg)]]/1000</f>
        <v>1.2</v>
      </c>
      <c r="J296" t="s">
        <v>46</v>
      </c>
      <c r="K296">
        <v>218</v>
      </c>
      <c r="L296">
        <v>59100</v>
      </c>
      <c r="M296" t="s">
        <v>98</v>
      </c>
      <c r="N296">
        <v>91100</v>
      </c>
      <c r="O296" t="s">
        <v>76</v>
      </c>
      <c r="P296">
        <v>266.35300000000001</v>
      </c>
      <c r="Q296" t="s">
        <v>100</v>
      </c>
      <c r="R296">
        <v>1987</v>
      </c>
      <c r="S296" t="s">
        <v>69</v>
      </c>
      <c r="T296">
        <f>VLOOKUP(Tableau2[[#This Row],[5. type transport]],'Taux émission CO2e'!$A$5:$D$16,4,0)</f>
        <v>0.16</v>
      </c>
      <c r="U296">
        <f>VLOOKUP(Tableau2[[#This Row],[5. type transport]],'Taux émission CO2e'!$A$5:$B$16,2,0)</f>
        <v>0.3</v>
      </c>
      <c r="V296">
        <f>VLOOKUP(Tableau2[[#This Row],[5. type transport]],'Taux émission CO2e'!$A$20:$D$31,4,0)</f>
        <v>6.7400000000000002E-2</v>
      </c>
      <c r="W296">
        <f>VLOOKUP(Tableau2[[#This Row],[5. type transport]],'Taux émission CO2e'!$A$20:$B$31,2,0)</f>
        <v>0.7</v>
      </c>
      <c r="X296" s="98">
        <f t="shared" si="9"/>
        <v>30.421774247999998</v>
      </c>
    </row>
    <row r="297" spans="1:24" x14ac:dyDescent="0.25">
      <c r="A297">
        <v>20210600050</v>
      </c>
      <c r="B297" s="95">
        <v>44371</v>
      </c>
      <c r="C297" s="102">
        <f>YEAR(Tableau2[[#This Row],[2. date saisie]])</f>
        <v>2021</v>
      </c>
      <c r="D297" s="102">
        <f>MONTH(Tableau2[[#This Row],[2. date saisie]])</f>
        <v>6</v>
      </c>
      <c r="E297" s="102" t="str">
        <f t="shared" si="8"/>
        <v>06</v>
      </c>
      <c r="F297" s="102" t="str">
        <f>_xlfn.CONCAT(Tableau2[[#This Row],[2a]],Tableau2[[#This Row],[2c]])</f>
        <v>202106</v>
      </c>
      <c r="G297" s="96">
        <v>1378914</v>
      </c>
      <c r="H297">
        <v>600</v>
      </c>
      <c r="I297" s="102">
        <f>Tableau2[[#This Row],[4. poids OT (kg)]]/1000</f>
        <v>0.6</v>
      </c>
      <c r="J297" t="s">
        <v>46</v>
      </c>
      <c r="K297">
        <v>228</v>
      </c>
      <c r="L297">
        <v>67100</v>
      </c>
      <c r="M297" t="s">
        <v>73</v>
      </c>
      <c r="N297">
        <v>91100</v>
      </c>
      <c r="O297" t="s">
        <v>76</v>
      </c>
      <c r="P297">
        <v>516.47400000000005</v>
      </c>
      <c r="Q297" t="s">
        <v>75</v>
      </c>
      <c r="R297">
        <v>1987</v>
      </c>
      <c r="S297" t="s">
        <v>69</v>
      </c>
      <c r="T297">
        <f>VLOOKUP(Tableau2[[#This Row],[5. type transport]],'Taux émission CO2e'!$A$5:$D$16,4,0)</f>
        <v>0.16</v>
      </c>
      <c r="U297">
        <f>VLOOKUP(Tableau2[[#This Row],[5. type transport]],'Taux émission CO2e'!$A$5:$B$16,2,0)</f>
        <v>0.3</v>
      </c>
      <c r="V297">
        <f>VLOOKUP(Tableau2[[#This Row],[5. type transport]],'Taux émission CO2e'!$A$20:$D$31,4,0)</f>
        <v>6.7400000000000002E-2</v>
      </c>
      <c r="W297">
        <f>VLOOKUP(Tableau2[[#This Row],[5. type transport]],'Taux émission CO2e'!$A$20:$B$31,2,0)</f>
        <v>0.7</v>
      </c>
      <c r="X297" s="98">
        <f t="shared" si="9"/>
        <v>29.494797192</v>
      </c>
    </row>
    <row r="298" spans="1:24" x14ac:dyDescent="0.25">
      <c r="A298">
        <v>20210600050</v>
      </c>
      <c r="B298" s="95">
        <v>44372</v>
      </c>
      <c r="C298" s="102">
        <f>YEAR(Tableau2[[#This Row],[2. date saisie]])</f>
        <v>2021</v>
      </c>
      <c r="D298" s="102">
        <f>MONTH(Tableau2[[#This Row],[2. date saisie]])</f>
        <v>6</v>
      </c>
      <c r="E298" s="102" t="str">
        <f t="shared" si="8"/>
        <v>06</v>
      </c>
      <c r="F298" s="102" t="str">
        <f>_xlfn.CONCAT(Tableau2[[#This Row],[2a]],Tableau2[[#This Row],[2c]])</f>
        <v>202106</v>
      </c>
      <c r="G298" s="96">
        <v>1380010</v>
      </c>
      <c r="H298">
        <v>120</v>
      </c>
      <c r="I298" s="102">
        <f>Tableau2[[#This Row],[4. poids OT (kg)]]/1000</f>
        <v>0.12</v>
      </c>
      <c r="J298" t="s">
        <v>47</v>
      </c>
      <c r="K298">
        <v>171</v>
      </c>
      <c r="L298">
        <v>91100</v>
      </c>
      <c r="M298" t="s">
        <v>70</v>
      </c>
      <c r="N298">
        <v>6700</v>
      </c>
      <c r="O298" t="s">
        <v>85</v>
      </c>
      <c r="P298">
        <v>889.42899999999997</v>
      </c>
      <c r="Q298" t="s">
        <v>72</v>
      </c>
      <c r="R298">
        <v>1969</v>
      </c>
      <c r="S298" t="s">
        <v>69</v>
      </c>
      <c r="T298">
        <f>VLOOKUP(Tableau2[[#This Row],[5. type transport]],'Taux émission CO2e'!$A$5:$D$16,4,0)</f>
        <v>0.16</v>
      </c>
      <c r="U298">
        <f>VLOOKUP(Tableau2[[#This Row],[5. type transport]],'Taux émission CO2e'!$A$5:$B$16,2,0)</f>
        <v>0.3</v>
      </c>
      <c r="V298">
        <f>VLOOKUP(Tableau2[[#This Row],[5. type transport]],'Taux émission CO2e'!$A$20:$D$31,4,0)</f>
        <v>6.7400000000000002E-2</v>
      </c>
      <c r="W298">
        <f>VLOOKUP(Tableau2[[#This Row],[5. type transport]],'Taux émission CO2e'!$A$20:$B$31,2,0)</f>
        <v>0.7</v>
      </c>
      <c r="X298" s="98">
        <f t="shared" si="9"/>
        <v>10.158702266399999</v>
      </c>
    </row>
    <row r="299" spans="1:24" x14ac:dyDescent="0.25">
      <c r="A299">
        <v>20210600050</v>
      </c>
      <c r="B299" s="95">
        <v>44375</v>
      </c>
      <c r="C299" s="102">
        <f>YEAR(Tableau2[[#This Row],[2. date saisie]])</f>
        <v>2021</v>
      </c>
      <c r="D299" s="102">
        <f>MONTH(Tableau2[[#This Row],[2. date saisie]])</f>
        <v>6</v>
      </c>
      <c r="E299" s="102" t="str">
        <f t="shared" si="8"/>
        <v>06</v>
      </c>
      <c r="F299" s="102" t="str">
        <f>_xlfn.CONCAT(Tableau2[[#This Row],[2a]],Tableau2[[#This Row],[2c]])</f>
        <v>202106</v>
      </c>
      <c r="G299" s="96">
        <v>1379496</v>
      </c>
      <c r="H299">
        <v>300</v>
      </c>
      <c r="I299" s="102">
        <f>Tableau2[[#This Row],[4. poids OT (kg)]]/1000</f>
        <v>0.3</v>
      </c>
      <c r="J299" t="s">
        <v>47</v>
      </c>
      <c r="K299">
        <v>166</v>
      </c>
      <c r="L299">
        <v>39570</v>
      </c>
      <c r="M299" t="s">
        <v>115</v>
      </c>
      <c r="N299">
        <v>91100</v>
      </c>
      <c r="O299" t="s">
        <v>76</v>
      </c>
      <c r="P299">
        <v>380.58600000000001</v>
      </c>
      <c r="Q299" t="s">
        <v>116</v>
      </c>
      <c r="R299">
        <v>1986</v>
      </c>
      <c r="S299" t="s">
        <v>69</v>
      </c>
      <c r="T299">
        <f>VLOOKUP(Tableau2[[#This Row],[5. type transport]],'Taux émission CO2e'!$A$5:$D$16,4,0)</f>
        <v>0.16</v>
      </c>
      <c r="U299">
        <f>VLOOKUP(Tableau2[[#This Row],[5. type transport]],'Taux émission CO2e'!$A$5:$B$16,2,0)</f>
        <v>0.3</v>
      </c>
      <c r="V299">
        <f>VLOOKUP(Tableau2[[#This Row],[5. type transport]],'Taux émission CO2e'!$A$20:$D$31,4,0)</f>
        <v>6.7400000000000002E-2</v>
      </c>
      <c r="W299">
        <f>VLOOKUP(Tableau2[[#This Row],[5. type transport]],'Taux émission CO2e'!$A$20:$B$31,2,0)</f>
        <v>0.7</v>
      </c>
      <c r="X299" s="98">
        <f t="shared" si="9"/>
        <v>10.867252643999999</v>
      </c>
    </row>
    <row r="300" spans="1:24" x14ac:dyDescent="0.25">
      <c r="A300">
        <v>20210600050</v>
      </c>
      <c r="B300" s="95">
        <v>44376</v>
      </c>
      <c r="C300" s="102">
        <f>YEAR(Tableau2[[#This Row],[2. date saisie]])</f>
        <v>2021</v>
      </c>
      <c r="D300" s="102">
        <f>MONTH(Tableau2[[#This Row],[2. date saisie]])</f>
        <v>6</v>
      </c>
      <c r="E300" s="102" t="str">
        <f t="shared" si="8"/>
        <v>06</v>
      </c>
      <c r="F300" s="102" t="str">
        <f>_xlfn.CONCAT(Tableau2[[#This Row],[2a]],Tableau2[[#This Row],[2c]])</f>
        <v>202106</v>
      </c>
      <c r="G300" s="96">
        <v>1380064</v>
      </c>
      <c r="H300">
        <v>300</v>
      </c>
      <c r="I300" s="102">
        <f>Tableau2[[#This Row],[4. poids OT (kg)]]/1000</f>
        <v>0.3</v>
      </c>
      <c r="J300" t="s">
        <v>47</v>
      </c>
      <c r="K300">
        <v>125</v>
      </c>
      <c r="L300">
        <v>59243</v>
      </c>
      <c r="M300" t="s">
        <v>117</v>
      </c>
      <c r="N300">
        <v>91100</v>
      </c>
      <c r="O300" t="s">
        <v>76</v>
      </c>
      <c r="P300">
        <v>251.91900000000001</v>
      </c>
      <c r="Q300" t="s">
        <v>118</v>
      </c>
      <c r="R300">
        <v>1978</v>
      </c>
      <c r="S300" t="s">
        <v>78</v>
      </c>
      <c r="T300">
        <f>VLOOKUP(Tableau2[[#This Row],[5. type transport]],'Taux émission CO2e'!$A$5:$D$16,4,0)</f>
        <v>0.16</v>
      </c>
      <c r="U300">
        <f>VLOOKUP(Tableau2[[#This Row],[5. type transport]],'Taux émission CO2e'!$A$5:$B$16,2,0)</f>
        <v>0.3</v>
      </c>
      <c r="V300">
        <f>VLOOKUP(Tableau2[[#This Row],[5. type transport]],'Taux émission CO2e'!$A$20:$D$31,4,0)</f>
        <v>6.7400000000000002E-2</v>
      </c>
      <c r="W300">
        <f>VLOOKUP(Tableau2[[#This Row],[5. type transport]],'Taux émission CO2e'!$A$20:$B$31,2,0)</f>
        <v>0.7</v>
      </c>
      <c r="X300" s="98">
        <f t="shared" si="9"/>
        <v>7.1932951260000006</v>
      </c>
    </row>
    <row r="301" spans="1:24" x14ac:dyDescent="0.25">
      <c r="A301">
        <v>20210600077</v>
      </c>
      <c r="B301" s="95">
        <v>44376</v>
      </c>
      <c r="C301" s="102">
        <f>YEAR(Tableau2[[#This Row],[2. date saisie]])</f>
        <v>2021</v>
      </c>
      <c r="D301" s="102">
        <f>MONTH(Tableau2[[#This Row],[2. date saisie]])</f>
        <v>6</v>
      </c>
      <c r="E301" s="102" t="str">
        <f t="shared" si="8"/>
        <v>06</v>
      </c>
      <c r="F301" s="102" t="str">
        <f>_xlfn.CONCAT(Tableau2[[#This Row],[2a]],Tableau2[[#This Row],[2c]])</f>
        <v>202106</v>
      </c>
      <c r="G301" s="96">
        <v>1380614</v>
      </c>
      <c r="H301">
        <v>300</v>
      </c>
      <c r="I301" s="102">
        <f>Tableau2[[#This Row],[4. poids OT (kg)]]/1000</f>
        <v>0.3</v>
      </c>
      <c r="J301" t="s">
        <v>46</v>
      </c>
      <c r="K301">
        <v>125</v>
      </c>
      <c r="L301">
        <v>59810</v>
      </c>
      <c r="M301" t="s">
        <v>67</v>
      </c>
      <c r="N301">
        <v>91100</v>
      </c>
      <c r="O301" t="s">
        <v>76</v>
      </c>
      <c r="P301">
        <v>250.27799999999999</v>
      </c>
      <c r="Q301" t="s">
        <v>112</v>
      </c>
      <c r="R301">
        <v>1998</v>
      </c>
      <c r="S301" t="s">
        <v>69</v>
      </c>
      <c r="T301">
        <f>VLOOKUP(Tableau2[[#This Row],[5. type transport]],'Taux émission CO2e'!$A$5:$D$16,4,0)</f>
        <v>0.16</v>
      </c>
      <c r="U301">
        <f>VLOOKUP(Tableau2[[#This Row],[5. type transport]],'Taux émission CO2e'!$A$5:$B$16,2,0)</f>
        <v>0.3</v>
      </c>
      <c r="V301">
        <f>VLOOKUP(Tableau2[[#This Row],[5. type transport]],'Taux émission CO2e'!$A$20:$D$31,4,0)</f>
        <v>6.7400000000000002E-2</v>
      </c>
      <c r="W301">
        <f>VLOOKUP(Tableau2[[#This Row],[5. type transport]],'Taux émission CO2e'!$A$20:$B$31,2,0)</f>
        <v>0.7</v>
      </c>
      <c r="X301" s="98">
        <f t="shared" si="9"/>
        <v>7.1464380119999991</v>
      </c>
    </row>
    <row r="302" spans="1:24" x14ac:dyDescent="0.25">
      <c r="A302">
        <v>20210600077</v>
      </c>
      <c r="B302" s="95">
        <v>44376</v>
      </c>
      <c r="C302" s="102">
        <f>YEAR(Tableau2[[#This Row],[2. date saisie]])</f>
        <v>2021</v>
      </c>
      <c r="D302" s="102">
        <f>MONTH(Tableau2[[#This Row],[2. date saisie]])</f>
        <v>6</v>
      </c>
      <c r="E302" s="102" t="str">
        <f t="shared" si="8"/>
        <v>06</v>
      </c>
      <c r="F302" s="102" t="str">
        <f>_xlfn.CONCAT(Tableau2[[#This Row],[2a]],Tableau2[[#This Row],[2c]])</f>
        <v>202106</v>
      </c>
      <c r="G302" s="96">
        <v>1380615</v>
      </c>
      <c r="H302">
        <v>300</v>
      </c>
      <c r="I302" s="102">
        <f>Tableau2[[#This Row],[4. poids OT (kg)]]/1000</f>
        <v>0.3</v>
      </c>
      <c r="J302" t="s">
        <v>46</v>
      </c>
      <c r="K302">
        <v>158</v>
      </c>
      <c r="L302">
        <v>21300</v>
      </c>
      <c r="M302" t="s">
        <v>94</v>
      </c>
      <c r="N302">
        <v>91100</v>
      </c>
      <c r="O302" t="s">
        <v>76</v>
      </c>
      <c r="P302">
        <v>278.14499999999998</v>
      </c>
      <c r="Q302" t="s">
        <v>95</v>
      </c>
      <c r="R302">
        <v>1995</v>
      </c>
      <c r="S302" t="s">
        <v>78</v>
      </c>
      <c r="T302">
        <f>VLOOKUP(Tableau2[[#This Row],[5. type transport]],'Taux émission CO2e'!$A$5:$D$16,4,0)</f>
        <v>0.16</v>
      </c>
      <c r="U302">
        <f>VLOOKUP(Tableau2[[#This Row],[5. type transport]],'Taux émission CO2e'!$A$5:$B$16,2,0)</f>
        <v>0.3</v>
      </c>
      <c r="V302">
        <f>VLOOKUP(Tableau2[[#This Row],[5. type transport]],'Taux émission CO2e'!$A$20:$D$31,4,0)</f>
        <v>6.7400000000000002E-2</v>
      </c>
      <c r="W302">
        <f>VLOOKUP(Tableau2[[#This Row],[5. type transport]],'Taux émission CO2e'!$A$20:$B$31,2,0)</f>
        <v>0.7</v>
      </c>
      <c r="X302" s="98">
        <f t="shared" si="9"/>
        <v>7.942152329999999</v>
      </c>
    </row>
    <row r="303" spans="1:24" x14ac:dyDescent="0.25">
      <c r="A303">
        <v>20210700031</v>
      </c>
      <c r="B303" s="95">
        <v>44377</v>
      </c>
      <c r="C303" s="102">
        <f>YEAR(Tableau2[[#This Row],[2. date saisie]])</f>
        <v>2021</v>
      </c>
      <c r="D303" s="102">
        <f>MONTH(Tableau2[[#This Row],[2. date saisie]])</f>
        <v>6</v>
      </c>
      <c r="E303" s="102" t="str">
        <f t="shared" si="8"/>
        <v>06</v>
      </c>
      <c r="F303" s="102" t="str">
        <f>_xlfn.CONCAT(Tableau2[[#This Row],[2a]],Tableau2[[#This Row],[2c]])</f>
        <v>202106</v>
      </c>
      <c r="G303" s="96">
        <v>1381197</v>
      </c>
      <c r="H303">
        <v>300</v>
      </c>
      <c r="I303" s="102">
        <f>Tableau2[[#This Row],[4. poids OT (kg)]]/1000</f>
        <v>0.3</v>
      </c>
      <c r="J303" t="s">
        <v>46</v>
      </c>
      <c r="K303">
        <v>158</v>
      </c>
      <c r="L303">
        <v>59100</v>
      </c>
      <c r="M303" t="s">
        <v>98</v>
      </c>
      <c r="N303">
        <v>91100</v>
      </c>
      <c r="O303" t="s">
        <v>76</v>
      </c>
      <c r="P303">
        <v>266.35300000000001</v>
      </c>
      <c r="Q303" t="s">
        <v>100</v>
      </c>
      <c r="R303">
        <v>1987</v>
      </c>
      <c r="S303" t="s">
        <v>69</v>
      </c>
      <c r="T303">
        <f>VLOOKUP(Tableau2[[#This Row],[5. type transport]],'Taux émission CO2e'!$A$5:$D$16,4,0)</f>
        <v>0.16</v>
      </c>
      <c r="U303">
        <f>VLOOKUP(Tableau2[[#This Row],[5. type transport]],'Taux émission CO2e'!$A$5:$B$16,2,0)</f>
        <v>0.3</v>
      </c>
      <c r="V303">
        <f>VLOOKUP(Tableau2[[#This Row],[5. type transport]],'Taux émission CO2e'!$A$20:$D$31,4,0)</f>
        <v>6.7400000000000002E-2</v>
      </c>
      <c r="W303">
        <f>VLOOKUP(Tableau2[[#This Row],[5. type transport]],'Taux émission CO2e'!$A$20:$B$31,2,0)</f>
        <v>0.7</v>
      </c>
      <c r="X303" s="98">
        <f t="shared" si="9"/>
        <v>7.6054435619999996</v>
      </c>
    </row>
    <row r="304" spans="1:24" x14ac:dyDescent="0.25">
      <c r="A304">
        <v>20210700031</v>
      </c>
      <c r="B304" s="95">
        <v>44378</v>
      </c>
      <c r="C304" s="102">
        <f>YEAR(Tableau2[[#This Row],[2. date saisie]])</f>
        <v>2021</v>
      </c>
      <c r="D304" s="102">
        <f>MONTH(Tableau2[[#This Row],[2. date saisie]])</f>
        <v>7</v>
      </c>
      <c r="E304" s="102" t="str">
        <f t="shared" si="8"/>
        <v>07</v>
      </c>
      <c r="F304" s="102" t="str">
        <f>_xlfn.CONCAT(Tableau2[[#This Row],[2a]],Tableau2[[#This Row],[2c]])</f>
        <v>202107</v>
      </c>
      <c r="G304" s="96">
        <v>1381767</v>
      </c>
      <c r="H304">
        <v>300</v>
      </c>
      <c r="I304" s="102">
        <f>Tableau2[[#This Row],[4. poids OT (kg)]]/1000</f>
        <v>0.3</v>
      </c>
      <c r="J304" t="s">
        <v>46</v>
      </c>
      <c r="K304">
        <v>165</v>
      </c>
      <c r="L304">
        <v>67100</v>
      </c>
      <c r="M304" t="s">
        <v>73</v>
      </c>
      <c r="N304">
        <v>91100</v>
      </c>
      <c r="O304" t="s">
        <v>76</v>
      </c>
      <c r="P304">
        <v>516.47400000000005</v>
      </c>
      <c r="Q304" t="s">
        <v>75</v>
      </c>
      <c r="R304">
        <v>1987</v>
      </c>
      <c r="S304" t="s">
        <v>69</v>
      </c>
      <c r="T304">
        <f>VLOOKUP(Tableau2[[#This Row],[5. type transport]],'Taux émission CO2e'!$A$5:$D$16,4,0)</f>
        <v>0.16</v>
      </c>
      <c r="U304">
        <f>VLOOKUP(Tableau2[[#This Row],[5. type transport]],'Taux émission CO2e'!$A$5:$B$16,2,0)</f>
        <v>0.3</v>
      </c>
      <c r="V304">
        <f>VLOOKUP(Tableau2[[#This Row],[5. type transport]],'Taux émission CO2e'!$A$20:$D$31,4,0)</f>
        <v>6.7400000000000002E-2</v>
      </c>
      <c r="W304">
        <f>VLOOKUP(Tableau2[[#This Row],[5. type transport]],'Taux émission CO2e'!$A$20:$B$31,2,0)</f>
        <v>0.7</v>
      </c>
      <c r="X304" s="98">
        <f t="shared" si="9"/>
        <v>14.747398596</v>
      </c>
    </row>
    <row r="305" spans="1:24" x14ac:dyDescent="0.25">
      <c r="A305">
        <v>20210700031</v>
      </c>
      <c r="B305" s="95">
        <v>44378</v>
      </c>
      <c r="C305" s="102">
        <f>YEAR(Tableau2[[#This Row],[2. date saisie]])</f>
        <v>2021</v>
      </c>
      <c r="D305" s="102">
        <f>MONTH(Tableau2[[#This Row],[2. date saisie]])</f>
        <v>7</v>
      </c>
      <c r="E305" s="102" t="str">
        <f t="shared" si="8"/>
        <v>07</v>
      </c>
      <c r="F305" s="102" t="str">
        <f>_xlfn.CONCAT(Tableau2[[#This Row],[2a]],Tableau2[[#This Row],[2c]])</f>
        <v>202107</v>
      </c>
      <c r="G305" s="96">
        <v>1378406</v>
      </c>
      <c r="H305">
        <v>400</v>
      </c>
      <c r="I305" s="102">
        <f>Tableau2[[#This Row],[4. poids OT (kg)]]/1000</f>
        <v>0.4</v>
      </c>
      <c r="J305" t="s">
        <v>47</v>
      </c>
      <c r="K305">
        <v>239</v>
      </c>
      <c r="L305">
        <v>26750</v>
      </c>
      <c r="M305" t="s">
        <v>82</v>
      </c>
      <c r="N305">
        <v>91100</v>
      </c>
      <c r="O305" t="s">
        <v>76</v>
      </c>
      <c r="P305">
        <v>541.52599999999995</v>
      </c>
      <c r="Q305" t="s">
        <v>83</v>
      </c>
      <c r="R305">
        <v>1998</v>
      </c>
      <c r="S305" t="s">
        <v>78</v>
      </c>
      <c r="T305">
        <f>VLOOKUP(Tableau2[[#This Row],[5. type transport]],'Taux émission CO2e'!$A$5:$D$16,4,0)</f>
        <v>0.16</v>
      </c>
      <c r="U305">
        <f>VLOOKUP(Tableau2[[#This Row],[5. type transport]],'Taux émission CO2e'!$A$5:$B$16,2,0)</f>
        <v>0.3</v>
      </c>
      <c r="V305">
        <f>VLOOKUP(Tableau2[[#This Row],[5. type transport]],'Taux émission CO2e'!$A$20:$D$31,4,0)</f>
        <v>6.7400000000000002E-2</v>
      </c>
      <c r="W305">
        <f>VLOOKUP(Tableau2[[#This Row],[5. type transport]],'Taux émission CO2e'!$A$20:$B$31,2,0)</f>
        <v>0.7</v>
      </c>
      <c r="X305" s="98">
        <f t="shared" si="9"/>
        <v>20.616977872</v>
      </c>
    </row>
    <row r="306" spans="1:24" x14ac:dyDescent="0.25">
      <c r="A306">
        <v>20210700031</v>
      </c>
      <c r="B306" s="95">
        <v>44379</v>
      </c>
      <c r="C306" s="102">
        <f>YEAR(Tableau2[[#This Row],[2. date saisie]])</f>
        <v>2021</v>
      </c>
      <c r="D306" s="102">
        <f>MONTH(Tableau2[[#This Row],[2. date saisie]])</f>
        <v>7</v>
      </c>
      <c r="E306" s="102" t="str">
        <f t="shared" si="8"/>
        <v>07</v>
      </c>
      <c r="F306" s="102" t="str">
        <f>_xlfn.CONCAT(Tableau2[[#This Row],[2a]],Tableau2[[#This Row],[2c]])</f>
        <v>202107</v>
      </c>
      <c r="G306" s="96">
        <v>1382967</v>
      </c>
      <c r="H306">
        <v>100</v>
      </c>
      <c r="I306" s="102">
        <f>Tableau2[[#This Row],[4. poids OT (kg)]]/1000</f>
        <v>0.1</v>
      </c>
      <c r="J306" t="s">
        <v>39</v>
      </c>
      <c r="K306">
        <v>130</v>
      </c>
      <c r="L306">
        <v>91100</v>
      </c>
      <c r="M306" t="s">
        <v>70</v>
      </c>
      <c r="N306">
        <v>78200</v>
      </c>
      <c r="O306" t="s">
        <v>157</v>
      </c>
      <c r="P306">
        <v>86.658000000000001</v>
      </c>
      <c r="Q306" t="s">
        <v>72</v>
      </c>
      <c r="R306">
        <v>1969</v>
      </c>
      <c r="S306" t="s">
        <v>69</v>
      </c>
      <c r="T306">
        <f>VLOOKUP(Tableau2[[#This Row],[5. type transport]],'Taux émission CO2e'!$A$5:$D$16,4,0)</f>
        <v>0.24099999999999999</v>
      </c>
      <c r="U306">
        <f>VLOOKUP(Tableau2[[#This Row],[5. type transport]],'Taux émission CO2e'!$A$5:$B$16,2,0)</f>
        <v>1</v>
      </c>
      <c r="V306">
        <f>VLOOKUP(Tableau2[[#This Row],[5. type transport]],'Taux émission CO2e'!$A$20:$D$31,4,0)</f>
        <v>0</v>
      </c>
      <c r="W306">
        <f>VLOOKUP(Tableau2[[#This Row],[5. type transport]],'Taux émission CO2e'!$A$20:$B$31,2,0)</f>
        <v>0</v>
      </c>
      <c r="X306" s="98">
        <f t="shared" si="9"/>
        <v>2.0884578</v>
      </c>
    </row>
    <row r="307" spans="1:24" x14ac:dyDescent="0.25">
      <c r="A307">
        <v>20210700031</v>
      </c>
      <c r="B307" s="95">
        <v>44379</v>
      </c>
      <c r="C307" s="102">
        <f>YEAR(Tableau2[[#This Row],[2. date saisie]])</f>
        <v>2021</v>
      </c>
      <c r="D307" s="102">
        <f>MONTH(Tableau2[[#This Row],[2. date saisie]])</f>
        <v>7</v>
      </c>
      <c r="E307" s="102" t="str">
        <f t="shared" si="8"/>
        <v>07</v>
      </c>
      <c r="F307" s="102" t="str">
        <f>_xlfn.CONCAT(Tableau2[[#This Row],[2a]],Tableau2[[#This Row],[2c]])</f>
        <v>202107</v>
      </c>
      <c r="G307" s="96">
        <v>1382822</v>
      </c>
      <c r="H307">
        <v>200</v>
      </c>
      <c r="I307" s="102">
        <f>Tableau2[[#This Row],[4. poids OT (kg)]]/1000</f>
        <v>0.2</v>
      </c>
      <c r="J307" t="s">
        <v>47</v>
      </c>
      <c r="K307">
        <v>159</v>
      </c>
      <c r="L307">
        <v>91100</v>
      </c>
      <c r="M307" t="s">
        <v>70</v>
      </c>
      <c r="N307">
        <v>13000</v>
      </c>
      <c r="O307" t="s">
        <v>80</v>
      </c>
      <c r="P307">
        <v>740.44500000000005</v>
      </c>
      <c r="Q307" t="s">
        <v>72</v>
      </c>
      <c r="R307">
        <v>1969</v>
      </c>
      <c r="S307" t="s">
        <v>69</v>
      </c>
      <c r="T307">
        <f>VLOOKUP(Tableau2[[#This Row],[5. type transport]],'Taux émission CO2e'!$A$5:$D$16,4,0)</f>
        <v>0.16</v>
      </c>
      <c r="U307">
        <f>VLOOKUP(Tableau2[[#This Row],[5. type transport]],'Taux émission CO2e'!$A$5:$B$16,2,0)</f>
        <v>0.3</v>
      </c>
      <c r="V307">
        <f>VLOOKUP(Tableau2[[#This Row],[5. type transport]],'Taux émission CO2e'!$A$20:$D$31,4,0)</f>
        <v>6.7400000000000002E-2</v>
      </c>
      <c r="W307">
        <f>VLOOKUP(Tableau2[[#This Row],[5. type transport]],'Taux émission CO2e'!$A$20:$B$31,2,0)</f>
        <v>0.7</v>
      </c>
      <c r="X307" s="98">
        <f t="shared" si="9"/>
        <v>14.095111020000003</v>
      </c>
    </row>
    <row r="308" spans="1:24" x14ac:dyDescent="0.25">
      <c r="A308">
        <v>20210700031</v>
      </c>
      <c r="B308" s="95">
        <v>44382</v>
      </c>
      <c r="C308" s="102">
        <f>YEAR(Tableau2[[#This Row],[2. date saisie]])</f>
        <v>2021</v>
      </c>
      <c r="D308" s="102">
        <f>MONTH(Tableau2[[#This Row],[2. date saisie]])</f>
        <v>7</v>
      </c>
      <c r="E308" s="102" t="str">
        <f t="shared" si="8"/>
        <v>07</v>
      </c>
      <c r="F308" s="102" t="str">
        <f>_xlfn.CONCAT(Tableau2[[#This Row],[2a]],Tableau2[[#This Row],[2c]])</f>
        <v>202107</v>
      </c>
      <c r="G308" s="96">
        <v>1382905</v>
      </c>
      <c r="H308">
        <v>300</v>
      </c>
      <c r="I308" s="102">
        <f>Tableau2[[#This Row],[4. poids OT (kg)]]/1000</f>
        <v>0.3</v>
      </c>
      <c r="J308" t="s">
        <v>47</v>
      </c>
      <c r="K308">
        <v>125</v>
      </c>
      <c r="L308">
        <v>59243</v>
      </c>
      <c r="M308" t="s">
        <v>117</v>
      </c>
      <c r="N308">
        <v>91100</v>
      </c>
      <c r="O308" t="s">
        <v>76</v>
      </c>
      <c r="P308">
        <v>251.91900000000001</v>
      </c>
      <c r="Q308" t="s">
        <v>118</v>
      </c>
      <c r="R308">
        <v>1978</v>
      </c>
      <c r="S308" t="s">
        <v>78</v>
      </c>
      <c r="T308">
        <f>VLOOKUP(Tableau2[[#This Row],[5. type transport]],'Taux émission CO2e'!$A$5:$D$16,4,0)</f>
        <v>0.16</v>
      </c>
      <c r="U308">
        <f>VLOOKUP(Tableau2[[#This Row],[5. type transport]],'Taux émission CO2e'!$A$5:$B$16,2,0)</f>
        <v>0.3</v>
      </c>
      <c r="V308">
        <f>VLOOKUP(Tableau2[[#This Row],[5. type transport]],'Taux émission CO2e'!$A$20:$D$31,4,0)</f>
        <v>6.7400000000000002E-2</v>
      </c>
      <c r="W308">
        <f>VLOOKUP(Tableau2[[#This Row],[5. type transport]],'Taux émission CO2e'!$A$20:$B$31,2,0)</f>
        <v>0.7</v>
      </c>
      <c r="X308" s="98">
        <f t="shared" si="9"/>
        <v>7.1932951260000006</v>
      </c>
    </row>
    <row r="309" spans="1:24" x14ac:dyDescent="0.25">
      <c r="A309">
        <v>20210700031</v>
      </c>
      <c r="B309" s="95">
        <v>44382</v>
      </c>
      <c r="C309" s="102">
        <f>YEAR(Tableau2[[#This Row],[2. date saisie]])</f>
        <v>2021</v>
      </c>
      <c r="D309" s="102">
        <f>MONTH(Tableau2[[#This Row],[2. date saisie]])</f>
        <v>7</v>
      </c>
      <c r="E309" s="102" t="str">
        <f t="shared" si="8"/>
        <v>07</v>
      </c>
      <c r="F309" s="102" t="str">
        <f>_xlfn.CONCAT(Tableau2[[#This Row],[2a]],Tableau2[[#This Row],[2c]])</f>
        <v>202107</v>
      </c>
      <c r="G309" s="96">
        <v>1382305</v>
      </c>
      <c r="H309">
        <v>300</v>
      </c>
      <c r="I309" s="102">
        <f>Tableau2[[#This Row],[4. poids OT (kg)]]/1000</f>
        <v>0.3</v>
      </c>
      <c r="J309" t="s">
        <v>47</v>
      </c>
      <c r="K309">
        <v>166</v>
      </c>
      <c r="L309">
        <v>39570</v>
      </c>
      <c r="M309" t="s">
        <v>115</v>
      </c>
      <c r="N309">
        <v>91100</v>
      </c>
      <c r="O309" t="s">
        <v>76</v>
      </c>
      <c r="P309">
        <v>380.58600000000001</v>
      </c>
      <c r="Q309" t="s">
        <v>116</v>
      </c>
      <c r="R309">
        <v>1986</v>
      </c>
      <c r="S309" t="s">
        <v>69</v>
      </c>
      <c r="T309">
        <f>VLOOKUP(Tableau2[[#This Row],[5. type transport]],'Taux émission CO2e'!$A$5:$D$16,4,0)</f>
        <v>0.16</v>
      </c>
      <c r="U309">
        <f>VLOOKUP(Tableau2[[#This Row],[5. type transport]],'Taux émission CO2e'!$A$5:$B$16,2,0)</f>
        <v>0.3</v>
      </c>
      <c r="V309">
        <f>VLOOKUP(Tableau2[[#This Row],[5. type transport]],'Taux émission CO2e'!$A$20:$D$31,4,0)</f>
        <v>6.7400000000000002E-2</v>
      </c>
      <c r="W309">
        <f>VLOOKUP(Tableau2[[#This Row],[5. type transport]],'Taux émission CO2e'!$A$20:$B$31,2,0)</f>
        <v>0.7</v>
      </c>
      <c r="X309" s="98">
        <f t="shared" si="9"/>
        <v>10.867252643999999</v>
      </c>
    </row>
    <row r="310" spans="1:24" x14ac:dyDescent="0.25">
      <c r="A310">
        <v>20210700031</v>
      </c>
      <c r="B310" s="95">
        <v>44383</v>
      </c>
      <c r="C310" s="102">
        <f>YEAR(Tableau2[[#This Row],[2. date saisie]])</f>
        <v>2021</v>
      </c>
      <c r="D310" s="102">
        <f>MONTH(Tableau2[[#This Row],[2. date saisie]])</f>
        <v>7</v>
      </c>
      <c r="E310" s="102" t="str">
        <f t="shared" si="8"/>
        <v>07</v>
      </c>
      <c r="F310" s="102" t="str">
        <f>_xlfn.CONCAT(Tableau2[[#This Row],[2a]],Tableau2[[#This Row],[2c]])</f>
        <v>202107</v>
      </c>
      <c r="G310" s="96">
        <v>1383358</v>
      </c>
      <c r="H310">
        <v>300</v>
      </c>
      <c r="I310" s="102">
        <f>Tableau2[[#This Row],[4. poids OT (kg)]]/1000</f>
        <v>0.3</v>
      </c>
      <c r="J310" t="s">
        <v>46</v>
      </c>
      <c r="K310">
        <v>158</v>
      </c>
      <c r="L310">
        <v>59810</v>
      </c>
      <c r="M310" t="s">
        <v>67</v>
      </c>
      <c r="N310">
        <v>91100</v>
      </c>
      <c r="O310" t="s">
        <v>76</v>
      </c>
      <c r="P310">
        <v>250.27799999999999</v>
      </c>
      <c r="Q310" t="s">
        <v>112</v>
      </c>
      <c r="R310">
        <v>1998</v>
      </c>
      <c r="S310" t="s">
        <v>69</v>
      </c>
      <c r="T310">
        <f>VLOOKUP(Tableau2[[#This Row],[5. type transport]],'Taux émission CO2e'!$A$5:$D$16,4,0)</f>
        <v>0.16</v>
      </c>
      <c r="U310">
        <f>VLOOKUP(Tableau2[[#This Row],[5. type transport]],'Taux émission CO2e'!$A$5:$B$16,2,0)</f>
        <v>0.3</v>
      </c>
      <c r="V310">
        <f>VLOOKUP(Tableau2[[#This Row],[5. type transport]],'Taux émission CO2e'!$A$20:$D$31,4,0)</f>
        <v>6.7400000000000002E-2</v>
      </c>
      <c r="W310">
        <f>VLOOKUP(Tableau2[[#This Row],[5. type transport]],'Taux émission CO2e'!$A$20:$B$31,2,0)</f>
        <v>0.7</v>
      </c>
      <c r="X310" s="98">
        <f t="shared" si="9"/>
        <v>7.1464380119999991</v>
      </c>
    </row>
    <row r="311" spans="1:24" x14ac:dyDescent="0.25">
      <c r="A311">
        <v>20210700031</v>
      </c>
      <c r="B311" s="95">
        <v>44383</v>
      </c>
      <c r="C311" s="102">
        <f>YEAR(Tableau2[[#This Row],[2. date saisie]])</f>
        <v>2021</v>
      </c>
      <c r="D311" s="102">
        <f>MONTH(Tableau2[[#This Row],[2. date saisie]])</f>
        <v>7</v>
      </c>
      <c r="E311" s="102" t="str">
        <f t="shared" si="8"/>
        <v>07</v>
      </c>
      <c r="F311" s="102" t="str">
        <f>_xlfn.CONCAT(Tableau2[[#This Row],[2a]],Tableau2[[#This Row],[2c]])</f>
        <v>202107</v>
      </c>
      <c r="G311" s="96">
        <v>1383359</v>
      </c>
      <c r="H311">
        <v>300</v>
      </c>
      <c r="I311" s="102">
        <f>Tableau2[[#This Row],[4. poids OT (kg)]]/1000</f>
        <v>0.3</v>
      </c>
      <c r="J311" t="s">
        <v>46</v>
      </c>
      <c r="K311">
        <v>158</v>
      </c>
      <c r="L311">
        <v>21300</v>
      </c>
      <c r="M311" t="s">
        <v>94</v>
      </c>
      <c r="N311">
        <v>91100</v>
      </c>
      <c r="O311" t="s">
        <v>76</v>
      </c>
      <c r="P311">
        <v>278.14499999999998</v>
      </c>
      <c r="Q311" t="s">
        <v>95</v>
      </c>
      <c r="R311">
        <v>1995</v>
      </c>
      <c r="S311" t="s">
        <v>78</v>
      </c>
      <c r="T311">
        <f>VLOOKUP(Tableau2[[#This Row],[5. type transport]],'Taux émission CO2e'!$A$5:$D$16,4,0)</f>
        <v>0.16</v>
      </c>
      <c r="U311">
        <f>VLOOKUP(Tableau2[[#This Row],[5. type transport]],'Taux émission CO2e'!$A$5:$B$16,2,0)</f>
        <v>0.3</v>
      </c>
      <c r="V311">
        <f>VLOOKUP(Tableau2[[#This Row],[5. type transport]],'Taux émission CO2e'!$A$20:$D$31,4,0)</f>
        <v>6.7400000000000002E-2</v>
      </c>
      <c r="W311">
        <f>VLOOKUP(Tableau2[[#This Row],[5. type transport]],'Taux émission CO2e'!$A$20:$B$31,2,0)</f>
        <v>0.7</v>
      </c>
      <c r="X311" s="98">
        <f t="shared" si="9"/>
        <v>7.942152329999999</v>
      </c>
    </row>
    <row r="312" spans="1:24" x14ac:dyDescent="0.25">
      <c r="A312">
        <v>20210700031</v>
      </c>
      <c r="B312" s="95">
        <v>44384</v>
      </c>
      <c r="C312" s="102">
        <f>YEAR(Tableau2[[#This Row],[2. date saisie]])</f>
        <v>2021</v>
      </c>
      <c r="D312" s="102">
        <f>MONTH(Tableau2[[#This Row],[2. date saisie]])</f>
        <v>7</v>
      </c>
      <c r="E312" s="102" t="str">
        <f t="shared" si="8"/>
        <v>07</v>
      </c>
      <c r="F312" s="102" t="str">
        <f>_xlfn.CONCAT(Tableau2[[#This Row],[2a]],Tableau2[[#This Row],[2c]])</f>
        <v>202107</v>
      </c>
      <c r="G312" s="96">
        <v>1380616</v>
      </c>
      <c r="H312">
        <v>300</v>
      </c>
      <c r="I312" s="102">
        <f>Tableau2[[#This Row],[4. poids OT (kg)]]/1000</f>
        <v>0.3</v>
      </c>
      <c r="J312" t="s">
        <v>47</v>
      </c>
      <c r="K312">
        <v>158</v>
      </c>
      <c r="L312">
        <v>8090</v>
      </c>
      <c r="M312" t="s">
        <v>81</v>
      </c>
      <c r="N312">
        <v>91100</v>
      </c>
      <c r="O312" t="s">
        <v>76</v>
      </c>
      <c r="P312">
        <v>258.04300000000001</v>
      </c>
      <c r="Q312" t="s">
        <v>124</v>
      </c>
      <c r="R312">
        <v>1992</v>
      </c>
      <c r="S312" t="s">
        <v>78</v>
      </c>
      <c r="T312">
        <f>VLOOKUP(Tableau2[[#This Row],[5. type transport]],'Taux émission CO2e'!$A$5:$D$16,4,0)</f>
        <v>0.16</v>
      </c>
      <c r="U312">
        <f>VLOOKUP(Tableau2[[#This Row],[5. type transport]],'Taux émission CO2e'!$A$5:$B$16,2,0)</f>
        <v>0.3</v>
      </c>
      <c r="V312">
        <f>VLOOKUP(Tableau2[[#This Row],[5. type transport]],'Taux émission CO2e'!$A$20:$D$31,4,0)</f>
        <v>6.7400000000000002E-2</v>
      </c>
      <c r="W312">
        <f>VLOOKUP(Tableau2[[#This Row],[5. type transport]],'Taux émission CO2e'!$A$20:$B$31,2,0)</f>
        <v>0.7</v>
      </c>
      <c r="X312" s="98">
        <f t="shared" si="9"/>
        <v>7.3681598219999991</v>
      </c>
    </row>
    <row r="313" spans="1:24" x14ac:dyDescent="0.25">
      <c r="A313">
        <v>20210700031</v>
      </c>
      <c r="B313" s="95">
        <v>44384</v>
      </c>
      <c r="C313" s="102">
        <f>YEAR(Tableau2[[#This Row],[2. date saisie]])</f>
        <v>2021</v>
      </c>
      <c r="D313" s="102">
        <f>MONTH(Tableau2[[#This Row],[2. date saisie]])</f>
        <v>7</v>
      </c>
      <c r="E313" s="102" t="str">
        <f t="shared" si="8"/>
        <v>07</v>
      </c>
      <c r="F313" s="102" t="str">
        <f>_xlfn.CONCAT(Tableau2[[#This Row],[2a]],Tableau2[[#This Row],[2c]])</f>
        <v>202107</v>
      </c>
      <c r="G313" s="96">
        <v>1383889</v>
      </c>
      <c r="H313">
        <v>300</v>
      </c>
      <c r="I313" s="102">
        <f>Tableau2[[#This Row],[4. poids OT (kg)]]/1000</f>
        <v>0.3</v>
      </c>
      <c r="J313" t="s">
        <v>46</v>
      </c>
      <c r="K313">
        <v>158</v>
      </c>
      <c r="L313">
        <v>59100</v>
      </c>
      <c r="M313" t="s">
        <v>98</v>
      </c>
      <c r="N313">
        <v>91100</v>
      </c>
      <c r="O313" t="s">
        <v>76</v>
      </c>
      <c r="P313">
        <v>266.35300000000001</v>
      </c>
      <c r="Q313" t="s">
        <v>100</v>
      </c>
      <c r="R313">
        <v>1987</v>
      </c>
      <c r="S313" t="s">
        <v>69</v>
      </c>
      <c r="T313">
        <f>VLOOKUP(Tableau2[[#This Row],[5. type transport]],'Taux émission CO2e'!$A$5:$D$16,4,0)</f>
        <v>0.16</v>
      </c>
      <c r="U313">
        <f>VLOOKUP(Tableau2[[#This Row],[5. type transport]],'Taux émission CO2e'!$A$5:$B$16,2,0)</f>
        <v>0.3</v>
      </c>
      <c r="V313">
        <f>VLOOKUP(Tableau2[[#This Row],[5. type transport]],'Taux émission CO2e'!$A$20:$D$31,4,0)</f>
        <v>6.7400000000000002E-2</v>
      </c>
      <c r="W313">
        <f>VLOOKUP(Tableau2[[#This Row],[5. type transport]],'Taux émission CO2e'!$A$20:$B$31,2,0)</f>
        <v>0.7</v>
      </c>
      <c r="X313" s="98">
        <f t="shared" si="9"/>
        <v>7.6054435619999996</v>
      </c>
    </row>
    <row r="314" spans="1:24" x14ac:dyDescent="0.25">
      <c r="A314">
        <v>20210700031</v>
      </c>
      <c r="B314" s="95">
        <v>44385</v>
      </c>
      <c r="C314" s="102">
        <f>YEAR(Tableau2[[#This Row],[2. date saisie]])</f>
        <v>2021</v>
      </c>
      <c r="D314" s="102">
        <f>MONTH(Tableau2[[#This Row],[2. date saisie]])</f>
        <v>7</v>
      </c>
      <c r="E314" s="102" t="str">
        <f t="shared" si="8"/>
        <v>07</v>
      </c>
      <c r="F314" s="102" t="str">
        <f>_xlfn.CONCAT(Tableau2[[#This Row],[2a]],Tableau2[[#This Row],[2c]])</f>
        <v>202107</v>
      </c>
      <c r="G314" s="96">
        <v>1383357</v>
      </c>
      <c r="H314">
        <v>300</v>
      </c>
      <c r="I314" s="102">
        <f>Tableau2[[#This Row],[4. poids OT (kg)]]/1000</f>
        <v>0.3</v>
      </c>
      <c r="J314" t="s">
        <v>47</v>
      </c>
      <c r="K314">
        <v>158</v>
      </c>
      <c r="L314">
        <v>62780</v>
      </c>
      <c r="M314" t="s">
        <v>113</v>
      </c>
      <c r="N314">
        <v>91100</v>
      </c>
      <c r="O314" t="s">
        <v>76</v>
      </c>
      <c r="P314">
        <v>278.49700000000001</v>
      </c>
      <c r="Q314" t="s">
        <v>114</v>
      </c>
      <c r="R314">
        <v>1987</v>
      </c>
      <c r="S314" t="s">
        <v>78</v>
      </c>
      <c r="T314">
        <f>VLOOKUP(Tableau2[[#This Row],[5. type transport]],'Taux émission CO2e'!$A$5:$D$16,4,0)</f>
        <v>0.16</v>
      </c>
      <c r="U314">
        <f>VLOOKUP(Tableau2[[#This Row],[5. type transport]],'Taux émission CO2e'!$A$5:$B$16,2,0)</f>
        <v>0.3</v>
      </c>
      <c r="V314">
        <f>VLOOKUP(Tableau2[[#This Row],[5. type transport]],'Taux émission CO2e'!$A$20:$D$31,4,0)</f>
        <v>6.7400000000000002E-2</v>
      </c>
      <c r="W314">
        <f>VLOOKUP(Tableau2[[#This Row],[5. type transport]],'Taux émission CO2e'!$A$20:$B$31,2,0)</f>
        <v>0.7</v>
      </c>
      <c r="X314" s="98">
        <f t="shared" si="9"/>
        <v>7.9522033380000003</v>
      </c>
    </row>
    <row r="315" spans="1:24" x14ac:dyDescent="0.25">
      <c r="A315">
        <v>20210700031</v>
      </c>
      <c r="B315" s="95">
        <v>44385</v>
      </c>
      <c r="C315" s="102">
        <f>YEAR(Tableau2[[#This Row],[2. date saisie]])</f>
        <v>2021</v>
      </c>
      <c r="D315" s="102">
        <f>MONTH(Tableau2[[#This Row],[2. date saisie]])</f>
        <v>7</v>
      </c>
      <c r="E315" s="102" t="str">
        <f t="shared" si="8"/>
        <v>07</v>
      </c>
      <c r="F315" s="102" t="str">
        <f>_xlfn.CONCAT(Tableau2[[#This Row],[2a]],Tableau2[[#This Row],[2c]])</f>
        <v>202107</v>
      </c>
      <c r="G315" s="96">
        <v>1383888</v>
      </c>
      <c r="H315">
        <v>300</v>
      </c>
      <c r="I315" s="102">
        <f>Tableau2[[#This Row],[4. poids OT (kg)]]/1000</f>
        <v>0.3</v>
      </c>
      <c r="J315" t="s">
        <v>47</v>
      </c>
      <c r="K315">
        <v>196</v>
      </c>
      <c r="L315">
        <v>26750</v>
      </c>
      <c r="M315" t="s">
        <v>82</v>
      </c>
      <c r="N315">
        <v>91100</v>
      </c>
      <c r="O315" t="s">
        <v>76</v>
      </c>
      <c r="P315">
        <v>541.52599999999995</v>
      </c>
      <c r="Q315" t="s">
        <v>83</v>
      </c>
      <c r="R315">
        <v>1998</v>
      </c>
      <c r="S315" t="s">
        <v>78</v>
      </c>
      <c r="T315">
        <f>VLOOKUP(Tableau2[[#This Row],[5. type transport]],'Taux émission CO2e'!$A$5:$D$16,4,0)</f>
        <v>0.16</v>
      </c>
      <c r="U315">
        <f>VLOOKUP(Tableau2[[#This Row],[5. type transport]],'Taux émission CO2e'!$A$5:$B$16,2,0)</f>
        <v>0.3</v>
      </c>
      <c r="V315">
        <f>VLOOKUP(Tableau2[[#This Row],[5. type transport]],'Taux émission CO2e'!$A$20:$D$31,4,0)</f>
        <v>6.7400000000000002E-2</v>
      </c>
      <c r="W315">
        <f>VLOOKUP(Tableau2[[#This Row],[5. type transport]],'Taux émission CO2e'!$A$20:$B$31,2,0)</f>
        <v>0.7</v>
      </c>
      <c r="X315" s="98">
        <f t="shared" si="9"/>
        <v>15.462733403999998</v>
      </c>
    </row>
    <row r="316" spans="1:24" x14ac:dyDescent="0.25">
      <c r="A316">
        <v>20210700031</v>
      </c>
      <c r="B316" s="95">
        <v>44385</v>
      </c>
      <c r="C316" s="102">
        <f>YEAR(Tableau2[[#This Row],[2. date saisie]])</f>
        <v>2021</v>
      </c>
      <c r="D316" s="102">
        <f>MONTH(Tableau2[[#This Row],[2. date saisie]])</f>
        <v>7</v>
      </c>
      <c r="E316" s="102" t="str">
        <f t="shared" si="8"/>
        <v>07</v>
      </c>
      <c r="F316" s="102" t="str">
        <f>_xlfn.CONCAT(Tableau2[[#This Row],[2a]],Tableau2[[#This Row],[2c]])</f>
        <v>202107</v>
      </c>
      <c r="G316" s="96">
        <v>1384436</v>
      </c>
      <c r="H316">
        <v>600</v>
      </c>
      <c r="I316" s="102">
        <f>Tableau2[[#This Row],[4. poids OT (kg)]]/1000</f>
        <v>0.6</v>
      </c>
      <c r="J316" t="s">
        <v>46</v>
      </c>
      <c r="K316">
        <v>228</v>
      </c>
      <c r="L316">
        <v>67100</v>
      </c>
      <c r="M316" t="s">
        <v>73</v>
      </c>
      <c r="N316">
        <v>91100</v>
      </c>
      <c r="O316" t="s">
        <v>76</v>
      </c>
      <c r="P316">
        <v>516.47400000000005</v>
      </c>
      <c r="Q316" t="s">
        <v>75</v>
      </c>
      <c r="R316">
        <v>1987</v>
      </c>
      <c r="S316" t="s">
        <v>69</v>
      </c>
      <c r="T316">
        <f>VLOOKUP(Tableau2[[#This Row],[5. type transport]],'Taux émission CO2e'!$A$5:$D$16,4,0)</f>
        <v>0.16</v>
      </c>
      <c r="U316">
        <f>VLOOKUP(Tableau2[[#This Row],[5. type transport]],'Taux émission CO2e'!$A$5:$B$16,2,0)</f>
        <v>0.3</v>
      </c>
      <c r="V316">
        <f>VLOOKUP(Tableau2[[#This Row],[5. type transport]],'Taux émission CO2e'!$A$20:$D$31,4,0)</f>
        <v>6.7400000000000002E-2</v>
      </c>
      <c r="W316">
        <f>VLOOKUP(Tableau2[[#This Row],[5. type transport]],'Taux émission CO2e'!$A$20:$B$31,2,0)</f>
        <v>0.7</v>
      </c>
      <c r="X316" s="98">
        <f t="shared" si="9"/>
        <v>29.494797192</v>
      </c>
    </row>
    <row r="317" spans="1:24" x14ac:dyDescent="0.25">
      <c r="A317">
        <v>20210700031</v>
      </c>
      <c r="B317" s="95">
        <v>44389</v>
      </c>
      <c r="C317" s="102">
        <f>YEAR(Tableau2[[#This Row],[2. date saisie]])</f>
        <v>2021</v>
      </c>
      <c r="D317" s="102">
        <f>MONTH(Tableau2[[#This Row],[2. date saisie]])</f>
        <v>7</v>
      </c>
      <c r="E317" s="102" t="str">
        <f t="shared" si="8"/>
        <v>07</v>
      </c>
      <c r="F317" s="102" t="str">
        <f>_xlfn.CONCAT(Tableau2[[#This Row],[2a]],Tableau2[[#This Row],[2c]])</f>
        <v>202107</v>
      </c>
      <c r="G317" s="96">
        <v>1386246</v>
      </c>
      <c r="H317">
        <v>80</v>
      </c>
      <c r="I317" s="102">
        <f>Tableau2[[#This Row],[4. poids OT (kg)]]/1000</f>
        <v>0.08</v>
      </c>
      <c r="J317" t="s">
        <v>39</v>
      </c>
      <c r="K317">
        <v>80</v>
      </c>
      <c r="L317">
        <v>91100</v>
      </c>
      <c r="M317" t="s">
        <v>70</v>
      </c>
      <c r="N317">
        <v>93410</v>
      </c>
      <c r="O317" t="s">
        <v>158</v>
      </c>
      <c r="P317">
        <v>61.704999999999998</v>
      </c>
      <c r="Q317" t="s">
        <v>72</v>
      </c>
      <c r="R317">
        <v>1969</v>
      </c>
      <c r="S317" t="s">
        <v>69</v>
      </c>
      <c r="T317">
        <f>VLOOKUP(Tableau2[[#This Row],[5. type transport]],'Taux émission CO2e'!$A$5:$D$16,4,0)</f>
        <v>0.24099999999999999</v>
      </c>
      <c r="U317">
        <f>VLOOKUP(Tableau2[[#This Row],[5. type transport]],'Taux émission CO2e'!$A$5:$B$16,2,0)</f>
        <v>1</v>
      </c>
      <c r="V317">
        <f>VLOOKUP(Tableau2[[#This Row],[5. type transport]],'Taux émission CO2e'!$A$20:$D$31,4,0)</f>
        <v>0</v>
      </c>
      <c r="W317">
        <f>VLOOKUP(Tableau2[[#This Row],[5. type transport]],'Taux émission CO2e'!$A$20:$B$31,2,0)</f>
        <v>0</v>
      </c>
      <c r="X317" s="98">
        <f t="shared" si="9"/>
        <v>1.1896723999999999</v>
      </c>
    </row>
    <row r="318" spans="1:24" x14ac:dyDescent="0.25">
      <c r="A318">
        <v>20210700031</v>
      </c>
      <c r="B318" s="95">
        <v>44389</v>
      </c>
      <c r="C318" s="102">
        <f>YEAR(Tableau2[[#This Row],[2. date saisie]])</f>
        <v>2021</v>
      </c>
      <c r="D318" s="102">
        <f>MONTH(Tableau2[[#This Row],[2. date saisie]])</f>
        <v>7</v>
      </c>
      <c r="E318" s="102" t="str">
        <f t="shared" si="8"/>
        <v>07</v>
      </c>
      <c r="F318" s="102" t="str">
        <f>_xlfn.CONCAT(Tableau2[[#This Row],[2a]],Tableau2[[#This Row],[2c]])</f>
        <v>202107</v>
      </c>
      <c r="G318" s="96">
        <v>1386243</v>
      </c>
      <c r="H318">
        <v>200</v>
      </c>
      <c r="I318" s="102">
        <f>Tableau2[[#This Row],[4. poids OT (kg)]]/1000</f>
        <v>0.2</v>
      </c>
      <c r="J318" t="s">
        <v>47</v>
      </c>
      <c r="K318">
        <v>159</v>
      </c>
      <c r="L318">
        <v>91100</v>
      </c>
      <c r="M318" t="s">
        <v>70</v>
      </c>
      <c r="N318">
        <v>13000</v>
      </c>
      <c r="O318" t="s">
        <v>80</v>
      </c>
      <c r="P318">
        <v>740.44500000000005</v>
      </c>
      <c r="Q318" t="s">
        <v>72</v>
      </c>
      <c r="R318">
        <v>1969</v>
      </c>
      <c r="S318" t="s">
        <v>69</v>
      </c>
      <c r="T318">
        <f>VLOOKUP(Tableau2[[#This Row],[5. type transport]],'Taux émission CO2e'!$A$5:$D$16,4,0)</f>
        <v>0.16</v>
      </c>
      <c r="U318">
        <f>VLOOKUP(Tableau2[[#This Row],[5. type transport]],'Taux émission CO2e'!$A$5:$B$16,2,0)</f>
        <v>0.3</v>
      </c>
      <c r="V318">
        <f>VLOOKUP(Tableau2[[#This Row],[5. type transport]],'Taux émission CO2e'!$A$20:$D$31,4,0)</f>
        <v>6.7400000000000002E-2</v>
      </c>
      <c r="W318">
        <f>VLOOKUP(Tableau2[[#This Row],[5. type transport]],'Taux émission CO2e'!$A$20:$B$31,2,0)</f>
        <v>0.7</v>
      </c>
      <c r="X318" s="98">
        <f t="shared" si="9"/>
        <v>14.095111020000003</v>
      </c>
    </row>
    <row r="319" spans="1:24" x14ac:dyDescent="0.25">
      <c r="A319">
        <v>20210700031</v>
      </c>
      <c r="B319" s="95">
        <v>44389</v>
      </c>
      <c r="C319" s="102">
        <f>YEAR(Tableau2[[#This Row],[2. date saisie]])</f>
        <v>2021</v>
      </c>
      <c r="D319" s="102">
        <f>MONTH(Tableau2[[#This Row],[2. date saisie]])</f>
        <v>7</v>
      </c>
      <c r="E319" s="102" t="str">
        <f t="shared" si="8"/>
        <v>07</v>
      </c>
      <c r="F319" s="102" t="str">
        <f>_xlfn.CONCAT(Tableau2[[#This Row],[2a]],Tableau2[[#This Row],[2c]])</f>
        <v>202107</v>
      </c>
      <c r="G319" s="96">
        <v>1385035</v>
      </c>
      <c r="H319">
        <v>300</v>
      </c>
      <c r="I319" s="102">
        <f>Tableau2[[#This Row],[4. poids OT (kg)]]/1000</f>
        <v>0.3</v>
      </c>
      <c r="J319" t="s">
        <v>47</v>
      </c>
      <c r="K319">
        <v>166</v>
      </c>
      <c r="L319">
        <v>39570</v>
      </c>
      <c r="M319" t="s">
        <v>115</v>
      </c>
      <c r="N319">
        <v>91100</v>
      </c>
      <c r="O319" t="s">
        <v>76</v>
      </c>
      <c r="P319">
        <v>380.58600000000001</v>
      </c>
      <c r="Q319" t="s">
        <v>116</v>
      </c>
      <c r="R319">
        <v>1986</v>
      </c>
      <c r="S319" t="s">
        <v>69</v>
      </c>
      <c r="T319">
        <f>VLOOKUP(Tableau2[[#This Row],[5. type transport]],'Taux émission CO2e'!$A$5:$D$16,4,0)</f>
        <v>0.16</v>
      </c>
      <c r="U319">
        <f>VLOOKUP(Tableau2[[#This Row],[5. type transport]],'Taux émission CO2e'!$A$5:$B$16,2,0)</f>
        <v>0.3</v>
      </c>
      <c r="V319">
        <f>VLOOKUP(Tableau2[[#This Row],[5. type transport]],'Taux émission CO2e'!$A$20:$D$31,4,0)</f>
        <v>6.7400000000000002E-2</v>
      </c>
      <c r="W319">
        <f>VLOOKUP(Tableau2[[#This Row],[5. type transport]],'Taux émission CO2e'!$A$20:$B$31,2,0)</f>
        <v>0.7</v>
      </c>
      <c r="X319" s="98">
        <f t="shared" si="9"/>
        <v>10.867252643999999</v>
      </c>
    </row>
    <row r="320" spans="1:24" x14ac:dyDescent="0.25">
      <c r="A320">
        <v>20210700031</v>
      </c>
      <c r="B320" s="95">
        <v>44390</v>
      </c>
      <c r="C320" s="102">
        <f>YEAR(Tableau2[[#This Row],[2. date saisie]])</f>
        <v>2021</v>
      </c>
      <c r="D320" s="102">
        <f>MONTH(Tableau2[[#This Row],[2. date saisie]])</f>
        <v>7</v>
      </c>
      <c r="E320" s="102" t="str">
        <f t="shared" si="8"/>
        <v>07</v>
      </c>
      <c r="F320" s="102" t="str">
        <f>_xlfn.CONCAT(Tableau2[[#This Row],[2a]],Tableau2[[#This Row],[2c]])</f>
        <v>202107</v>
      </c>
      <c r="G320" s="96">
        <v>1385583</v>
      </c>
      <c r="H320">
        <v>200</v>
      </c>
      <c r="I320" s="102">
        <f>Tableau2[[#This Row],[4. poids OT (kg)]]/1000</f>
        <v>0.2</v>
      </c>
      <c r="J320" t="s">
        <v>47</v>
      </c>
      <c r="K320">
        <v>125</v>
      </c>
      <c r="L320">
        <v>59243</v>
      </c>
      <c r="M320" t="s">
        <v>117</v>
      </c>
      <c r="N320">
        <v>91100</v>
      </c>
      <c r="O320" t="s">
        <v>76</v>
      </c>
      <c r="P320">
        <v>251.91900000000001</v>
      </c>
      <c r="Q320" t="s">
        <v>118</v>
      </c>
      <c r="R320">
        <v>1978</v>
      </c>
      <c r="S320" t="s">
        <v>78</v>
      </c>
      <c r="T320">
        <f>VLOOKUP(Tableau2[[#This Row],[5. type transport]],'Taux émission CO2e'!$A$5:$D$16,4,0)</f>
        <v>0.16</v>
      </c>
      <c r="U320">
        <f>VLOOKUP(Tableau2[[#This Row],[5. type transport]],'Taux émission CO2e'!$A$5:$B$16,2,0)</f>
        <v>0.3</v>
      </c>
      <c r="V320">
        <f>VLOOKUP(Tableau2[[#This Row],[5. type transport]],'Taux émission CO2e'!$A$20:$D$31,4,0)</f>
        <v>6.7400000000000002E-2</v>
      </c>
      <c r="W320">
        <f>VLOOKUP(Tableau2[[#This Row],[5. type transport]],'Taux émission CO2e'!$A$20:$B$31,2,0)</f>
        <v>0.7</v>
      </c>
      <c r="X320" s="98">
        <f t="shared" si="9"/>
        <v>4.7955300840000001</v>
      </c>
    </row>
    <row r="321" spans="1:24" x14ac:dyDescent="0.25">
      <c r="A321">
        <v>20210700031</v>
      </c>
      <c r="B321" s="95">
        <v>44390</v>
      </c>
      <c r="C321" s="102">
        <f>YEAR(Tableau2[[#This Row],[2. date saisie]])</f>
        <v>2021</v>
      </c>
      <c r="D321" s="102">
        <f>MONTH(Tableau2[[#This Row],[2. date saisie]])</f>
        <v>7</v>
      </c>
      <c r="E321" s="102" t="str">
        <f t="shared" si="8"/>
        <v>07</v>
      </c>
      <c r="F321" s="102" t="str">
        <f>_xlfn.CONCAT(Tableau2[[#This Row],[2a]],Tableau2[[#This Row],[2c]])</f>
        <v>202107</v>
      </c>
      <c r="G321" s="96">
        <v>1386106</v>
      </c>
      <c r="H321">
        <v>300</v>
      </c>
      <c r="I321" s="102">
        <f>Tableau2[[#This Row],[4. poids OT (kg)]]/1000</f>
        <v>0.3</v>
      </c>
      <c r="J321" t="s">
        <v>46</v>
      </c>
      <c r="K321">
        <v>125</v>
      </c>
      <c r="L321">
        <v>59810</v>
      </c>
      <c r="M321" t="s">
        <v>67</v>
      </c>
      <c r="N321">
        <v>91100</v>
      </c>
      <c r="O321" t="s">
        <v>76</v>
      </c>
      <c r="P321">
        <v>250.27799999999999</v>
      </c>
      <c r="Q321" t="s">
        <v>112</v>
      </c>
      <c r="R321">
        <v>1998</v>
      </c>
      <c r="S321" t="s">
        <v>69</v>
      </c>
      <c r="T321">
        <f>VLOOKUP(Tableau2[[#This Row],[5. type transport]],'Taux émission CO2e'!$A$5:$D$16,4,0)</f>
        <v>0.16</v>
      </c>
      <c r="U321">
        <f>VLOOKUP(Tableau2[[#This Row],[5. type transport]],'Taux émission CO2e'!$A$5:$B$16,2,0)</f>
        <v>0.3</v>
      </c>
      <c r="V321">
        <f>VLOOKUP(Tableau2[[#This Row],[5. type transport]],'Taux émission CO2e'!$A$20:$D$31,4,0)</f>
        <v>6.7400000000000002E-2</v>
      </c>
      <c r="W321">
        <f>VLOOKUP(Tableau2[[#This Row],[5. type transport]],'Taux émission CO2e'!$A$20:$B$31,2,0)</f>
        <v>0.7</v>
      </c>
      <c r="X321" s="98">
        <f t="shared" si="9"/>
        <v>7.1464380119999991</v>
      </c>
    </row>
    <row r="322" spans="1:24" x14ac:dyDescent="0.25">
      <c r="A322">
        <v>20210700031</v>
      </c>
      <c r="B322" s="95">
        <v>44390</v>
      </c>
      <c r="C322" s="102">
        <f>YEAR(Tableau2[[#This Row],[2. date saisie]])</f>
        <v>2021</v>
      </c>
      <c r="D322" s="102">
        <f>MONTH(Tableau2[[#This Row],[2. date saisie]])</f>
        <v>7</v>
      </c>
      <c r="E322" s="102" t="str">
        <f t="shared" ref="E322:E385" si="10">IF(D322&lt;10,"0"&amp;D322,D322)</f>
        <v>07</v>
      </c>
      <c r="F322" s="102" t="str">
        <f>_xlfn.CONCAT(Tableau2[[#This Row],[2a]],Tableau2[[#This Row],[2c]])</f>
        <v>202107</v>
      </c>
      <c r="G322" s="96">
        <v>1386793</v>
      </c>
      <c r="H322">
        <v>300</v>
      </c>
      <c r="I322" s="102">
        <f>Tableau2[[#This Row],[4. poids OT (kg)]]/1000</f>
        <v>0.3</v>
      </c>
      <c r="J322" t="s">
        <v>46</v>
      </c>
      <c r="K322">
        <v>125</v>
      </c>
      <c r="L322">
        <v>59100</v>
      </c>
      <c r="M322" t="s">
        <v>98</v>
      </c>
      <c r="N322">
        <v>91100</v>
      </c>
      <c r="O322" t="s">
        <v>76</v>
      </c>
      <c r="P322">
        <v>266.35300000000001</v>
      </c>
      <c r="Q322" t="s">
        <v>100</v>
      </c>
      <c r="R322">
        <v>1987</v>
      </c>
      <c r="S322" t="s">
        <v>69</v>
      </c>
      <c r="T322">
        <f>VLOOKUP(Tableau2[[#This Row],[5. type transport]],'Taux émission CO2e'!$A$5:$D$16,4,0)</f>
        <v>0.16</v>
      </c>
      <c r="U322">
        <f>VLOOKUP(Tableau2[[#This Row],[5. type transport]],'Taux émission CO2e'!$A$5:$B$16,2,0)</f>
        <v>0.3</v>
      </c>
      <c r="V322">
        <f>VLOOKUP(Tableau2[[#This Row],[5. type transport]],'Taux émission CO2e'!$A$20:$D$31,4,0)</f>
        <v>6.7400000000000002E-2</v>
      </c>
      <c r="W322">
        <f>VLOOKUP(Tableau2[[#This Row],[5. type transport]],'Taux émission CO2e'!$A$20:$B$31,2,0)</f>
        <v>0.7</v>
      </c>
      <c r="X322" s="98">
        <f t="shared" ref="X322:X385" si="11">(U322*T322*I322*P322)+(V322*W322*P322*I322)</f>
        <v>7.6054435619999996</v>
      </c>
    </row>
    <row r="323" spans="1:24" x14ac:dyDescent="0.25">
      <c r="A323">
        <v>20210700031</v>
      </c>
      <c r="B323" s="95">
        <v>44390</v>
      </c>
      <c r="C323" s="102">
        <f>YEAR(Tableau2[[#This Row],[2. date saisie]])</f>
        <v>2021</v>
      </c>
      <c r="D323" s="102">
        <f>MONTH(Tableau2[[#This Row],[2. date saisie]])</f>
        <v>7</v>
      </c>
      <c r="E323" s="102" t="str">
        <f t="shared" si="10"/>
        <v>07</v>
      </c>
      <c r="F323" s="102" t="str">
        <f>_xlfn.CONCAT(Tableau2[[#This Row],[2a]],Tableau2[[#This Row],[2c]])</f>
        <v>202107</v>
      </c>
      <c r="G323" s="96">
        <v>1386107</v>
      </c>
      <c r="H323">
        <v>300</v>
      </c>
      <c r="I323" s="102">
        <f>Tableau2[[#This Row],[4. poids OT (kg)]]/1000</f>
        <v>0.3</v>
      </c>
      <c r="J323" t="s">
        <v>46</v>
      </c>
      <c r="K323">
        <v>158</v>
      </c>
      <c r="L323">
        <v>21300</v>
      </c>
      <c r="M323" t="s">
        <v>94</v>
      </c>
      <c r="N323">
        <v>91100</v>
      </c>
      <c r="O323" t="s">
        <v>76</v>
      </c>
      <c r="P323">
        <v>278.14499999999998</v>
      </c>
      <c r="Q323" t="s">
        <v>95</v>
      </c>
      <c r="R323">
        <v>1995</v>
      </c>
      <c r="S323" t="s">
        <v>78</v>
      </c>
      <c r="T323">
        <f>VLOOKUP(Tableau2[[#This Row],[5. type transport]],'Taux émission CO2e'!$A$5:$D$16,4,0)</f>
        <v>0.16</v>
      </c>
      <c r="U323">
        <f>VLOOKUP(Tableau2[[#This Row],[5. type transport]],'Taux émission CO2e'!$A$5:$B$16,2,0)</f>
        <v>0.3</v>
      </c>
      <c r="V323">
        <f>VLOOKUP(Tableau2[[#This Row],[5. type transport]],'Taux émission CO2e'!$A$20:$D$31,4,0)</f>
        <v>6.7400000000000002E-2</v>
      </c>
      <c r="W323">
        <f>VLOOKUP(Tableau2[[#This Row],[5. type transport]],'Taux émission CO2e'!$A$20:$B$31,2,0)</f>
        <v>0.7</v>
      </c>
      <c r="X323" s="98">
        <f t="shared" si="11"/>
        <v>7.942152329999999</v>
      </c>
    </row>
    <row r="324" spans="1:24" x14ac:dyDescent="0.25">
      <c r="A324">
        <v>20210700031</v>
      </c>
      <c r="B324" s="95">
        <v>44392</v>
      </c>
      <c r="C324" s="102">
        <f>YEAR(Tableau2[[#This Row],[2. date saisie]])</f>
        <v>2021</v>
      </c>
      <c r="D324" s="102">
        <f>MONTH(Tableau2[[#This Row],[2. date saisie]])</f>
        <v>7</v>
      </c>
      <c r="E324" s="102" t="str">
        <f t="shared" si="10"/>
        <v>07</v>
      </c>
      <c r="F324" s="102" t="str">
        <f>_xlfn.CONCAT(Tableau2[[#This Row],[2a]],Tableau2[[#This Row],[2c]])</f>
        <v>202107</v>
      </c>
      <c r="G324" s="96">
        <v>1386802</v>
      </c>
      <c r="H324">
        <v>300</v>
      </c>
      <c r="I324" s="102">
        <f>Tableau2[[#This Row],[4. poids OT (kg)]]/1000</f>
        <v>0.3</v>
      </c>
      <c r="J324" t="s">
        <v>46</v>
      </c>
      <c r="K324">
        <v>100</v>
      </c>
      <c r="L324">
        <v>91100</v>
      </c>
      <c r="M324" t="s">
        <v>70</v>
      </c>
      <c r="N324">
        <v>62450</v>
      </c>
      <c r="O324" t="s">
        <v>140</v>
      </c>
      <c r="P324">
        <v>190.11600000000001</v>
      </c>
      <c r="Q324" t="s">
        <v>72</v>
      </c>
      <c r="R324">
        <v>1969</v>
      </c>
      <c r="S324" t="s">
        <v>69</v>
      </c>
      <c r="T324">
        <f>VLOOKUP(Tableau2[[#This Row],[5. type transport]],'Taux émission CO2e'!$A$5:$D$16,4,0)</f>
        <v>0.16</v>
      </c>
      <c r="U324">
        <f>VLOOKUP(Tableau2[[#This Row],[5. type transport]],'Taux émission CO2e'!$A$5:$B$16,2,0)</f>
        <v>0.3</v>
      </c>
      <c r="V324">
        <f>VLOOKUP(Tableau2[[#This Row],[5. type transport]],'Taux émission CO2e'!$A$20:$D$31,4,0)</f>
        <v>6.7400000000000002E-2</v>
      </c>
      <c r="W324">
        <f>VLOOKUP(Tableau2[[#This Row],[5. type transport]],'Taux émission CO2e'!$A$20:$B$31,2,0)</f>
        <v>0.7</v>
      </c>
      <c r="X324" s="98">
        <f t="shared" si="11"/>
        <v>5.4285722640000005</v>
      </c>
    </row>
    <row r="325" spans="1:24" x14ac:dyDescent="0.25">
      <c r="A325">
        <v>20210700031</v>
      </c>
      <c r="B325" s="95">
        <v>44392</v>
      </c>
      <c r="C325" s="102">
        <f>YEAR(Tableau2[[#This Row],[2. date saisie]])</f>
        <v>2021</v>
      </c>
      <c r="D325" s="102">
        <f>MONTH(Tableau2[[#This Row],[2. date saisie]])</f>
        <v>7</v>
      </c>
      <c r="E325" s="102" t="str">
        <f t="shared" si="10"/>
        <v>07</v>
      </c>
      <c r="F325" s="102" t="str">
        <f>_xlfn.CONCAT(Tableau2[[#This Row],[2a]],Tableau2[[#This Row],[2c]])</f>
        <v>202107</v>
      </c>
      <c r="G325" s="96">
        <v>1386108</v>
      </c>
      <c r="H325">
        <v>300</v>
      </c>
      <c r="I325" s="102">
        <f>Tableau2[[#This Row],[4. poids OT (kg)]]/1000</f>
        <v>0.3</v>
      </c>
      <c r="J325" t="s">
        <v>47</v>
      </c>
      <c r="K325">
        <v>131</v>
      </c>
      <c r="L325">
        <v>8090</v>
      </c>
      <c r="M325" t="s">
        <v>81</v>
      </c>
      <c r="N325">
        <v>91100</v>
      </c>
      <c r="O325" t="s">
        <v>76</v>
      </c>
      <c r="P325">
        <v>258.04300000000001</v>
      </c>
      <c r="Q325" t="s">
        <v>124</v>
      </c>
      <c r="R325">
        <v>1992</v>
      </c>
      <c r="S325" t="s">
        <v>78</v>
      </c>
      <c r="T325">
        <f>VLOOKUP(Tableau2[[#This Row],[5. type transport]],'Taux émission CO2e'!$A$5:$D$16,4,0)</f>
        <v>0.16</v>
      </c>
      <c r="U325">
        <f>VLOOKUP(Tableau2[[#This Row],[5. type transport]],'Taux émission CO2e'!$A$5:$B$16,2,0)</f>
        <v>0.3</v>
      </c>
      <c r="V325">
        <f>VLOOKUP(Tableau2[[#This Row],[5. type transport]],'Taux émission CO2e'!$A$20:$D$31,4,0)</f>
        <v>6.7400000000000002E-2</v>
      </c>
      <c r="W325">
        <f>VLOOKUP(Tableau2[[#This Row],[5. type transport]],'Taux émission CO2e'!$A$20:$B$31,2,0)</f>
        <v>0.7</v>
      </c>
      <c r="X325" s="98">
        <f t="shared" si="11"/>
        <v>7.3681598219999991</v>
      </c>
    </row>
    <row r="326" spans="1:24" x14ac:dyDescent="0.25">
      <c r="A326">
        <v>20210700031</v>
      </c>
      <c r="B326" s="95">
        <v>44392</v>
      </c>
      <c r="C326" s="102">
        <f>YEAR(Tableau2[[#This Row],[2. date saisie]])</f>
        <v>2021</v>
      </c>
      <c r="D326" s="102">
        <f>MONTH(Tableau2[[#This Row],[2. date saisie]])</f>
        <v>7</v>
      </c>
      <c r="E326" s="102" t="str">
        <f t="shared" si="10"/>
        <v>07</v>
      </c>
      <c r="F326" s="102" t="str">
        <f>_xlfn.CONCAT(Tableau2[[#This Row],[2a]],Tableau2[[#This Row],[2c]])</f>
        <v>202107</v>
      </c>
      <c r="G326" s="96">
        <v>1386105</v>
      </c>
      <c r="H326">
        <v>500</v>
      </c>
      <c r="I326" s="102">
        <f>Tableau2[[#This Row],[4. poids OT (kg)]]/1000</f>
        <v>0.5</v>
      </c>
      <c r="J326" t="s">
        <v>47</v>
      </c>
      <c r="K326">
        <v>158</v>
      </c>
      <c r="L326">
        <v>62780</v>
      </c>
      <c r="M326" t="s">
        <v>113</v>
      </c>
      <c r="N326">
        <v>91100</v>
      </c>
      <c r="O326" t="s">
        <v>76</v>
      </c>
      <c r="P326">
        <v>278.49700000000001</v>
      </c>
      <c r="Q326" t="s">
        <v>114</v>
      </c>
      <c r="R326">
        <v>1987</v>
      </c>
      <c r="S326" t="s">
        <v>78</v>
      </c>
      <c r="T326">
        <f>VLOOKUP(Tableau2[[#This Row],[5. type transport]],'Taux émission CO2e'!$A$5:$D$16,4,0)</f>
        <v>0.16</v>
      </c>
      <c r="U326">
        <f>VLOOKUP(Tableau2[[#This Row],[5. type transport]],'Taux émission CO2e'!$A$5:$B$16,2,0)</f>
        <v>0.3</v>
      </c>
      <c r="V326">
        <f>VLOOKUP(Tableau2[[#This Row],[5. type transport]],'Taux émission CO2e'!$A$20:$D$31,4,0)</f>
        <v>6.7400000000000002E-2</v>
      </c>
      <c r="W326">
        <f>VLOOKUP(Tableau2[[#This Row],[5. type transport]],'Taux émission CO2e'!$A$20:$B$31,2,0)</f>
        <v>0.7</v>
      </c>
      <c r="X326" s="98">
        <f t="shared" si="11"/>
        <v>13.253672230000001</v>
      </c>
    </row>
    <row r="327" spans="1:24" x14ac:dyDescent="0.25">
      <c r="A327">
        <v>20210700031</v>
      </c>
      <c r="B327" s="95">
        <v>44392</v>
      </c>
      <c r="C327" s="102">
        <f>YEAR(Tableau2[[#This Row],[2. date saisie]])</f>
        <v>2021</v>
      </c>
      <c r="D327" s="102">
        <f>MONTH(Tableau2[[#This Row],[2. date saisie]])</f>
        <v>7</v>
      </c>
      <c r="E327" s="102" t="str">
        <f t="shared" si="10"/>
        <v>07</v>
      </c>
      <c r="F327" s="102" t="str">
        <f>_xlfn.CONCAT(Tableau2[[#This Row],[2a]],Tableau2[[#This Row],[2c]])</f>
        <v>202107</v>
      </c>
      <c r="G327" s="96">
        <v>1386595</v>
      </c>
      <c r="H327">
        <v>300</v>
      </c>
      <c r="I327" s="102">
        <f>Tableau2[[#This Row],[4. poids OT (kg)]]/1000</f>
        <v>0.3</v>
      </c>
      <c r="J327" t="s">
        <v>46</v>
      </c>
      <c r="K327">
        <v>165</v>
      </c>
      <c r="L327">
        <v>67100</v>
      </c>
      <c r="M327" t="s">
        <v>73</v>
      </c>
      <c r="N327">
        <v>91100</v>
      </c>
      <c r="O327" t="s">
        <v>76</v>
      </c>
      <c r="P327">
        <v>516.47400000000005</v>
      </c>
      <c r="Q327" t="s">
        <v>75</v>
      </c>
      <c r="R327">
        <v>1987</v>
      </c>
      <c r="S327" t="s">
        <v>69</v>
      </c>
      <c r="T327">
        <f>VLOOKUP(Tableau2[[#This Row],[5. type transport]],'Taux émission CO2e'!$A$5:$D$16,4,0)</f>
        <v>0.16</v>
      </c>
      <c r="U327">
        <f>VLOOKUP(Tableau2[[#This Row],[5. type transport]],'Taux émission CO2e'!$A$5:$B$16,2,0)</f>
        <v>0.3</v>
      </c>
      <c r="V327">
        <f>VLOOKUP(Tableau2[[#This Row],[5. type transport]],'Taux émission CO2e'!$A$20:$D$31,4,0)</f>
        <v>6.7400000000000002E-2</v>
      </c>
      <c r="W327">
        <f>VLOOKUP(Tableau2[[#This Row],[5. type transport]],'Taux émission CO2e'!$A$20:$B$31,2,0)</f>
        <v>0.7</v>
      </c>
      <c r="X327" s="98">
        <f t="shared" si="11"/>
        <v>14.747398596</v>
      </c>
    </row>
    <row r="328" spans="1:24" x14ac:dyDescent="0.25">
      <c r="A328">
        <v>20210700031</v>
      </c>
      <c r="B328" s="95">
        <v>44392</v>
      </c>
      <c r="C328" s="102">
        <f>YEAR(Tableau2[[#This Row],[2. date saisie]])</f>
        <v>2021</v>
      </c>
      <c r="D328" s="102">
        <f>MONTH(Tableau2[[#This Row],[2. date saisie]])</f>
        <v>7</v>
      </c>
      <c r="E328" s="102" t="str">
        <f t="shared" si="10"/>
        <v>07</v>
      </c>
      <c r="F328" s="102" t="str">
        <f>_xlfn.CONCAT(Tableau2[[#This Row],[2a]],Tableau2[[#This Row],[2c]])</f>
        <v>202107</v>
      </c>
      <c r="G328" s="96">
        <v>1386797</v>
      </c>
      <c r="H328">
        <v>300</v>
      </c>
      <c r="I328" s="102">
        <f>Tableau2[[#This Row],[4. poids OT (kg)]]/1000</f>
        <v>0.3</v>
      </c>
      <c r="J328" t="s">
        <v>47</v>
      </c>
      <c r="K328">
        <v>196</v>
      </c>
      <c r="L328">
        <v>26750</v>
      </c>
      <c r="M328" t="s">
        <v>82</v>
      </c>
      <c r="N328">
        <v>91100</v>
      </c>
      <c r="O328" t="s">
        <v>76</v>
      </c>
      <c r="P328">
        <v>541.52599999999995</v>
      </c>
      <c r="Q328" t="s">
        <v>83</v>
      </c>
      <c r="R328">
        <v>1998</v>
      </c>
      <c r="S328" t="s">
        <v>78</v>
      </c>
      <c r="T328">
        <f>VLOOKUP(Tableau2[[#This Row],[5. type transport]],'Taux émission CO2e'!$A$5:$D$16,4,0)</f>
        <v>0.16</v>
      </c>
      <c r="U328">
        <f>VLOOKUP(Tableau2[[#This Row],[5. type transport]],'Taux émission CO2e'!$A$5:$B$16,2,0)</f>
        <v>0.3</v>
      </c>
      <c r="V328">
        <f>VLOOKUP(Tableau2[[#This Row],[5. type transport]],'Taux émission CO2e'!$A$20:$D$31,4,0)</f>
        <v>6.7400000000000002E-2</v>
      </c>
      <c r="W328">
        <f>VLOOKUP(Tableau2[[#This Row],[5. type transport]],'Taux émission CO2e'!$A$20:$B$31,2,0)</f>
        <v>0.7</v>
      </c>
      <c r="X328" s="98">
        <f t="shared" si="11"/>
        <v>15.462733403999998</v>
      </c>
    </row>
    <row r="329" spans="1:24" x14ac:dyDescent="0.25">
      <c r="A329">
        <v>20210700031</v>
      </c>
      <c r="B329" s="95">
        <v>44396</v>
      </c>
      <c r="C329" s="102">
        <f>YEAR(Tableau2[[#This Row],[2. date saisie]])</f>
        <v>2021</v>
      </c>
      <c r="D329" s="102">
        <f>MONTH(Tableau2[[#This Row],[2. date saisie]])</f>
        <v>7</v>
      </c>
      <c r="E329" s="102" t="str">
        <f t="shared" si="10"/>
        <v>07</v>
      </c>
      <c r="F329" s="102" t="str">
        <f>_xlfn.CONCAT(Tableau2[[#This Row],[2a]],Tableau2[[#This Row],[2c]])</f>
        <v>202107</v>
      </c>
      <c r="G329" s="96">
        <v>1387626</v>
      </c>
      <c r="H329">
        <v>300</v>
      </c>
      <c r="I329" s="102">
        <f>Tableau2[[#This Row],[4. poids OT (kg)]]/1000</f>
        <v>0.3</v>
      </c>
      <c r="J329" t="s">
        <v>47</v>
      </c>
      <c r="K329">
        <v>158</v>
      </c>
      <c r="L329">
        <v>59243</v>
      </c>
      <c r="M329" t="s">
        <v>117</v>
      </c>
      <c r="N329">
        <v>91100</v>
      </c>
      <c r="O329" t="s">
        <v>76</v>
      </c>
      <c r="P329">
        <v>251.91900000000001</v>
      </c>
      <c r="Q329" t="s">
        <v>118</v>
      </c>
      <c r="R329">
        <v>1978</v>
      </c>
      <c r="S329" t="s">
        <v>78</v>
      </c>
      <c r="T329">
        <f>VLOOKUP(Tableau2[[#This Row],[5. type transport]],'Taux émission CO2e'!$A$5:$D$16,4,0)</f>
        <v>0.16</v>
      </c>
      <c r="U329">
        <f>VLOOKUP(Tableau2[[#This Row],[5. type transport]],'Taux émission CO2e'!$A$5:$B$16,2,0)</f>
        <v>0.3</v>
      </c>
      <c r="V329">
        <f>VLOOKUP(Tableau2[[#This Row],[5. type transport]],'Taux émission CO2e'!$A$20:$D$31,4,0)</f>
        <v>6.7400000000000002E-2</v>
      </c>
      <c r="W329">
        <f>VLOOKUP(Tableau2[[#This Row],[5. type transport]],'Taux émission CO2e'!$A$20:$B$31,2,0)</f>
        <v>0.7</v>
      </c>
      <c r="X329" s="98">
        <f t="shared" si="11"/>
        <v>7.1932951260000006</v>
      </c>
    </row>
    <row r="330" spans="1:24" x14ac:dyDescent="0.25">
      <c r="A330">
        <v>20210700062</v>
      </c>
      <c r="B330" s="95">
        <v>44396</v>
      </c>
      <c r="C330" s="102">
        <f>YEAR(Tableau2[[#This Row],[2. date saisie]])</f>
        <v>2021</v>
      </c>
      <c r="D330" s="102">
        <f>MONTH(Tableau2[[#This Row],[2. date saisie]])</f>
        <v>7</v>
      </c>
      <c r="E330" s="102" t="str">
        <f t="shared" si="10"/>
        <v>07</v>
      </c>
      <c r="F330" s="102" t="str">
        <f>_xlfn.CONCAT(Tableau2[[#This Row],[2a]],Tableau2[[#This Row],[2c]])</f>
        <v>202107</v>
      </c>
      <c r="G330" s="96">
        <v>1387051</v>
      </c>
      <c r="H330">
        <v>300</v>
      </c>
      <c r="I330" s="102">
        <f>Tableau2[[#This Row],[4. poids OT (kg)]]/1000</f>
        <v>0.3</v>
      </c>
      <c r="J330" t="s">
        <v>47</v>
      </c>
      <c r="K330">
        <v>166</v>
      </c>
      <c r="L330">
        <v>39570</v>
      </c>
      <c r="M330" t="s">
        <v>115</v>
      </c>
      <c r="N330">
        <v>91100</v>
      </c>
      <c r="O330" t="s">
        <v>76</v>
      </c>
      <c r="P330">
        <v>380.58600000000001</v>
      </c>
      <c r="Q330" t="s">
        <v>116</v>
      </c>
      <c r="R330">
        <v>1986</v>
      </c>
      <c r="S330" t="s">
        <v>69</v>
      </c>
      <c r="T330">
        <f>VLOOKUP(Tableau2[[#This Row],[5. type transport]],'Taux émission CO2e'!$A$5:$D$16,4,0)</f>
        <v>0.16</v>
      </c>
      <c r="U330">
        <f>VLOOKUP(Tableau2[[#This Row],[5. type transport]],'Taux émission CO2e'!$A$5:$B$16,2,0)</f>
        <v>0.3</v>
      </c>
      <c r="V330">
        <f>VLOOKUP(Tableau2[[#This Row],[5. type transport]],'Taux émission CO2e'!$A$20:$D$31,4,0)</f>
        <v>6.7400000000000002E-2</v>
      </c>
      <c r="W330">
        <f>VLOOKUP(Tableau2[[#This Row],[5. type transport]],'Taux émission CO2e'!$A$20:$B$31,2,0)</f>
        <v>0.7</v>
      </c>
      <c r="X330" s="98">
        <f t="shared" si="11"/>
        <v>10.867252643999999</v>
      </c>
    </row>
    <row r="331" spans="1:24" x14ac:dyDescent="0.25">
      <c r="A331">
        <v>20210700031</v>
      </c>
      <c r="B331" s="95">
        <v>44397</v>
      </c>
      <c r="C331" s="102">
        <f>YEAR(Tableau2[[#This Row],[2. date saisie]])</f>
        <v>2021</v>
      </c>
      <c r="D331" s="102">
        <f>MONTH(Tableau2[[#This Row],[2. date saisie]])</f>
        <v>7</v>
      </c>
      <c r="E331" s="102" t="str">
        <f t="shared" si="10"/>
        <v>07</v>
      </c>
      <c r="F331" s="102" t="str">
        <f>_xlfn.CONCAT(Tableau2[[#This Row],[2a]],Tableau2[[#This Row],[2c]])</f>
        <v>202107</v>
      </c>
      <c r="G331" s="96">
        <v>1388075</v>
      </c>
      <c r="H331">
        <v>300</v>
      </c>
      <c r="I331" s="102">
        <f>Tableau2[[#This Row],[4. poids OT (kg)]]/1000</f>
        <v>0.3</v>
      </c>
      <c r="J331" t="s">
        <v>47</v>
      </c>
      <c r="K331">
        <v>131</v>
      </c>
      <c r="L331">
        <v>8090</v>
      </c>
      <c r="M331" t="s">
        <v>81</v>
      </c>
      <c r="N331">
        <v>91100</v>
      </c>
      <c r="O331" t="s">
        <v>76</v>
      </c>
      <c r="P331">
        <v>258.04300000000001</v>
      </c>
      <c r="Q331" t="s">
        <v>124</v>
      </c>
      <c r="R331">
        <v>1992</v>
      </c>
      <c r="S331" t="s">
        <v>78</v>
      </c>
      <c r="T331">
        <f>VLOOKUP(Tableau2[[#This Row],[5. type transport]],'Taux émission CO2e'!$A$5:$D$16,4,0)</f>
        <v>0.16</v>
      </c>
      <c r="U331">
        <f>VLOOKUP(Tableau2[[#This Row],[5. type transport]],'Taux émission CO2e'!$A$5:$B$16,2,0)</f>
        <v>0.3</v>
      </c>
      <c r="V331">
        <f>VLOOKUP(Tableau2[[#This Row],[5. type transport]],'Taux émission CO2e'!$A$20:$D$31,4,0)</f>
        <v>6.7400000000000002E-2</v>
      </c>
      <c r="W331">
        <f>VLOOKUP(Tableau2[[#This Row],[5. type transport]],'Taux émission CO2e'!$A$20:$B$31,2,0)</f>
        <v>0.7</v>
      </c>
      <c r="X331" s="98">
        <f t="shared" si="11"/>
        <v>7.3681598219999991</v>
      </c>
    </row>
    <row r="332" spans="1:24" x14ac:dyDescent="0.25">
      <c r="A332">
        <v>20210700031</v>
      </c>
      <c r="B332" s="95">
        <v>44397</v>
      </c>
      <c r="C332" s="102">
        <f>YEAR(Tableau2[[#This Row],[2. date saisie]])</f>
        <v>2021</v>
      </c>
      <c r="D332" s="102">
        <f>MONTH(Tableau2[[#This Row],[2. date saisie]])</f>
        <v>7</v>
      </c>
      <c r="E332" s="102" t="str">
        <f t="shared" si="10"/>
        <v>07</v>
      </c>
      <c r="F332" s="102" t="str">
        <f>_xlfn.CONCAT(Tableau2[[#This Row],[2a]],Tableau2[[#This Row],[2c]])</f>
        <v>202107</v>
      </c>
      <c r="G332" s="96">
        <v>1388338</v>
      </c>
      <c r="H332">
        <v>210</v>
      </c>
      <c r="I332" s="102">
        <f>Tableau2[[#This Row],[4. poids OT (kg)]]/1000</f>
        <v>0.21</v>
      </c>
      <c r="J332" t="s">
        <v>46</v>
      </c>
      <c r="K332">
        <v>131</v>
      </c>
      <c r="L332">
        <v>91100</v>
      </c>
      <c r="M332" t="s">
        <v>70</v>
      </c>
      <c r="N332">
        <v>39570</v>
      </c>
      <c r="O332" t="s">
        <v>105</v>
      </c>
      <c r="P332">
        <v>380.45499999999998</v>
      </c>
      <c r="Q332" t="s">
        <v>72</v>
      </c>
      <c r="R332">
        <v>1969</v>
      </c>
      <c r="S332" t="s">
        <v>69</v>
      </c>
      <c r="T332">
        <f>VLOOKUP(Tableau2[[#This Row],[5. type transport]],'Taux émission CO2e'!$A$5:$D$16,4,0)</f>
        <v>0.16</v>
      </c>
      <c r="U332">
        <f>VLOOKUP(Tableau2[[#This Row],[5. type transport]],'Taux émission CO2e'!$A$5:$B$16,2,0)</f>
        <v>0.3</v>
      </c>
      <c r="V332">
        <f>VLOOKUP(Tableau2[[#This Row],[5. type transport]],'Taux émission CO2e'!$A$20:$D$31,4,0)</f>
        <v>6.7400000000000002E-2</v>
      </c>
      <c r="W332">
        <f>VLOOKUP(Tableau2[[#This Row],[5. type transport]],'Taux émission CO2e'!$A$20:$B$31,2,0)</f>
        <v>0.7</v>
      </c>
      <c r="X332" s="98">
        <f t="shared" si="11"/>
        <v>7.604458449</v>
      </c>
    </row>
    <row r="333" spans="1:24" x14ac:dyDescent="0.25">
      <c r="A333">
        <v>20210700031</v>
      </c>
      <c r="B333" s="95">
        <v>44397</v>
      </c>
      <c r="C333" s="102">
        <f>YEAR(Tableau2[[#This Row],[2. date saisie]])</f>
        <v>2021</v>
      </c>
      <c r="D333" s="102">
        <f>MONTH(Tableau2[[#This Row],[2. date saisie]])</f>
        <v>7</v>
      </c>
      <c r="E333" s="102" t="str">
        <f t="shared" si="10"/>
        <v>07</v>
      </c>
      <c r="F333" s="102" t="str">
        <f>_xlfn.CONCAT(Tableau2[[#This Row],[2a]],Tableau2[[#This Row],[2c]])</f>
        <v>202107</v>
      </c>
      <c r="G333" s="96">
        <v>1388072</v>
      </c>
      <c r="H333">
        <v>600</v>
      </c>
      <c r="I333" s="102">
        <f>Tableau2[[#This Row],[4. poids OT (kg)]]/1000</f>
        <v>0.6</v>
      </c>
      <c r="J333" t="s">
        <v>46</v>
      </c>
      <c r="K333">
        <v>158</v>
      </c>
      <c r="L333">
        <v>62780</v>
      </c>
      <c r="M333" t="s">
        <v>113</v>
      </c>
      <c r="N333">
        <v>91100</v>
      </c>
      <c r="O333" t="s">
        <v>76</v>
      </c>
      <c r="P333">
        <v>278.49700000000001</v>
      </c>
      <c r="Q333" t="s">
        <v>114</v>
      </c>
      <c r="R333">
        <v>1987</v>
      </c>
      <c r="S333" t="s">
        <v>78</v>
      </c>
      <c r="T333">
        <f>VLOOKUP(Tableau2[[#This Row],[5. type transport]],'Taux émission CO2e'!$A$5:$D$16,4,0)</f>
        <v>0.16</v>
      </c>
      <c r="U333">
        <f>VLOOKUP(Tableau2[[#This Row],[5. type transport]],'Taux émission CO2e'!$A$5:$B$16,2,0)</f>
        <v>0.3</v>
      </c>
      <c r="V333">
        <f>VLOOKUP(Tableau2[[#This Row],[5. type transport]],'Taux émission CO2e'!$A$20:$D$31,4,0)</f>
        <v>6.7400000000000002E-2</v>
      </c>
      <c r="W333">
        <f>VLOOKUP(Tableau2[[#This Row],[5. type transport]],'Taux émission CO2e'!$A$20:$B$31,2,0)</f>
        <v>0.7</v>
      </c>
      <c r="X333" s="98">
        <f t="shared" si="11"/>
        <v>15.904406676000001</v>
      </c>
    </row>
    <row r="334" spans="1:24" x14ac:dyDescent="0.25">
      <c r="A334">
        <v>20210700031</v>
      </c>
      <c r="B334" s="95">
        <v>44397</v>
      </c>
      <c r="C334" s="102">
        <f>YEAR(Tableau2[[#This Row],[2. date saisie]])</f>
        <v>2021</v>
      </c>
      <c r="D334" s="102">
        <f>MONTH(Tableau2[[#This Row],[2. date saisie]])</f>
        <v>7</v>
      </c>
      <c r="E334" s="102" t="str">
        <f t="shared" si="10"/>
        <v>07</v>
      </c>
      <c r="F334" s="102" t="str">
        <f>_xlfn.CONCAT(Tableau2[[#This Row],[2a]],Tableau2[[#This Row],[2c]])</f>
        <v>202107</v>
      </c>
      <c r="G334" s="96">
        <v>1388073</v>
      </c>
      <c r="H334">
        <v>300</v>
      </c>
      <c r="I334" s="102">
        <f>Tableau2[[#This Row],[4. poids OT (kg)]]/1000</f>
        <v>0.3</v>
      </c>
      <c r="J334" t="s">
        <v>46</v>
      </c>
      <c r="K334">
        <v>158</v>
      </c>
      <c r="L334">
        <v>59810</v>
      </c>
      <c r="M334" t="s">
        <v>67</v>
      </c>
      <c r="N334">
        <v>91100</v>
      </c>
      <c r="O334" t="s">
        <v>76</v>
      </c>
      <c r="P334">
        <v>250.27799999999999</v>
      </c>
      <c r="Q334" t="s">
        <v>112</v>
      </c>
      <c r="R334">
        <v>1998</v>
      </c>
      <c r="S334" t="s">
        <v>69</v>
      </c>
      <c r="T334">
        <f>VLOOKUP(Tableau2[[#This Row],[5. type transport]],'Taux émission CO2e'!$A$5:$D$16,4,0)</f>
        <v>0.16</v>
      </c>
      <c r="U334">
        <f>VLOOKUP(Tableau2[[#This Row],[5. type transport]],'Taux émission CO2e'!$A$5:$B$16,2,0)</f>
        <v>0.3</v>
      </c>
      <c r="V334">
        <f>VLOOKUP(Tableau2[[#This Row],[5. type transport]],'Taux émission CO2e'!$A$20:$D$31,4,0)</f>
        <v>6.7400000000000002E-2</v>
      </c>
      <c r="W334">
        <f>VLOOKUP(Tableau2[[#This Row],[5. type transport]],'Taux émission CO2e'!$A$20:$B$31,2,0)</f>
        <v>0.7</v>
      </c>
      <c r="X334" s="98">
        <f t="shared" si="11"/>
        <v>7.1464380119999991</v>
      </c>
    </row>
    <row r="335" spans="1:24" x14ac:dyDescent="0.25">
      <c r="A335">
        <v>20210700031</v>
      </c>
      <c r="B335" s="95">
        <v>44397</v>
      </c>
      <c r="C335" s="102">
        <f>YEAR(Tableau2[[#This Row],[2. date saisie]])</f>
        <v>2021</v>
      </c>
      <c r="D335" s="102">
        <f>MONTH(Tableau2[[#This Row],[2. date saisie]])</f>
        <v>7</v>
      </c>
      <c r="E335" s="102" t="str">
        <f t="shared" si="10"/>
        <v>07</v>
      </c>
      <c r="F335" s="102" t="str">
        <f>_xlfn.CONCAT(Tableau2[[#This Row],[2a]],Tableau2[[#This Row],[2c]])</f>
        <v>202107</v>
      </c>
      <c r="G335" s="96">
        <v>1388074</v>
      </c>
      <c r="H335">
        <v>300</v>
      </c>
      <c r="I335" s="102">
        <f>Tableau2[[#This Row],[4. poids OT (kg)]]/1000</f>
        <v>0.3</v>
      </c>
      <c r="J335" t="s">
        <v>46</v>
      </c>
      <c r="K335">
        <v>158</v>
      </c>
      <c r="L335">
        <v>21300</v>
      </c>
      <c r="M335" t="s">
        <v>94</v>
      </c>
      <c r="N335">
        <v>91100</v>
      </c>
      <c r="O335" t="s">
        <v>76</v>
      </c>
      <c r="P335">
        <v>278.14499999999998</v>
      </c>
      <c r="Q335" t="s">
        <v>95</v>
      </c>
      <c r="R335">
        <v>1995</v>
      </c>
      <c r="S335" t="s">
        <v>78</v>
      </c>
      <c r="T335">
        <f>VLOOKUP(Tableau2[[#This Row],[5. type transport]],'Taux émission CO2e'!$A$5:$D$16,4,0)</f>
        <v>0.16</v>
      </c>
      <c r="U335">
        <f>VLOOKUP(Tableau2[[#This Row],[5. type transport]],'Taux émission CO2e'!$A$5:$B$16,2,0)</f>
        <v>0.3</v>
      </c>
      <c r="V335">
        <f>VLOOKUP(Tableau2[[#This Row],[5. type transport]],'Taux émission CO2e'!$A$20:$D$31,4,0)</f>
        <v>6.7400000000000002E-2</v>
      </c>
      <c r="W335">
        <f>VLOOKUP(Tableau2[[#This Row],[5. type transport]],'Taux émission CO2e'!$A$20:$B$31,2,0)</f>
        <v>0.7</v>
      </c>
      <c r="X335" s="98">
        <f t="shared" si="11"/>
        <v>7.942152329999999</v>
      </c>
    </row>
    <row r="336" spans="1:24" x14ac:dyDescent="0.25">
      <c r="A336">
        <v>20210700031</v>
      </c>
      <c r="B336" s="95">
        <v>44398</v>
      </c>
      <c r="C336" s="102">
        <f>YEAR(Tableau2[[#This Row],[2. date saisie]])</f>
        <v>2021</v>
      </c>
      <c r="D336" s="102">
        <f>MONTH(Tableau2[[#This Row],[2. date saisie]])</f>
        <v>7</v>
      </c>
      <c r="E336" s="102" t="str">
        <f t="shared" si="10"/>
        <v>07</v>
      </c>
      <c r="F336" s="102" t="str">
        <f>_xlfn.CONCAT(Tableau2[[#This Row],[2a]],Tableau2[[#This Row],[2c]])</f>
        <v>202107</v>
      </c>
      <c r="G336" s="96">
        <v>1388636</v>
      </c>
      <c r="H336">
        <v>300</v>
      </c>
      <c r="I336" s="102">
        <f>Tableau2[[#This Row],[4. poids OT (kg)]]/1000</f>
        <v>0.3</v>
      </c>
      <c r="J336" t="s">
        <v>46</v>
      </c>
      <c r="K336">
        <v>158</v>
      </c>
      <c r="L336">
        <v>59100</v>
      </c>
      <c r="M336" t="s">
        <v>98</v>
      </c>
      <c r="N336">
        <v>91100</v>
      </c>
      <c r="O336" t="s">
        <v>76</v>
      </c>
      <c r="P336">
        <v>266.35300000000001</v>
      </c>
      <c r="Q336" t="s">
        <v>100</v>
      </c>
      <c r="R336">
        <v>1987</v>
      </c>
      <c r="S336" t="s">
        <v>69</v>
      </c>
      <c r="T336">
        <f>VLOOKUP(Tableau2[[#This Row],[5. type transport]],'Taux émission CO2e'!$A$5:$D$16,4,0)</f>
        <v>0.16</v>
      </c>
      <c r="U336">
        <f>VLOOKUP(Tableau2[[#This Row],[5. type transport]],'Taux émission CO2e'!$A$5:$B$16,2,0)</f>
        <v>0.3</v>
      </c>
      <c r="V336">
        <f>VLOOKUP(Tableau2[[#This Row],[5. type transport]],'Taux émission CO2e'!$A$20:$D$31,4,0)</f>
        <v>6.7400000000000002E-2</v>
      </c>
      <c r="W336">
        <f>VLOOKUP(Tableau2[[#This Row],[5. type transport]],'Taux émission CO2e'!$A$20:$B$31,2,0)</f>
        <v>0.7</v>
      </c>
      <c r="X336" s="98">
        <f t="shared" si="11"/>
        <v>7.6054435619999996</v>
      </c>
    </row>
    <row r="337" spans="1:24" x14ac:dyDescent="0.25">
      <c r="A337">
        <v>20210700062</v>
      </c>
      <c r="B337" s="95">
        <v>44398</v>
      </c>
      <c r="C337" s="102">
        <f>YEAR(Tableau2[[#This Row],[2. date saisie]])</f>
        <v>2021</v>
      </c>
      <c r="D337" s="102">
        <f>MONTH(Tableau2[[#This Row],[2. date saisie]])</f>
        <v>7</v>
      </c>
      <c r="E337" s="102" t="str">
        <f t="shared" si="10"/>
        <v>07</v>
      </c>
      <c r="F337" s="102" t="str">
        <f>_xlfn.CONCAT(Tableau2[[#This Row],[2a]],Tableau2[[#This Row],[2c]])</f>
        <v>202107</v>
      </c>
      <c r="G337" s="96">
        <v>1388635</v>
      </c>
      <c r="H337">
        <v>300</v>
      </c>
      <c r="I337" s="102">
        <f>Tableau2[[#This Row],[4. poids OT (kg)]]/1000</f>
        <v>0.3</v>
      </c>
      <c r="J337" t="s">
        <v>47</v>
      </c>
      <c r="K337">
        <v>196</v>
      </c>
      <c r="L337">
        <v>26750</v>
      </c>
      <c r="M337" t="s">
        <v>82</v>
      </c>
      <c r="N337">
        <v>91100</v>
      </c>
      <c r="O337" t="s">
        <v>76</v>
      </c>
      <c r="P337">
        <v>541.52599999999995</v>
      </c>
      <c r="Q337" t="s">
        <v>83</v>
      </c>
      <c r="R337">
        <v>1998</v>
      </c>
      <c r="S337" t="s">
        <v>78</v>
      </c>
      <c r="T337">
        <f>VLOOKUP(Tableau2[[#This Row],[5. type transport]],'Taux émission CO2e'!$A$5:$D$16,4,0)</f>
        <v>0.16</v>
      </c>
      <c r="U337">
        <f>VLOOKUP(Tableau2[[#This Row],[5. type transport]],'Taux émission CO2e'!$A$5:$B$16,2,0)</f>
        <v>0.3</v>
      </c>
      <c r="V337">
        <f>VLOOKUP(Tableau2[[#This Row],[5. type transport]],'Taux émission CO2e'!$A$20:$D$31,4,0)</f>
        <v>6.7400000000000002E-2</v>
      </c>
      <c r="W337">
        <f>VLOOKUP(Tableau2[[#This Row],[5. type transport]],'Taux émission CO2e'!$A$20:$B$31,2,0)</f>
        <v>0.7</v>
      </c>
      <c r="X337" s="98">
        <f t="shared" si="11"/>
        <v>15.462733403999998</v>
      </c>
    </row>
    <row r="338" spans="1:24" x14ac:dyDescent="0.25">
      <c r="A338">
        <v>20210700031</v>
      </c>
      <c r="B338" s="95">
        <v>44399</v>
      </c>
      <c r="C338" s="102">
        <f>YEAR(Tableau2[[#This Row],[2. date saisie]])</f>
        <v>2021</v>
      </c>
      <c r="D338" s="102">
        <f>MONTH(Tableau2[[#This Row],[2. date saisie]])</f>
        <v>7</v>
      </c>
      <c r="E338" s="102" t="str">
        <f t="shared" si="10"/>
        <v>07</v>
      </c>
      <c r="F338" s="102" t="str">
        <f>_xlfn.CONCAT(Tableau2[[#This Row],[2a]],Tableau2[[#This Row],[2c]])</f>
        <v>202107</v>
      </c>
      <c r="G338" s="96">
        <v>1389155</v>
      </c>
      <c r="H338">
        <v>300</v>
      </c>
      <c r="I338" s="102">
        <f>Tableau2[[#This Row],[4. poids OT (kg)]]/1000</f>
        <v>0.3</v>
      </c>
      <c r="J338" t="s">
        <v>46</v>
      </c>
      <c r="K338">
        <v>228</v>
      </c>
      <c r="L338">
        <v>67100</v>
      </c>
      <c r="M338" t="s">
        <v>73</v>
      </c>
      <c r="N338">
        <v>91100</v>
      </c>
      <c r="O338" t="s">
        <v>76</v>
      </c>
      <c r="P338">
        <v>516.47400000000005</v>
      </c>
      <c r="Q338" t="s">
        <v>75</v>
      </c>
      <c r="R338">
        <v>1987</v>
      </c>
      <c r="S338" t="s">
        <v>69</v>
      </c>
      <c r="T338">
        <f>VLOOKUP(Tableau2[[#This Row],[5. type transport]],'Taux émission CO2e'!$A$5:$D$16,4,0)</f>
        <v>0.16</v>
      </c>
      <c r="U338">
        <f>VLOOKUP(Tableau2[[#This Row],[5. type transport]],'Taux émission CO2e'!$A$5:$B$16,2,0)</f>
        <v>0.3</v>
      </c>
      <c r="V338">
        <f>VLOOKUP(Tableau2[[#This Row],[5. type transport]],'Taux émission CO2e'!$A$20:$D$31,4,0)</f>
        <v>6.7400000000000002E-2</v>
      </c>
      <c r="W338">
        <f>VLOOKUP(Tableau2[[#This Row],[5. type transport]],'Taux émission CO2e'!$A$20:$B$31,2,0)</f>
        <v>0.7</v>
      </c>
      <c r="X338" s="98">
        <f t="shared" si="11"/>
        <v>14.747398596</v>
      </c>
    </row>
    <row r="339" spans="1:24" x14ac:dyDescent="0.25">
      <c r="A339">
        <v>20210700031</v>
      </c>
      <c r="B339" s="95">
        <v>44400</v>
      </c>
      <c r="C339" s="102">
        <f>YEAR(Tableau2[[#This Row],[2. date saisie]])</f>
        <v>2021</v>
      </c>
      <c r="D339" s="102">
        <f>MONTH(Tableau2[[#This Row],[2. date saisie]])</f>
        <v>7</v>
      </c>
      <c r="E339" s="102" t="str">
        <f t="shared" si="10"/>
        <v>07</v>
      </c>
      <c r="F339" s="102" t="str">
        <f>_xlfn.CONCAT(Tableau2[[#This Row],[2a]],Tableau2[[#This Row],[2c]])</f>
        <v>202107</v>
      </c>
      <c r="G339" s="96">
        <v>1389649</v>
      </c>
      <c r="H339">
        <v>300</v>
      </c>
      <c r="I339" s="102">
        <f>Tableau2[[#This Row],[4. poids OT (kg)]]/1000</f>
        <v>0.3</v>
      </c>
      <c r="J339" t="s">
        <v>47</v>
      </c>
      <c r="K339">
        <v>200</v>
      </c>
      <c r="L339">
        <v>39570</v>
      </c>
      <c r="M339" t="s">
        <v>115</v>
      </c>
      <c r="N339">
        <v>91100</v>
      </c>
      <c r="O339" t="s">
        <v>76</v>
      </c>
      <c r="P339">
        <v>380.58600000000001</v>
      </c>
      <c r="Q339" t="s">
        <v>116</v>
      </c>
      <c r="R339">
        <v>1986</v>
      </c>
      <c r="S339" t="s">
        <v>69</v>
      </c>
      <c r="T339">
        <f>VLOOKUP(Tableau2[[#This Row],[5. type transport]],'Taux émission CO2e'!$A$5:$D$16,4,0)</f>
        <v>0.16</v>
      </c>
      <c r="U339">
        <f>VLOOKUP(Tableau2[[#This Row],[5. type transport]],'Taux émission CO2e'!$A$5:$B$16,2,0)</f>
        <v>0.3</v>
      </c>
      <c r="V339">
        <f>VLOOKUP(Tableau2[[#This Row],[5. type transport]],'Taux émission CO2e'!$A$20:$D$31,4,0)</f>
        <v>6.7400000000000002E-2</v>
      </c>
      <c r="W339">
        <f>VLOOKUP(Tableau2[[#This Row],[5. type transport]],'Taux émission CO2e'!$A$20:$B$31,2,0)</f>
        <v>0.7</v>
      </c>
      <c r="X339" s="98">
        <f t="shared" si="11"/>
        <v>10.867252643999999</v>
      </c>
    </row>
    <row r="340" spans="1:24" x14ac:dyDescent="0.25">
      <c r="A340">
        <v>20210700031</v>
      </c>
      <c r="B340" s="95">
        <v>44403</v>
      </c>
      <c r="C340" s="102">
        <f>YEAR(Tableau2[[#This Row],[2. date saisie]])</f>
        <v>2021</v>
      </c>
      <c r="D340" s="102">
        <f>MONTH(Tableau2[[#This Row],[2. date saisie]])</f>
        <v>7</v>
      </c>
      <c r="E340" s="102" t="str">
        <f t="shared" si="10"/>
        <v>07</v>
      </c>
      <c r="F340" s="102" t="str">
        <f>_xlfn.CONCAT(Tableau2[[#This Row],[2a]],Tableau2[[#This Row],[2c]])</f>
        <v>202107</v>
      </c>
      <c r="G340" s="96">
        <v>1390118</v>
      </c>
      <c r="H340">
        <v>300</v>
      </c>
      <c r="I340" s="102">
        <f>Tableau2[[#This Row],[4. poids OT (kg)]]/1000</f>
        <v>0.3</v>
      </c>
      <c r="J340" t="s">
        <v>47</v>
      </c>
      <c r="K340">
        <v>125</v>
      </c>
      <c r="L340">
        <v>59243</v>
      </c>
      <c r="M340" t="s">
        <v>117</v>
      </c>
      <c r="N340">
        <v>91100</v>
      </c>
      <c r="O340" t="s">
        <v>76</v>
      </c>
      <c r="P340">
        <v>251.91900000000001</v>
      </c>
      <c r="Q340" t="s">
        <v>118</v>
      </c>
      <c r="R340">
        <v>1978</v>
      </c>
      <c r="S340" t="s">
        <v>78</v>
      </c>
      <c r="T340">
        <f>VLOOKUP(Tableau2[[#This Row],[5. type transport]],'Taux émission CO2e'!$A$5:$D$16,4,0)</f>
        <v>0.16</v>
      </c>
      <c r="U340">
        <f>VLOOKUP(Tableau2[[#This Row],[5. type transport]],'Taux émission CO2e'!$A$5:$B$16,2,0)</f>
        <v>0.3</v>
      </c>
      <c r="V340">
        <f>VLOOKUP(Tableau2[[#This Row],[5. type transport]],'Taux émission CO2e'!$A$20:$D$31,4,0)</f>
        <v>6.7400000000000002E-2</v>
      </c>
      <c r="W340">
        <f>VLOOKUP(Tableau2[[#This Row],[5. type transport]],'Taux émission CO2e'!$A$20:$B$31,2,0)</f>
        <v>0.7</v>
      </c>
      <c r="X340" s="98">
        <f t="shared" si="11"/>
        <v>7.1932951260000006</v>
      </c>
    </row>
    <row r="341" spans="1:24" x14ac:dyDescent="0.25">
      <c r="A341">
        <v>20210700031</v>
      </c>
      <c r="B341" s="95">
        <v>44403</v>
      </c>
      <c r="C341" s="102">
        <f>YEAR(Tableau2[[#This Row],[2. date saisie]])</f>
        <v>2021</v>
      </c>
      <c r="D341" s="102">
        <f>MONTH(Tableau2[[#This Row],[2. date saisie]])</f>
        <v>7</v>
      </c>
      <c r="E341" s="102" t="str">
        <f t="shared" si="10"/>
        <v>07</v>
      </c>
      <c r="F341" s="102" t="str">
        <f>_xlfn.CONCAT(Tableau2[[#This Row],[2a]],Tableau2[[#This Row],[2c]])</f>
        <v>202107</v>
      </c>
      <c r="G341" s="96">
        <v>1390467</v>
      </c>
      <c r="H341">
        <v>300</v>
      </c>
      <c r="I341" s="102">
        <f>Tableau2[[#This Row],[4. poids OT (kg)]]/1000</f>
        <v>0.3</v>
      </c>
      <c r="J341" t="s">
        <v>46</v>
      </c>
      <c r="K341">
        <v>140</v>
      </c>
      <c r="L341">
        <v>91100</v>
      </c>
      <c r="M341" t="s">
        <v>70</v>
      </c>
      <c r="N341">
        <v>59243</v>
      </c>
      <c r="O341" t="s">
        <v>101</v>
      </c>
      <c r="P341">
        <v>250.57900000000001</v>
      </c>
      <c r="Q341" t="s">
        <v>72</v>
      </c>
      <c r="R341">
        <v>1969</v>
      </c>
      <c r="S341" t="s">
        <v>69</v>
      </c>
      <c r="T341">
        <f>VLOOKUP(Tableau2[[#This Row],[5. type transport]],'Taux émission CO2e'!$A$5:$D$16,4,0)</f>
        <v>0.16</v>
      </c>
      <c r="U341">
        <f>VLOOKUP(Tableau2[[#This Row],[5. type transport]],'Taux émission CO2e'!$A$5:$B$16,2,0)</f>
        <v>0.3</v>
      </c>
      <c r="V341">
        <f>VLOOKUP(Tableau2[[#This Row],[5. type transport]],'Taux émission CO2e'!$A$20:$D$31,4,0)</f>
        <v>6.7400000000000002E-2</v>
      </c>
      <c r="W341">
        <f>VLOOKUP(Tableau2[[#This Row],[5. type transport]],'Taux émission CO2e'!$A$20:$B$31,2,0)</f>
        <v>0.7</v>
      </c>
      <c r="X341" s="98">
        <f t="shared" si="11"/>
        <v>7.1550327659999997</v>
      </c>
    </row>
    <row r="342" spans="1:24" x14ac:dyDescent="0.25">
      <c r="A342">
        <v>20210700031</v>
      </c>
      <c r="B342" s="95">
        <v>44403</v>
      </c>
      <c r="C342" s="102">
        <f>YEAR(Tableau2[[#This Row],[2. date saisie]])</f>
        <v>2021</v>
      </c>
      <c r="D342" s="102">
        <f>MONTH(Tableau2[[#This Row],[2. date saisie]])</f>
        <v>7</v>
      </c>
      <c r="E342" s="102" t="str">
        <f t="shared" si="10"/>
        <v>07</v>
      </c>
      <c r="F342" s="102" t="str">
        <f>_xlfn.CONCAT(Tableau2[[#This Row],[2a]],Tableau2[[#This Row],[2c]])</f>
        <v>202107</v>
      </c>
      <c r="G342" s="96">
        <v>1390468</v>
      </c>
      <c r="H342">
        <v>400</v>
      </c>
      <c r="I342" s="102">
        <f>Tableau2[[#This Row],[4. poids OT (kg)]]/1000</f>
        <v>0.4</v>
      </c>
      <c r="J342" t="s">
        <v>46</v>
      </c>
      <c r="K342">
        <v>140</v>
      </c>
      <c r="L342">
        <v>91100</v>
      </c>
      <c r="M342" t="s">
        <v>70</v>
      </c>
      <c r="N342">
        <v>59100</v>
      </c>
      <c r="O342" t="s">
        <v>74</v>
      </c>
      <c r="P342">
        <v>266.166</v>
      </c>
      <c r="Q342" t="s">
        <v>72</v>
      </c>
      <c r="R342">
        <v>1969</v>
      </c>
      <c r="S342" t="s">
        <v>69</v>
      </c>
      <c r="T342">
        <f>VLOOKUP(Tableau2[[#This Row],[5. type transport]],'Taux émission CO2e'!$A$5:$D$16,4,0)</f>
        <v>0.16</v>
      </c>
      <c r="U342">
        <f>VLOOKUP(Tableau2[[#This Row],[5. type transport]],'Taux émission CO2e'!$A$5:$B$16,2,0)</f>
        <v>0.3</v>
      </c>
      <c r="V342">
        <f>VLOOKUP(Tableau2[[#This Row],[5. type transport]],'Taux émission CO2e'!$A$20:$D$31,4,0)</f>
        <v>6.7400000000000002E-2</v>
      </c>
      <c r="W342">
        <f>VLOOKUP(Tableau2[[#This Row],[5. type transport]],'Taux émission CO2e'!$A$20:$B$31,2,0)</f>
        <v>0.7</v>
      </c>
      <c r="X342" s="98">
        <f t="shared" si="11"/>
        <v>10.133471952000001</v>
      </c>
    </row>
    <row r="343" spans="1:24" x14ac:dyDescent="0.25">
      <c r="A343">
        <v>20210700031</v>
      </c>
      <c r="B343" s="95">
        <v>44404</v>
      </c>
      <c r="C343" s="102">
        <f>YEAR(Tableau2[[#This Row],[2. date saisie]])</f>
        <v>2021</v>
      </c>
      <c r="D343" s="102">
        <f>MONTH(Tableau2[[#This Row],[2. date saisie]])</f>
        <v>7</v>
      </c>
      <c r="E343" s="102" t="str">
        <f t="shared" si="10"/>
        <v>07</v>
      </c>
      <c r="F343" s="102" t="str">
        <f>_xlfn.CONCAT(Tableau2[[#This Row],[2a]],Tableau2[[#This Row],[2c]])</f>
        <v>202107</v>
      </c>
      <c r="G343" s="96">
        <v>1390542</v>
      </c>
      <c r="H343">
        <v>300</v>
      </c>
      <c r="I343" s="102">
        <f>Tableau2[[#This Row],[4. poids OT (kg)]]/1000</f>
        <v>0.3</v>
      </c>
      <c r="J343" t="s">
        <v>47</v>
      </c>
      <c r="K343">
        <v>131</v>
      </c>
      <c r="L343">
        <v>8090</v>
      </c>
      <c r="M343" t="s">
        <v>81</v>
      </c>
      <c r="N343">
        <v>91100</v>
      </c>
      <c r="O343" t="s">
        <v>76</v>
      </c>
      <c r="P343">
        <v>258.04300000000001</v>
      </c>
      <c r="Q343" t="s">
        <v>124</v>
      </c>
      <c r="R343">
        <v>1992</v>
      </c>
      <c r="S343" t="s">
        <v>78</v>
      </c>
      <c r="T343">
        <f>VLOOKUP(Tableau2[[#This Row],[5. type transport]],'Taux émission CO2e'!$A$5:$D$16,4,0)</f>
        <v>0.16</v>
      </c>
      <c r="U343">
        <f>VLOOKUP(Tableau2[[#This Row],[5. type transport]],'Taux émission CO2e'!$A$5:$B$16,2,0)</f>
        <v>0.3</v>
      </c>
      <c r="V343">
        <f>VLOOKUP(Tableau2[[#This Row],[5. type transport]],'Taux émission CO2e'!$A$20:$D$31,4,0)</f>
        <v>6.7400000000000002E-2</v>
      </c>
      <c r="W343">
        <f>VLOOKUP(Tableau2[[#This Row],[5. type transport]],'Taux émission CO2e'!$A$20:$B$31,2,0)</f>
        <v>0.7</v>
      </c>
      <c r="X343" s="98">
        <f t="shared" si="11"/>
        <v>7.3681598219999991</v>
      </c>
    </row>
    <row r="344" spans="1:24" x14ac:dyDescent="0.25">
      <c r="A344">
        <v>20210700031</v>
      </c>
      <c r="B344" s="95">
        <v>44404</v>
      </c>
      <c r="C344" s="102">
        <f>YEAR(Tableau2[[#This Row],[2. date saisie]])</f>
        <v>2021</v>
      </c>
      <c r="D344" s="102">
        <f>MONTH(Tableau2[[#This Row],[2. date saisie]])</f>
        <v>7</v>
      </c>
      <c r="E344" s="102" t="str">
        <f t="shared" si="10"/>
        <v>07</v>
      </c>
      <c r="F344" s="102" t="str">
        <f>_xlfn.CONCAT(Tableau2[[#This Row],[2a]],Tableau2[[#This Row],[2c]])</f>
        <v>202107</v>
      </c>
      <c r="G344" s="96">
        <v>1390540</v>
      </c>
      <c r="H344">
        <v>300</v>
      </c>
      <c r="I344" s="102">
        <f>Tableau2[[#This Row],[4. poids OT (kg)]]/1000</f>
        <v>0.3</v>
      </c>
      <c r="J344" t="s">
        <v>46</v>
      </c>
      <c r="K344">
        <v>158</v>
      </c>
      <c r="L344">
        <v>59810</v>
      </c>
      <c r="M344" t="s">
        <v>67</v>
      </c>
      <c r="N344">
        <v>91100</v>
      </c>
      <c r="O344" t="s">
        <v>76</v>
      </c>
      <c r="P344">
        <v>250.27799999999999</v>
      </c>
      <c r="Q344" t="s">
        <v>112</v>
      </c>
      <c r="R344">
        <v>1998</v>
      </c>
      <c r="S344" t="s">
        <v>69</v>
      </c>
      <c r="T344">
        <f>VLOOKUP(Tableau2[[#This Row],[5. type transport]],'Taux émission CO2e'!$A$5:$D$16,4,0)</f>
        <v>0.16</v>
      </c>
      <c r="U344">
        <f>VLOOKUP(Tableau2[[#This Row],[5. type transport]],'Taux émission CO2e'!$A$5:$B$16,2,0)</f>
        <v>0.3</v>
      </c>
      <c r="V344">
        <f>VLOOKUP(Tableau2[[#This Row],[5. type transport]],'Taux émission CO2e'!$A$20:$D$31,4,0)</f>
        <v>6.7400000000000002E-2</v>
      </c>
      <c r="W344">
        <f>VLOOKUP(Tableau2[[#This Row],[5. type transport]],'Taux émission CO2e'!$A$20:$B$31,2,0)</f>
        <v>0.7</v>
      </c>
      <c r="X344" s="98">
        <f t="shared" si="11"/>
        <v>7.1464380119999991</v>
      </c>
    </row>
    <row r="345" spans="1:24" x14ac:dyDescent="0.25">
      <c r="A345">
        <v>20210800045</v>
      </c>
      <c r="B345" s="95">
        <v>44404</v>
      </c>
      <c r="C345" s="102">
        <f>YEAR(Tableau2[[#This Row],[2. date saisie]])</f>
        <v>2021</v>
      </c>
      <c r="D345" s="102">
        <f>MONTH(Tableau2[[#This Row],[2. date saisie]])</f>
        <v>7</v>
      </c>
      <c r="E345" s="102" t="str">
        <f t="shared" si="10"/>
        <v>07</v>
      </c>
      <c r="F345" s="102" t="str">
        <f>_xlfn.CONCAT(Tableau2[[#This Row],[2a]],Tableau2[[#This Row],[2c]])</f>
        <v>202107</v>
      </c>
      <c r="G345" s="96">
        <v>1390541</v>
      </c>
      <c r="H345">
        <v>300</v>
      </c>
      <c r="I345" s="102">
        <f>Tableau2[[#This Row],[4. poids OT (kg)]]/1000</f>
        <v>0.3</v>
      </c>
      <c r="J345" t="s">
        <v>46</v>
      </c>
      <c r="K345">
        <v>158</v>
      </c>
      <c r="L345">
        <v>21300</v>
      </c>
      <c r="M345" t="s">
        <v>94</v>
      </c>
      <c r="N345">
        <v>91100</v>
      </c>
      <c r="O345" t="s">
        <v>76</v>
      </c>
      <c r="P345">
        <v>278.14499999999998</v>
      </c>
      <c r="Q345" t="s">
        <v>95</v>
      </c>
      <c r="R345">
        <v>1995</v>
      </c>
      <c r="S345" t="s">
        <v>78</v>
      </c>
      <c r="T345">
        <f>VLOOKUP(Tableau2[[#This Row],[5. type transport]],'Taux émission CO2e'!$A$5:$D$16,4,0)</f>
        <v>0.16</v>
      </c>
      <c r="U345">
        <f>VLOOKUP(Tableau2[[#This Row],[5. type transport]],'Taux émission CO2e'!$A$5:$B$16,2,0)</f>
        <v>0.3</v>
      </c>
      <c r="V345">
        <f>VLOOKUP(Tableau2[[#This Row],[5. type transport]],'Taux émission CO2e'!$A$20:$D$31,4,0)</f>
        <v>6.7400000000000002E-2</v>
      </c>
      <c r="W345">
        <f>VLOOKUP(Tableau2[[#This Row],[5. type transport]],'Taux émission CO2e'!$A$20:$B$31,2,0)</f>
        <v>0.7</v>
      </c>
      <c r="X345" s="98">
        <f t="shared" si="11"/>
        <v>7.942152329999999</v>
      </c>
    </row>
    <row r="346" spans="1:24" x14ac:dyDescent="0.25">
      <c r="A346">
        <v>20210800095</v>
      </c>
      <c r="B346" s="95">
        <v>44404</v>
      </c>
      <c r="C346" s="102">
        <f>YEAR(Tableau2[[#This Row],[2. date saisie]])</f>
        <v>2021</v>
      </c>
      <c r="D346" s="102">
        <f>MONTH(Tableau2[[#This Row],[2. date saisie]])</f>
        <v>7</v>
      </c>
      <c r="E346" s="102" t="str">
        <f t="shared" si="10"/>
        <v>07</v>
      </c>
      <c r="F346" s="102" t="str">
        <f>_xlfn.CONCAT(Tableau2[[#This Row],[2a]],Tableau2[[#This Row],[2c]])</f>
        <v>202107</v>
      </c>
      <c r="G346" s="96">
        <v>1390539</v>
      </c>
      <c r="H346">
        <v>300</v>
      </c>
      <c r="I346" s="102">
        <f>Tableau2[[#This Row],[4. poids OT (kg)]]/1000</f>
        <v>0.3</v>
      </c>
      <c r="J346" t="s">
        <v>46</v>
      </c>
      <c r="K346">
        <v>158</v>
      </c>
      <c r="L346">
        <v>62780</v>
      </c>
      <c r="M346" t="s">
        <v>113</v>
      </c>
      <c r="N346">
        <v>91100</v>
      </c>
      <c r="O346" t="s">
        <v>76</v>
      </c>
      <c r="P346">
        <v>278.49700000000001</v>
      </c>
      <c r="Q346" t="s">
        <v>114</v>
      </c>
      <c r="R346">
        <v>1987</v>
      </c>
      <c r="S346" t="s">
        <v>78</v>
      </c>
      <c r="T346">
        <f>VLOOKUP(Tableau2[[#This Row],[5. type transport]],'Taux émission CO2e'!$A$5:$D$16,4,0)</f>
        <v>0.16</v>
      </c>
      <c r="U346">
        <f>VLOOKUP(Tableau2[[#This Row],[5. type transport]],'Taux émission CO2e'!$A$5:$B$16,2,0)</f>
        <v>0.3</v>
      </c>
      <c r="V346">
        <f>VLOOKUP(Tableau2[[#This Row],[5. type transport]],'Taux émission CO2e'!$A$20:$D$31,4,0)</f>
        <v>6.7400000000000002E-2</v>
      </c>
      <c r="W346">
        <f>VLOOKUP(Tableau2[[#This Row],[5. type transport]],'Taux émission CO2e'!$A$20:$B$31,2,0)</f>
        <v>0.7</v>
      </c>
      <c r="X346" s="98">
        <f t="shared" si="11"/>
        <v>7.9522033380000003</v>
      </c>
    </row>
    <row r="347" spans="1:24" x14ac:dyDescent="0.25">
      <c r="A347">
        <v>20210700031</v>
      </c>
      <c r="B347" s="95">
        <v>44405</v>
      </c>
      <c r="C347" s="102">
        <f>YEAR(Tableau2[[#This Row],[2. date saisie]])</f>
        <v>2021</v>
      </c>
      <c r="D347" s="102">
        <f>MONTH(Tableau2[[#This Row],[2. date saisie]])</f>
        <v>7</v>
      </c>
      <c r="E347" s="102" t="str">
        <f t="shared" si="10"/>
        <v>07</v>
      </c>
      <c r="F347" s="102" t="str">
        <f>_xlfn.CONCAT(Tableau2[[#This Row],[2a]],Tableau2[[#This Row],[2c]])</f>
        <v>202107</v>
      </c>
      <c r="G347" s="96">
        <v>1391679</v>
      </c>
      <c r="H347">
        <v>250</v>
      </c>
      <c r="I347" s="102">
        <f>Tableau2[[#This Row],[4. poids OT (kg)]]/1000</f>
        <v>0.25</v>
      </c>
      <c r="J347" t="s">
        <v>39</v>
      </c>
      <c r="K347">
        <v>80</v>
      </c>
      <c r="L347">
        <v>91100</v>
      </c>
      <c r="M347" t="s">
        <v>70</v>
      </c>
      <c r="N347">
        <v>94440</v>
      </c>
      <c r="O347" t="s">
        <v>120</v>
      </c>
      <c r="P347">
        <v>34.085999999999999</v>
      </c>
      <c r="Q347" t="s">
        <v>72</v>
      </c>
      <c r="R347">
        <v>1969</v>
      </c>
      <c r="S347" t="s">
        <v>69</v>
      </c>
      <c r="T347">
        <f>VLOOKUP(Tableau2[[#This Row],[5. type transport]],'Taux émission CO2e'!$A$5:$D$16,4,0)</f>
        <v>0.24099999999999999</v>
      </c>
      <c r="U347">
        <f>VLOOKUP(Tableau2[[#This Row],[5. type transport]],'Taux émission CO2e'!$A$5:$B$16,2,0)</f>
        <v>1</v>
      </c>
      <c r="V347">
        <f>VLOOKUP(Tableau2[[#This Row],[5. type transport]],'Taux émission CO2e'!$A$20:$D$31,4,0)</f>
        <v>0</v>
      </c>
      <c r="W347">
        <f>VLOOKUP(Tableau2[[#This Row],[5. type transport]],'Taux émission CO2e'!$A$20:$B$31,2,0)</f>
        <v>0</v>
      </c>
      <c r="X347" s="98">
        <f t="shared" si="11"/>
        <v>2.0536814999999997</v>
      </c>
    </row>
    <row r="348" spans="1:24" x14ac:dyDescent="0.25">
      <c r="A348">
        <v>20210800045</v>
      </c>
      <c r="B348" s="95">
        <v>44405</v>
      </c>
      <c r="C348" s="102">
        <f>YEAR(Tableau2[[#This Row],[2. date saisie]])</f>
        <v>2021</v>
      </c>
      <c r="D348" s="102">
        <f>MONTH(Tableau2[[#This Row],[2. date saisie]])</f>
        <v>7</v>
      </c>
      <c r="E348" s="102" t="str">
        <f t="shared" si="10"/>
        <v>07</v>
      </c>
      <c r="F348" s="102" t="str">
        <f>_xlfn.CONCAT(Tableau2[[#This Row],[2a]],Tableau2[[#This Row],[2c]])</f>
        <v>202107</v>
      </c>
      <c r="G348" s="96">
        <v>1391084</v>
      </c>
      <c r="H348">
        <v>300</v>
      </c>
      <c r="I348" s="102">
        <f>Tableau2[[#This Row],[4. poids OT (kg)]]/1000</f>
        <v>0.3</v>
      </c>
      <c r="J348" t="s">
        <v>46</v>
      </c>
      <c r="K348">
        <v>158</v>
      </c>
      <c r="L348">
        <v>59100</v>
      </c>
      <c r="M348" t="s">
        <v>98</v>
      </c>
      <c r="N348">
        <v>91100</v>
      </c>
      <c r="O348" t="s">
        <v>76</v>
      </c>
      <c r="P348">
        <v>266.35300000000001</v>
      </c>
      <c r="Q348" t="s">
        <v>100</v>
      </c>
      <c r="R348">
        <v>1987</v>
      </c>
      <c r="S348" t="s">
        <v>69</v>
      </c>
      <c r="T348">
        <f>VLOOKUP(Tableau2[[#This Row],[5. type transport]],'Taux émission CO2e'!$A$5:$D$16,4,0)</f>
        <v>0.16</v>
      </c>
      <c r="U348">
        <f>VLOOKUP(Tableau2[[#This Row],[5. type transport]],'Taux émission CO2e'!$A$5:$B$16,2,0)</f>
        <v>0.3</v>
      </c>
      <c r="V348">
        <f>VLOOKUP(Tableau2[[#This Row],[5. type transport]],'Taux émission CO2e'!$A$20:$D$31,4,0)</f>
        <v>6.7400000000000002E-2</v>
      </c>
      <c r="W348">
        <f>VLOOKUP(Tableau2[[#This Row],[5. type transport]],'Taux émission CO2e'!$A$20:$B$31,2,0)</f>
        <v>0.7</v>
      </c>
      <c r="X348" s="98">
        <f t="shared" si="11"/>
        <v>7.6054435619999996</v>
      </c>
    </row>
    <row r="349" spans="1:24" x14ac:dyDescent="0.25">
      <c r="A349">
        <v>20210800045</v>
      </c>
      <c r="B349" s="95">
        <v>44405</v>
      </c>
      <c r="C349" s="102">
        <f>YEAR(Tableau2[[#This Row],[2. date saisie]])</f>
        <v>2021</v>
      </c>
      <c r="D349" s="102">
        <f>MONTH(Tableau2[[#This Row],[2. date saisie]])</f>
        <v>7</v>
      </c>
      <c r="E349" s="102" t="str">
        <f t="shared" si="10"/>
        <v>07</v>
      </c>
      <c r="F349" s="102" t="str">
        <f>_xlfn.CONCAT(Tableau2[[#This Row],[2a]],Tableau2[[#This Row],[2c]])</f>
        <v>202107</v>
      </c>
      <c r="G349" s="96">
        <v>1391083</v>
      </c>
      <c r="H349">
        <v>300</v>
      </c>
      <c r="I349" s="102">
        <f>Tableau2[[#This Row],[4. poids OT (kg)]]/1000</f>
        <v>0.3</v>
      </c>
      <c r="J349" t="s">
        <v>47</v>
      </c>
      <c r="K349">
        <v>239</v>
      </c>
      <c r="L349">
        <v>26750</v>
      </c>
      <c r="M349" t="s">
        <v>82</v>
      </c>
      <c r="N349">
        <v>91100</v>
      </c>
      <c r="O349" t="s">
        <v>76</v>
      </c>
      <c r="P349">
        <v>541.52599999999995</v>
      </c>
      <c r="Q349" t="s">
        <v>83</v>
      </c>
      <c r="R349">
        <v>1998</v>
      </c>
      <c r="S349" t="s">
        <v>78</v>
      </c>
      <c r="T349">
        <f>VLOOKUP(Tableau2[[#This Row],[5. type transport]],'Taux émission CO2e'!$A$5:$D$16,4,0)</f>
        <v>0.16</v>
      </c>
      <c r="U349">
        <f>VLOOKUP(Tableau2[[#This Row],[5. type transport]],'Taux émission CO2e'!$A$5:$B$16,2,0)</f>
        <v>0.3</v>
      </c>
      <c r="V349">
        <f>VLOOKUP(Tableau2[[#This Row],[5. type transport]],'Taux émission CO2e'!$A$20:$D$31,4,0)</f>
        <v>6.7400000000000002E-2</v>
      </c>
      <c r="W349">
        <f>VLOOKUP(Tableau2[[#This Row],[5. type transport]],'Taux émission CO2e'!$A$20:$B$31,2,0)</f>
        <v>0.7</v>
      </c>
      <c r="X349" s="98">
        <f t="shared" si="11"/>
        <v>15.462733403999998</v>
      </c>
    </row>
    <row r="350" spans="1:24" x14ac:dyDescent="0.25">
      <c r="A350">
        <v>20210800045</v>
      </c>
      <c r="B350" s="95">
        <v>44406</v>
      </c>
      <c r="C350" s="102">
        <f>YEAR(Tableau2[[#This Row],[2. date saisie]])</f>
        <v>2021</v>
      </c>
      <c r="D350" s="102">
        <f>MONTH(Tableau2[[#This Row],[2. date saisie]])</f>
        <v>7</v>
      </c>
      <c r="E350" s="102" t="str">
        <f t="shared" si="10"/>
        <v>07</v>
      </c>
      <c r="F350" s="102" t="str">
        <f>_xlfn.CONCAT(Tableau2[[#This Row],[2a]],Tableau2[[#This Row],[2c]])</f>
        <v>202107</v>
      </c>
      <c r="G350" s="96">
        <v>1392212</v>
      </c>
      <c r="H350">
        <v>210</v>
      </c>
      <c r="I350" s="102">
        <f>Tableau2[[#This Row],[4. poids OT (kg)]]/1000</f>
        <v>0.21</v>
      </c>
      <c r="J350" t="s">
        <v>47</v>
      </c>
      <c r="K350">
        <v>131</v>
      </c>
      <c r="L350">
        <v>91100</v>
      </c>
      <c r="M350" t="s">
        <v>70</v>
      </c>
      <c r="N350">
        <v>39570</v>
      </c>
      <c r="O350" t="s">
        <v>105</v>
      </c>
      <c r="P350">
        <v>380.45499999999998</v>
      </c>
      <c r="Q350" t="s">
        <v>72</v>
      </c>
      <c r="R350">
        <v>1969</v>
      </c>
      <c r="S350" t="s">
        <v>69</v>
      </c>
      <c r="T350">
        <f>VLOOKUP(Tableau2[[#This Row],[5. type transport]],'Taux émission CO2e'!$A$5:$D$16,4,0)</f>
        <v>0.16</v>
      </c>
      <c r="U350">
        <f>VLOOKUP(Tableau2[[#This Row],[5. type transport]],'Taux émission CO2e'!$A$5:$B$16,2,0)</f>
        <v>0.3</v>
      </c>
      <c r="V350">
        <f>VLOOKUP(Tableau2[[#This Row],[5. type transport]],'Taux émission CO2e'!$A$20:$D$31,4,0)</f>
        <v>6.7400000000000002E-2</v>
      </c>
      <c r="W350">
        <f>VLOOKUP(Tableau2[[#This Row],[5. type transport]],'Taux émission CO2e'!$A$20:$B$31,2,0)</f>
        <v>0.7</v>
      </c>
      <c r="X350" s="98">
        <f t="shared" si="11"/>
        <v>7.604458449</v>
      </c>
    </row>
    <row r="351" spans="1:24" x14ac:dyDescent="0.25">
      <c r="A351">
        <v>20210800045</v>
      </c>
      <c r="B351" s="95">
        <v>44406</v>
      </c>
      <c r="C351" s="102">
        <f>YEAR(Tableau2[[#This Row],[2. date saisie]])</f>
        <v>2021</v>
      </c>
      <c r="D351" s="102">
        <f>MONTH(Tableau2[[#This Row],[2. date saisie]])</f>
        <v>7</v>
      </c>
      <c r="E351" s="102" t="str">
        <f t="shared" si="10"/>
        <v>07</v>
      </c>
      <c r="F351" s="102" t="str">
        <f>_xlfn.CONCAT(Tableau2[[#This Row],[2a]],Tableau2[[#This Row],[2c]])</f>
        <v>202107</v>
      </c>
      <c r="G351" s="96">
        <v>1392223</v>
      </c>
      <c r="H351">
        <v>90</v>
      </c>
      <c r="I351" s="102">
        <f>Tableau2[[#This Row],[4. poids OT (kg)]]/1000</f>
        <v>0.09</v>
      </c>
      <c r="J351" t="s">
        <v>46</v>
      </c>
      <c r="K351">
        <v>160</v>
      </c>
      <c r="L351">
        <v>91100</v>
      </c>
      <c r="M351" t="s">
        <v>70</v>
      </c>
      <c r="N351">
        <v>35330</v>
      </c>
      <c r="O351" t="s">
        <v>159</v>
      </c>
      <c r="P351">
        <v>379.31099999999998</v>
      </c>
      <c r="Q351" t="s">
        <v>72</v>
      </c>
      <c r="R351">
        <v>1969</v>
      </c>
      <c r="S351" t="s">
        <v>69</v>
      </c>
      <c r="T351">
        <f>VLOOKUP(Tableau2[[#This Row],[5. type transport]],'Taux émission CO2e'!$A$5:$D$16,4,0)</f>
        <v>0.16</v>
      </c>
      <c r="U351">
        <f>VLOOKUP(Tableau2[[#This Row],[5. type transport]],'Taux émission CO2e'!$A$5:$B$16,2,0)</f>
        <v>0.3</v>
      </c>
      <c r="V351">
        <f>VLOOKUP(Tableau2[[#This Row],[5. type transport]],'Taux émission CO2e'!$A$20:$D$31,4,0)</f>
        <v>6.7400000000000002E-2</v>
      </c>
      <c r="W351">
        <f>VLOOKUP(Tableau2[[#This Row],[5. type transport]],'Taux émission CO2e'!$A$20:$B$31,2,0)</f>
        <v>0.7</v>
      </c>
      <c r="X351" s="98">
        <f t="shared" si="11"/>
        <v>3.2492538881999997</v>
      </c>
    </row>
    <row r="352" spans="1:24" x14ac:dyDescent="0.25">
      <c r="A352">
        <v>20210800045</v>
      </c>
      <c r="B352" s="95">
        <v>44406</v>
      </c>
      <c r="C352" s="102">
        <f>YEAR(Tableau2[[#This Row],[2. date saisie]])</f>
        <v>2021</v>
      </c>
      <c r="D352" s="102">
        <f>MONTH(Tableau2[[#This Row],[2. date saisie]])</f>
        <v>7</v>
      </c>
      <c r="E352" s="102" t="str">
        <f t="shared" si="10"/>
        <v>07</v>
      </c>
      <c r="F352" s="102" t="str">
        <f>_xlfn.CONCAT(Tableau2[[#This Row],[2a]],Tableau2[[#This Row],[2c]])</f>
        <v>202107</v>
      </c>
      <c r="G352" s="96">
        <v>1391590</v>
      </c>
      <c r="H352">
        <v>300</v>
      </c>
      <c r="I352" s="102">
        <f>Tableau2[[#This Row],[4. poids OT (kg)]]/1000</f>
        <v>0.3</v>
      </c>
      <c r="J352" t="s">
        <v>46</v>
      </c>
      <c r="K352">
        <v>228</v>
      </c>
      <c r="L352">
        <v>67100</v>
      </c>
      <c r="M352" t="s">
        <v>73</v>
      </c>
      <c r="N352">
        <v>91100</v>
      </c>
      <c r="O352" t="s">
        <v>76</v>
      </c>
      <c r="P352">
        <v>516.47400000000005</v>
      </c>
      <c r="Q352" t="s">
        <v>75</v>
      </c>
      <c r="R352">
        <v>1987</v>
      </c>
      <c r="S352" t="s">
        <v>69</v>
      </c>
      <c r="T352">
        <f>VLOOKUP(Tableau2[[#This Row],[5. type transport]],'Taux émission CO2e'!$A$5:$D$16,4,0)</f>
        <v>0.16</v>
      </c>
      <c r="U352">
        <f>VLOOKUP(Tableau2[[#This Row],[5. type transport]],'Taux émission CO2e'!$A$5:$B$16,2,0)</f>
        <v>0.3</v>
      </c>
      <c r="V352">
        <f>VLOOKUP(Tableau2[[#This Row],[5. type transport]],'Taux émission CO2e'!$A$20:$D$31,4,0)</f>
        <v>6.7400000000000002E-2</v>
      </c>
      <c r="W352">
        <f>VLOOKUP(Tableau2[[#This Row],[5. type transport]],'Taux émission CO2e'!$A$20:$B$31,2,0)</f>
        <v>0.7</v>
      </c>
      <c r="X352" s="98">
        <f t="shared" si="11"/>
        <v>14.747398596</v>
      </c>
    </row>
    <row r="353" spans="1:24" x14ac:dyDescent="0.25">
      <c r="A353">
        <v>20210800045</v>
      </c>
      <c r="B353" s="95">
        <v>44407</v>
      </c>
      <c r="C353" s="102">
        <f>YEAR(Tableau2[[#This Row],[2. date saisie]])</f>
        <v>2021</v>
      </c>
      <c r="D353" s="102">
        <f>MONTH(Tableau2[[#This Row],[2. date saisie]])</f>
        <v>7</v>
      </c>
      <c r="E353" s="102" t="str">
        <f t="shared" si="10"/>
        <v>07</v>
      </c>
      <c r="F353" s="102" t="str">
        <f>_xlfn.CONCAT(Tableau2[[#This Row],[2a]],Tableau2[[#This Row],[2c]])</f>
        <v>202107</v>
      </c>
      <c r="G353" s="96">
        <v>1392032</v>
      </c>
      <c r="H353">
        <v>300</v>
      </c>
      <c r="I353" s="102">
        <f>Tableau2[[#This Row],[4. poids OT (kg)]]/1000</f>
        <v>0.3</v>
      </c>
      <c r="J353" t="s">
        <v>47</v>
      </c>
      <c r="K353">
        <v>166</v>
      </c>
      <c r="L353">
        <v>39570</v>
      </c>
      <c r="M353" t="s">
        <v>115</v>
      </c>
      <c r="N353">
        <v>91100</v>
      </c>
      <c r="O353" t="s">
        <v>76</v>
      </c>
      <c r="P353">
        <v>380.58600000000001</v>
      </c>
      <c r="Q353" t="s">
        <v>116</v>
      </c>
      <c r="R353">
        <v>1986</v>
      </c>
      <c r="S353" t="s">
        <v>69</v>
      </c>
      <c r="T353">
        <f>VLOOKUP(Tableau2[[#This Row],[5. type transport]],'Taux émission CO2e'!$A$5:$D$16,4,0)</f>
        <v>0.16</v>
      </c>
      <c r="U353">
        <f>VLOOKUP(Tableau2[[#This Row],[5. type transport]],'Taux émission CO2e'!$A$5:$B$16,2,0)</f>
        <v>0.3</v>
      </c>
      <c r="V353">
        <f>VLOOKUP(Tableau2[[#This Row],[5. type transport]],'Taux émission CO2e'!$A$20:$D$31,4,0)</f>
        <v>6.7400000000000002E-2</v>
      </c>
      <c r="W353">
        <f>VLOOKUP(Tableau2[[#This Row],[5. type transport]],'Taux émission CO2e'!$A$20:$B$31,2,0)</f>
        <v>0.7</v>
      </c>
      <c r="X353" s="98">
        <f t="shared" si="11"/>
        <v>10.867252643999999</v>
      </c>
    </row>
    <row r="354" spans="1:24" x14ac:dyDescent="0.25">
      <c r="A354">
        <v>20210800045</v>
      </c>
      <c r="B354" s="95">
        <v>44411</v>
      </c>
      <c r="C354" s="102">
        <f>YEAR(Tableau2[[#This Row],[2. date saisie]])</f>
        <v>2021</v>
      </c>
      <c r="D354" s="102">
        <f>MONTH(Tableau2[[#This Row],[2. date saisie]])</f>
        <v>8</v>
      </c>
      <c r="E354" s="102" t="str">
        <f t="shared" si="10"/>
        <v>08</v>
      </c>
      <c r="F354" s="102" t="str">
        <f>_xlfn.CONCAT(Tableau2[[#This Row],[2a]],Tableau2[[#This Row],[2c]])</f>
        <v>202108</v>
      </c>
      <c r="G354" s="96">
        <v>1392477</v>
      </c>
      <c r="H354">
        <v>300</v>
      </c>
      <c r="I354" s="102">
        <f>Tableau2[[#This Row],[4. poids OT (kg)]]/1000</f>
        <v>0.3</v>
      </c>
      <c r="J354" t="s">
        <v>47</v>
      </c>
      <c r="K354">
        <v>125</v>
      </c>
      <c r="L354">
        <v>59243</v>
      </c>
      <c r="M354" t="s">
        <v>117</v>
      </c>
      <c r="N354">
        <v>91100</v>
      </c>
      <c r="O354" t="s">
        <v>76</v>
      </c>
      <c r="P354">
        <v>251.91900000000001</v>
      </c>
      <c r="Q354" t="s">
        <v>118</v>
      </c>
      <c r="R354">
        <v>1978</v>
      </c>
      <c r="S354" t="s">
        <v>78</v>
      </c>
      <c r="T354">
        <f>VLOOKUP(Tableau2[[#This Row],[5. type transport]],'Taux émission CO2e'!$A$5:$D$16,4,0)</f>
        <v>0.16</v>
      </c>
      <c r="U354">
        <f>VLOOKUP(Tableau2[[#This Row],[5. type transport]],'Taux émission CO2e'!$A$5:$B$16,2,0)</f>
        <v>0.3</v>
      </c>
      <c r="V354">
        <f>VLOOKUP(Tableau2[[#This Row],[5. type transport]],'Taux émission CO2e'!$A$20:$D$31,4,0)</f>
        <v>6.7400000000000002E-2</v>
      </c>
      <c r="W354">
        <f>VLOOKUP(Tableau2[[#This Row],[5. type transport]],'Taux émission CO2e'!$A$20:$B$31,2,0)</f>
        <v>0.7</v>
      </c>
      <c r="X354" s="98">
        <f t="shared" si="11"/>
        <v>7.1932951260000006</v>
      </c>
    </row>
    <row r="355" spans="1:24" x14ac:dyDescent="0.25">
      <c r="A355">
        <v>20210800045</v>
      </c>
      <c r="B355" s="95">
        <v>44411</v>
      </c>
      <c r="C355" s="102">
        <f>YEAR(Tableau2[[#This Row],[2. date saisie]])</f>
        <v>2021</v>
      </c>
      <c r="D355" s="102">
        <f>MONTH(Tableau2[[#This Row],[2. date saisie]])</f>
        <v>8</v>
      </c>
      <c r="E355" s="102" t="str">
        <f t="shared" si="10"/>
        <v>08</v>
      </c>
      <c r="F355" s="102" t="str">
        <f>_xlfn.CONCAT(Tableau2[[#This Row],[2a]],Tableau2[[#This Row],[2c]])</f>
        <v>202108</v>
      </c>
      <c r="G355" s="96">
        <v>1392890</v>
      </c>
      <c r="H355">
        <v>300</v>
      </c>
      <c r="I355" s="102">
        <f>Tableau2[[#This Row],[4. poids OT (kg)]]/1000</f>
        <v>0.3</v>
      </c>
      <c r="J355" t="s">
        <v>46</v>
      </c>
      <c r="K355">
        <v>125</v>
      </c>
      <c r="L355">
        <v>59810</v>
      </c>
      <c r="M355" t="s">
        <v>67</v>
      </c>
      <c r="N355">
        <v>91100</v>
      </c>
      <c r="O355" t="s">
        <v>76</v>
      </c>
      <c r="P355">
        <v>250.27799999999999</v>
      </c>
      <c r="Q355" t="s">
        <v>112</v>
      </c>
      <c r="R355">
        <v>1998</v>
      </c>
      <c r="S355" t="s">
        <v>69</v>
      </c>
      <c r="T355">
        <f>VLOOKUP(Tableau2[[#This Row],[5. type transport]],'Taux émission CO2e'!$A$5:$D$16,4,0)</f>
        <v>0.16</v>
      </c>
      <c r="U355">
        <f>VLOOKUP(Tableau2[[#This Row],[5. type transport]],'Taux émission CO2e'!$A$5:$B$16,2,0)</f>
        <v>0.3</v>
      </c>
      <c r="V355">
        <f>VLOOKUP(Tableau2[[#This Row],[5. type transport]],'Taux émission CO2e'!$A$20:$D$31,4,0)</f>
        <v>6.7400000000000002E-2</v>
      </c>
      <c r="W355">
        <f>VLOOKUP(Tableau2[[#This Row],[5. type transport]],'Taux émission CO2e'!$A$20:$B$31,2,0)</f>
        <v>0.7</v>
      </c>
      <c r="X355" s="98">
        <f t="shared" si="11"/>
        <v>7.1464380119999991</v>
      </c>
    </row>
    <row r="356" spans="1:24" x14ac:dyDescent="0.25">
      <c r="A356">
        <v>20210800045</v>
      </c>
      <c r="B356" s="95">
        <v>44412</v>
      </c>
      <c r="C356" s="102">
        <f>YEAR(Tableau2[[#This Row],[2. date saisie]])</f>
        <v>2021</v>
      </c>
      <c r="D356" s="102">
        <f>MONTH(Tableau2[[#This Row],[2. date saisie]])</f>
        <v>8</v>
      </c>
      <c r="E356" s="102" t="str">
        <f t="shared" si="10"/>
        <v>08</v>
      </c>
      <c r="F356" s="102" t="str">
        <f>_xlfn.CONCAT(Tableau2[[#This Row],[2a]],Tableau2[[#This Row],[2c]])</f>
        <v>202108</v>
      </c>
      <c r="G356" s="96">
        <v>1393348</v>
      </c>
      <c r="H356">
        <v>300</v>
      </c>
      <c r="I356" s="102">
        <f>Tableau2[[#This Row],[4. poids OT (kg)]]/1000</f>
        <v>0.3</v>
      </c>
      <c r="J356" t="s">
        <v>46</v>
      </c>
      <c r="K356">
        <v>125</v>
      </c>
      <c r="L356">
        <v>59100</v>
      </c>
      <c r="M356" t="s">
        <v>98</v>
      </c>
      <c r="N356">
        <v>91100</v>
      </c>
      <c r="O356" t="s">
        <v>76</v>
      </c>
      <c r="P356">
        <v>266.35300000000001</v>
      </c>
      <c r="Q356" t="s">
        <v>100</v>
      </c>
      <c r="R356">
        <v>1987</v>
      </c>
      <c r="S356" t="s">
        <v>69</v>
      </c>
      <c r="T356">
        <f>VLOOKUP(Tableau2[[#This Row],[5. type transport]],'Taux émission CO2e'!$A$5:$D$16,4,0)</f>
        <v>0.16</v>
      </c>
      <c r="U356">
        <f>VLOOKUP(Tableau2[[#This Row],[5. type transport]],'Taux émission CO2e'!$A$5:$B$16,2,0)</f>
        <v>0.3</v>
      </c>
      <c r="V356">
        <f>VLOOKUP(Tableau2[[#This Row],[5. type transport]],'Taux émission CO2e'!$A$20:$D$31,4,0)</f>
        <v>6.7400000000000002E-2</v>
      </c>
      <c r="W356">
        <f>VLOOKUP(Tableau2[[#This Row],[5. type transport]],'Taux émission CO2e'!$A$20:$B$31,2,0)</f>
        <v>0.7</v>
      </c>
      <c r="X356" s="98">
        <f t="shared" si="11"/>
        <v>7.6054435619999996</v>
      </c>
    </row>
    <row r="357" spans="1:24" x14ac:dyDescent="0.25">
      <c r="A357">
        <v>20210800045</v>
      </c>
      <c r="B357" s="95">
        <v>44412</v>
      </c>
      <c r="C357" s="102">
        <f>YEAR(Tableau2[[#This Row],[2. date saisie]])</f>
        <v>2021</v>
      </c>
      <c r="D357" s="102">
        <f>MONTH(Tableau2[[#This Row],[2. date saisie]])</f>
        <v>8</v>
      </c>
      <c r="E357" s="102" t="str">
        <f t="shared" si="10"/>
        <v>08</v>
      </c>
      <c r="F357" s="102" t="str">
        <f>_xlfn.CONCAT(Tableau2[[#This Row],[2a]],Tableau2[[#This Row],[2c]])</f>
        <v>202108</v>
      </c>
      <c r="G357" s="96">
        <v>1394028</v>
      </c>
      <c r="H357">
        <v>150</v>
      </c>
      <c r="I357" s="102">
        <f>Tableau2[[#This Row],[4. poids OT (kg)]]/1000</f>
        <v>0.15</v>
      </c>
      <c r="J357" t="s">
        <v>46</v>
      </c>
      <c r="K357">
        <v>125</v>
      </c>
      <c r="L357">
        <v>59100</v>
      </c>
      <c r="M357" t="s">
        <v>98</v>
      </c>
      <c r="N357">
        <v>93100</v>
      </c>
      <c r="O357" t="s">
        <v>160</v>
      </c>
      <c r="P357">
        <v>225.999</v>
      </c>
      <c r="Q357" t="s">
        <v>100</v>
      </c>
      <c r="R357">
        <v>1987</v>
      </c>
      <c r="S357" t="s">
        <v>69</v>
      </c>
      <c r="T357">
        <f>VLOOKUP(Tableau2[[#This Row],[5. type transport]],'Taux émission CO2e'!$A$5:$D$16,4,0)</f>
        <v>0.16</v>
      </c>
      <c r="U357">
        <f>VLOOKUP(Tableau2[[#This Row],[5. type transport]],'Taux émission CO2e'!$A$5:$B$16,2,0)</f>
        <v>0.3</v>
      </c>
      <c r="V357">
        <f>VLOOKUP(Tableau2[[#This Row],[5. type transport]],'Taux émission CO2e'!$A$20:$D$31,4,0)</f>
        <v>6.7400000000000002E-2</v>
      </c>
      <c r="W357">
        <f>VLOOKUP(Tableau2[[#This Row],[5. type transport]],'Taux émission CO2e'!$A$20:$B$31,2,0)</f>
        <v>0.7</v>
      </c>
      <c r="X357" s="98">
        <f t="shared" si="11"/>
        <v>3.2265877229999997</v>
      </c>
    </row>
    <row r="358" spans="1:24" x14ac:dyDescent="0.25">
      <c r="A358">
        <v>20210800045</v>
      </c>
      <c r="B358" s="95">
        <v>44412</v>
      </c>
      <c r="C358" s="102">
        <f>YEAR(Tableau2[[#This Row],[2. date saisie]])</f>
        <v>2021</v>
      </c>
      <c r="D358" s="102">
        <f>MONTH(Tableau2[[#This Row],[2. date saisie]])</f>
        <v>8</v>
      </c>
      <c r="E358" s="102" t="str">
        <f t="shared" si="10"/>
        <v>08</v>
      </c>
      <c r="F358" s="102" t="str">
        <f>_xlfn.CONCAT(Tableau2[[#This Row],[2a]],Tableau2[[#This Row],[2c]])</f>
        <v>202108</v>
      </c>
      <c r="G358" s="96">
        <v>1392892</v>
      </c>
      <c r="H358">
        <v>300</v>
      </c>
      <c r="I358" s="102">
        <f>Tableau2[[#This Row],[4. poids OT (kg)]]/1000</f>
        <v>0.3</v>
      </c>
      <c r="J358" t="s">
        <v>47</v>
      </c>
      <c r="K358">
        <v>131</v>
      </c>
      <c r="L358">
        <v>8090</v>
      </c>
      <c r="M358" t="s">
        <v>81</v>
      </c>
      <c r="N358">
        <v>91100</v>
      </c>
      <c r="O358" t="s">
        <v>76</v>
      </c>
      <c r="P358">
        <v>258.04300000000001</v>
      </c>
      <c r="Q358" t="s">
        <v>124</v>
      </c>
      <c r="R358">
        <v>1992</v>
      </c>
      <c r="S358" t="s">
        <v>78</v>
      </c>
      <c r="T358">
        <f>VLOOKUP(Tableau2[[#This Row],[5. type transport]],'Taux émission CO2e'!$A$5:$D$16,4,0)</f>
        <v>0.16</v>
      </c>
      <c r="U358">
        <f>VLOOKUP(Tableau2[[#This Row],[5. type transport]],'Taux émission CO2e'!$A$5:$B$16,2,0)</f>
        <v>0.3</v>
      </c>
      <c r="V358">
        <f>VLOOKUP(Tableau2[[#This Row],[5. type transport]],'Taux émission CO2e'!$A$20:$D$31,4,0)</f>
        <v>6.7400000000000002E-2</v>
      </c>
      <c r="W358">
        <f>VLOOKUP(Tableau2[[#This Row],[5. type transport]],'Taux émission CO2e'!$A$20:$B$31,2,0)</f>
        <v>0.7</v>
      </c>
      <c r="X358" s="98">
        <f t="shared" si="11"/>
        <v>7.3681598219999991</v>
      </c>
    </row>
    <row r="359" spans="1:24" x14ac:dyDescent="0.25">
      <c r="A359">
        <v>20210800045</v>
      </c>
      <c r="B359" s="95">
        <v>44412</v>
      </c>
      <c r="C359" s="102">
        <f>YEAR(Tableau2[[#This Row],[2. date saisie]])</f>
        <v>2021</v>
      </c>
      <c r="D359" s="102">
        <f>MONTH(Tableau2[[#This Row],[2. date saisie]])</f>
        <v>8</v>
      </c>
      <c r="E359" s="102" t="str">
        <f t="shared" si="10"/>
        <v>08</v>
      </c>
      <c r="F359" s="102" t="str">
        <f>_xlfn.CONCAT(Tableau2[[#This Row],[2a]],Tableau2[[#This Row],[2c]])</f>
        <v>202108</v>
      </c>
      <c r="G359" s="96">
        <v>1393857</v>
      </c>
      <c r="H359">
        <v>300</v>
      </c>
      <c r="I359" s="102">
        <f>Tableau2[[#This Row],[4. poids OT (kg)]]/1000</f>
        <v>0.3</v>
      </c>
      <c r="J359" t="s">
        <v>46</v>
      </c>
      <c r="K359">
        <v>180</v>
      </c>
      <c r="L359">
        <v>91100</v>
      </c>
      <c r="M359" t="s">
        <v>70</v>
      </c>
      <c r="N359">
        <v>62780</v>
      </c>
      <c r="O359" t="s">
        <v>102</v>
      </c>
      <c r="P359">
        <v>280.69799999999998</v>
      </c>
      <c r="Q359" t="s">
        <v>72</v>
      </c>
      <c r="R359">
        <v>1969</v>
      </c>
      <c r="S359" t="s">
        <v>69</v>
      </c>
      <c r="T359">
        <f>VLOOKUP(Tableau2[[#This Row],[5. type transport]],'Taux émission CO2e'!$A$5:$D$16,4,0)</f>
        <v>0.16</v>
      </c>
      <c r="U359">
        <f>VLOOKUP(Tableau2[[#This Row],[5. type transport]],'Taux émission CO2e'!$A$5:$B$16,2,0)</f>
        <v>0.3</v>
      </c>
      <c r="V359">
        <f>VLOOKUP(Tableau2[[#This Row],[5. type transport]],'Taux émission CO2e'!$A$20:$D$31,4,0)</f>
        <v>6.7400000000000002E-2</v>
      </c>
      <c r="W359">
        <f>VLOOKUP(Tableau2[[#This Row],[5. type transport]],'Taux émission CO2e'!$A$20:$B$31,2,0)</f>
        <v>0.7</v>
      </c>
      <c r="X359" s="98">
        <f t="shared" si="11"/>
        <v>8.0150506919999991</v>
      </c>
    </row>
    <row r="360" spans="1:24" x14ac:dyDescent="0.25">
      <c r="A360">
        <v>20210800045</v>
      </c>
      <c r="B360" s="95">
        <v>44413</v>
      </c>
      <c r="C360" s="102">
        <f>YEAR(Tableau2[[#This Row],[2. date saisie]])</f>
        <v>2021</v>
      </c>
      <c r="D360" s="102">
        <f>MONTH(Tableau2[[#This Row],[2. date saisie]])</f>
        <v>8</v>
      </c>
      <c r="E360" s="102" t="str">
        <f t="shared" si="10"/>
        <v>08</v>
      </c>
      <c r="F360" s="102" t="str">
        <f>_xlfn.CONCAT(Tableau2[[#This Row],[2a]],Tableau2[[#This Row],[2c]])</f>
        <v>202108</v>
      </c>
      <c r="G360" s="96">
        <v>1393347</v>
      </c>
      <c r="H360">
        <v>300</v>
      </c>
      <c r="I360" s="102">
        <f>Tableau2[[#This Row],[4. poids OT (kg)]]/1000</f>
        <v>0.3</v>
      </c>
      <c r="J360" t="s">
        <v>47</v>
      </c>
      <c r="K360">
        <v>196</v>
      </c>
      <c r="L360">
        <v>26750</v>
      </c>
      <c r="M360" t="s">
        <v>82</v>
      </c>
      <c r="N360">
        <v>91100</v>
      </c>
      <c r="O360" t="s">
        <v>76</v>
      </c>
      <c r="P360">
        <v>541.52599999999995</v>
      </c>
      <c r="Q360" t="s">
        <v>83</v>
      </c>
      <c r="R360">
        <v>1998</v>
      </c>
      <c r="S360" t="s">
        <v>78</v>
      </c>
      <c r="T360">
        <f>VLOOKUP(Tableau2[[#This Row],[5. type transport]],'Taux émission CO2e'!$A$5:$D$16,4,0)</f>
        <v>0.16</v>
      </c>
      <c r="U360">
        <f>VLOOKUP(Tableau2[[#This Row],[5. type transport]],'Taux émission CO2e'!$A$5:$B$16,2,0)</f>
        <v>0.3</v>
      </c>
      <c r="V360">
        <f>VLOOKUP(Tableau2[[#This Row],[5. type transport]],'Taux émission CO2e'!$A$20:$D$31,4,0)</f>
        <v>6.7400000000000002E-2</v>
      </c>
      <c r="W360">
        <f>VLOOKUP(Tableau2[[#This Row],[5. type transport]],'Taux émission CO2e'!$A$20:$B$31,2,0)</f>
        <v>0.7</v>
      </c>
      <c r="X360" s="98">
        <f t="shared" si="11"/>
        <v>15.462733403999998</v>
      </c>
    </row>
    <row r="361" spans="1:24" x14ac:dyDescent="0.25">
      <c r="A361">
        <v>20210800045</v>
      </c>
      <c r="B361" s="95">
        <v>44413</v>
      </c>
      <c r="C361" s="102">
        <f>YEAR(Tableau2[[#This Row],[2. date saisie]])</f>
        <v>2021</v>
      </c>
      <c r="D361" s="102">
        <f>MONTH(Tableau2[[#This Row],[2. date saisie]])</f>
        <v>8</v>
      </c>
      <c r="E361" s="102" t="str">
        <f t="shared" si="10"/>
        <v>08</v>
      </c>
      <c r="F361" s="102" t="str">
        <f>_xlfn.CONCAT(Tableau2[[#This Row],[2a]],Tableau2[[#This Row],[2c]])</f>
        <v>202108</v>
      </c>
      <c r="G361" s="96">
        <v>1393778</v>
      </c>
      <c r="H361">
        <v>700</v>
      </c>
      <c r="I361" s="102">
        <f>Tableau2[[#This Row],[4. poids OT (kg)]]/1000</f>
        <v>0.7</v>
      </c>
      <c r="J361" t="s">
        <v>46</v>
      </c>
      <c r="K361">
        <v>228</v>
      </c>
      <c r="L361">
        <v>67100</v>
      </c>
      <c r="M361" t="s">
        <v>73</v>
      </c>
      <c r="N361">
        <v>91100</v>
      </c>
      <c r="O361" t="s">
        <v>76</v>
      </c>
      <c r="P361">
        <v>516.47400000000005</v>
      </c>
      <c r="Q361" t="s">
        <v>75</v>
      </c>
      <c r="R361">
        <v>1987</v>
      </c>
      <c r="S361" t="s">
        <v>69</v>
      </c>
      <c r="T361">
        <f>VLOOKUP(Tableau2[[#This Row],[5. type transport]],'Taux émission CO2e'!$A$5:$D$16,4,0)</f>
        <v>0.16</v>
      </c>
      <c r="U361">
        <f>VLOOKUP(Tableau2[[#This Row],[5. type transport]],'Taux émission CO2e'!$A$5:$B$16,2,0)</f>
        <v>0.3</v>
      </c>
      <c r="V361">
        <f>VLOOKUP(Tableau2[[#This Row],[5. type transport]],'Taux émission CO2e'!$A$20:$D$31,4,0)</f>
        <v>6.7400000000000002E-2</v>
      </c>
      <c r="W361">
        <f>VLOOKUP(Tableau2[[#This Row],[5. type transport]],'Taux émission CO2e'!$A$20:$B$31,2,0)</f>
        <v>0.7</v>
      </c>
      <c r="X361" s="98">
        <f t="shared" si="11"/>
        <v>34.410596724000001</v>
      </c>
    </row>
    <row r="362" spans="1:24" x14ac:dyDescent="0.25">
      <c r="A362">
        <v>20210800045</v>
      </c>
      <c r="B362" s="95">
        <v>44414</v>
      </c>
      <c r="C362" s="102">
        <f>YEAR(Tableau2[[#This Row],[2. date saisie]])</f>
        <v>2021</v>
      </c>
      <c r="D362" s="102">
        <f>MONTH(Tableau2[[#This Row],[2. date saisie]])</f>
        <v>8</v>
      </c>
      <c r="E362" s="102" t="str">
        <f t="shared" si="10"/>
        <v>08</v>
      </c>
      <c r="F362" s="102" t="str">
        <f>_xlfn.CONCAT(Tableau2[[#This Row],[2a]],Tableau2[[#This Row],[2c]])</f>
        <v>202108</v>
      </c>
      <c r="G362" s="96">
        <v>1394313</v>
      </c>
      <c r="H362">
        <v>20</v>
      </c>
      <c r="I362" s="102">
        <f>Tableau2[[#This Row],[4. poids OT (kg)]]/1000</f>
        <v>0.02</v>
      </c>
      <c r="J362" t="s">
        <v>46</v>
      </c>
      <c r="K362">
        <v>95</v>
      </c>
      <c r="L362">
        <v>91100</v>
      </c>
      <c r="M362" t="s">
        <v>70</v>
      </c>
      <c r="N362">
        <v>59100</v>
      </c>
      <c r="O362" t="s">
        <v>74</v>
      </c>
      <c r="P362">
        <v>266.166</v>
      </c>
      <c r="Q362" t="s">
        <v>72</v>
      </c>
      <c r="R362">
        <v>1969</v>
      </c>
      <c r="S362" t="s">
        <v>69</v>
      </c>
      <c r="T362">
        <f>VLOOKUP(Tableau2[[#This Row],[5. type transport]],'Taux émission CO2e'!$A$5:$D$16,4,0)</f>
        <v>0.16</v>
      </c>
      <c r="U362">
        <f>VLOOKUP(Tableau2[[#This Row],[5. type transport]],'Taux émission CO2e'!$A$5:$B$16,2,0)</f>
        <v>0.3</v>
      </c>
      <c r="V362">
        <f>VLOOKUP(Tableau2[[#This Row],[5. type transport]],'Taux émission CO2e'!$A$20:$D$31,4,0)</f>
        <v>6.7400000000000002E-2</v>
      </c>
      <c r="W362">
        <f>VLOOKUP(Tableau2[[#This Row],[5. type transport]],'Taux émission CO2e'!$A$20:$B$31,2,0)</f>
        <v>0.7</v>
      </c>
      <c r="X362" s="98">
        <f t="shared" si="11"/>
        <v>0.50667359760000008</v>
      </c>
    </row>
    <row r="363" spans="1:24" x14ac:dyDescent="0.25">
      <c r="A363">
        <v>20210800045</v>
      </c>
      <c r="B363" s="95">
        <v>44414</v>
      </c>
      <c r="C363" s="102">
        <f>YEAR(Tableau2[[#This Row],[2. date saisie]])</f>
        <v>2021</v>
      </c>
      <c r="D363" s="102">
        <f>MONTH(Tableau2[[#This Row],[2. date saisie]])</f>
        <v>8</v>
      </c>
      <c r="E363" s="102" t="str">
        <f t="shared" si="10"/>
        <v>08</v>
      </c>
      <c r="F363" s="102" t="str">
        <f>_xlfn.CONCAT(Tableau2[[#This Row],[2a]],Tableau2[[#This Row],[2c]])</f>
        <v>202108</v>
      </c>
      <c r="G363" s="96">
        <v>1394609</v>
      </c>
      <c r="H363">
        <v>380</v>
      </c>
      <c r="I363" s="102">
        <f>Tableau2[[#This Row],[4. poids OT (kg)]]/1000</f>
        <v>0.38</v>
      </c>
      <c r="J363" t="s">
        <v>46</v>
      </c>
      <c r="K363">
        <v>95</v>
      </c>
      <c r="L363">
        <v>91100</v>
      </c>
      <c r="M363" t="s">
        <v>70</v>
      </c>
      <c r="N363">
        <v>59100</v>
      </c>
      <c r="O363" t="s">
        <v>74</v>
      </c>
      <c r="P363">
        <v>266.166</v>
      </c>
      <c r="Q363" t="s">
        <v>72</v>
      </c>
      <c r="R363">
        <v>1969</v>
      </c>
      <c r="S363" t="s">
        <v>69</v>
      </c>
      <c r="T363">
        <f>VLOOKUP(Tableau2[[#This Row],[5. type transport]],'Taux émission CO2e'!$A$5:$D$16,4,0)</f>
        <v>0.16</v>
      </c>
      <c r="U363">
        <f>VLOOKUP(Tableau2[[#This Row],[5. type transport]],'Taux émission CO2e'!$A$5:$B$16,2,0)</f>
        <v>0.3</v>
      </c>
      <c r="V363">
        <f>VLOOKUP(Tableau2[[#This Row],[5. type transport]],'Taux émission CO2e'!$A$20:$D$31,4,0)</f>
        <v>6.7400000000000002E-2</v>
      </c>
      <c r="W363">
        <f>VLOOKUP(Tableau2[[#This Row],[5. type transport]],'Taux émission CO2e'!$A$20:$B$31,2,0)</f>
        <v>0.7</v>
      </c>
      <c r="X363" s="98">
        <f t="shared" si="11"/>
        <v>9.6267983544</v>
      </c>
    </row>
    <row r="364" spans="1:24" x14ac:dyDescent="0.25">
      <c r="A364">
        <v>20210800045</v>
      </c>
      <c r="B364" s="95">
        <v>44417</v>
      </c>
      <c r="C364" s="102">
        <f>YEAR(Tableau2[[#This Row],[2. date saisie]])</f>
        <v>2021</v>
      </c>
      <c r="D364" s="102">
        <f>MONTH(Tableau2[[#This Row],[2. date saisie]])</f>
        <v>8</v>
      </c>
      <c r="E364" s="102" t="str">
        <f t="shared" si="10"/>
        <v>08</v>
      </c>
      <c r="F364" s="102" t="str">
        <f>_xlfn.CONCAT(Tableau2[[#This Row],[2a]],Tableau2[[#This Row],[2c]])</f>
        <v>202108</v>
      </c>
      <c r="G364" s="96">
        <v>1394175</v>
      </c>
      <c r="H364">
        <v>300</v>
      </c>
      <c r="I364" s="102">
        <f>Tableau2[[#This Row],[4. poids OT (kg)]]/1000</f>
        <v>0.3</v>
      </c>
      <c r="J364" t="s">
        <v>47</v>
      </c>
      <c r="K364">
        <v>166</v>
      </c>
      <c r="L364">
        <v>39570</v>
      </c>
      <c r="M364" t="s">
        <v>115</v>
      </c>
      <c r="N364">
        <v>91100</v>
      </c>
      <c r="O364" t="s">
        <v>76</v>
      </c>
      <c r="P364">
        <v>380.58600000000001</v>
      </c>
      <c r="Q364" t="s">
        <v>116</v>
      </c>
      <c r="R364">
        <v>1986</v>
      </c>
      <c r="S364" t="s">
        <v>69</v>
      </c>
      <c r="T364">
        <f>VLOOKUP(Tableau2[[#This Row],[5. type transport]],'Taux émission CO2e'!$A$5:$D$16,4,0)</f>
        <v>0.16</v>
      </c>
      <c r="U364">
        <f>VLOOKUP(Tableau2[[#This Row],[5. type transport]],'Taux émission CO2e'!$A$5:$B$16,2,0)</f>
        <v>0.3</v>
      </c>
      <c r="V364">
        <f>VLOOKUP(Tableau2[[#This Row],[5. type transport]],'Taux émission CO2e'!$A$20:$D$31,4,0)</f>
        <v>6.7400000000000002E-2</v>
      </c>
      <c r="W364">
        <f>VLOOKUP(Tableau2[[#This Row],[5. type transport]],'Taux émission CO2e'!$A$20:$B$31,2,0)</f>
        <v>0.7</v>
      </c>
      <c r="X364" s="98">
        <f t="shared" si="11"/>
        <v>10.867252643999999</v>
      </c>
    </row>
    <row r="365" spans="1:24" x14ac:dyDescent="0.25">
      <c r="A365">
        <v>20210800045</v>
      </c>
      <c r="B365" s="95">
        <v>44418</v>
      </c>
      <c r="C365" s="102">
        <f>YEAR(Tableau2[[#This Row],[2. date saisie]])</f>
        <v>2021</v>
      </c>
      <c r="D365" s="102">
        <f>MONTH(Tableau2[[#This Row],[2. date saisie]])</f>
        <v>8</v>
      </c>
      <c r="E365" s="102" t="str">
        <f t="shared" si="10"/>
        <v>08</v>
      </c>
      <c r="F365" s="102" t="str">
        <f>_xlfn.CONCAT(Tableau2[[#This Row],[2a]],Tableau2[[#This Row],[2c]])</f>
        <v>202108</v>
      </c>
      <c r="G365" s="96">
        <v>1394517</v>
      </c>
      <c r="H365">
        <v>300</v>
      </c>
      <c r="I365" s="102">
        <f>Tableau2[[#This Row],[4. poids OT (kg)]]/1000</f>
        <v>0.3</v>
      </c>
      <c r="J365" t="s">
        <v>47</v>
      </c>
      <c r="K365">
        <v>158</v>
      </c>
      <c r="L365">
        <v>59243</v>
      </c>
      <c r="M365" t="s">
        <v>117</v>
      </c>
      <c r="N365">
        <v>91100</v>
      </c>
      <c r="O365" t="s">
        <v>76</v>
      </c>
      <c r="P365">
        <v>251.91900000000001</v>
      </c>
      <c r="Q365" t="s">
        <v>118</v>
      </c>
      <c r="R365">
        <v>1978</v>
      </c>
      <c r="S365" t="s">
        <v>78</v>
      </c>
      <c r="T365">
        <f>VLOOKUP(Tableau2[[#This Row],[5. type transport]],'Taux émission CO2e'!$A$5:$D$16,4,0)</f>
        <v>0.16</v>
      </c>
      <c r="U365">
        <f>VLOOKUP(Tableau2[[#This Row],[5. type transport]],'Taux émission CO2e'!$A$5:$B$16,2,0)</f>
        <v>0.3</v>
      </c>
      <c r="V365">
        <f>VLOOKUP(Tableau2[[#This Row],[5. type transport]],'Taux émission CO2e'!$A$20:$D$31,4,0)</f>
        <v>6.7400000000000002E-2</v>
      </c>
      <c r="W365">
        <f>VLOOKUP(Tableau2[[#This Row],[5. type transport]],'Taux émission CO2e'!$A$20:$B$31,2,0)</f>
        <v>0.7</v>
      </c>
      <c r="X365" s="98">
        <f t="shared" si="11"/>
        <v>7.1932951260000006</v>
      </c>
    </row>
    <row r="366" spans="1:24" x14ac:dyDescent="0.25">
      <c r="A366">
        <v>20210800045</v>
      </c>
      <c r="B366" s="95">
        <v>44418</v>
      </c>
      <c r="C366" s="102">
        <f>YEAR(Tableau2[[#This Row],[2. date saisie]])</f>
        <v>2021</v>
      </c>
      <c r="D366" s="102">
        <f>MONTH(Tableau2[[#This Row],[2. date saisie]])</f>
        <v>8</v>
      </c>
      <c r="E366" s="102" t="str">
        <f t="shared" si="10"/>
        <v>08</v>
      </c>
      <c r="F366" s="102" t="str">
        <f>_xlfn.CONCAT(Tableau2[[#This Row],[2a]],Tableau2[[#This Row],[2c]])</f>
        <v>202108</v>
      </c>
      <c r="G366" s="96">
        <v>1394828</v>
      </c>
      <c r="H366">
        <v>1200</v>
      </c>
      <c r="I366" s="102">
        <f>Tableau2[[#This Row],[4. poids OT (kg)]]/1000</f>
        <v>1.2</v>
      </c>
      <c r="J366" t="s">
        <v>46</v>
      </c>
      <c r="K366">
        <v>218</v>
      </c>
      <c r="L366">
        <v>62780</v>
      </c>
      <c r="M366" t="s">
        <v>113</v>
      </c>
      <c r="N366">
        <v>91100</v>
      </c>
      <c r="O366" t="s">
        <v>76</v>
      </c>
      <c r="P366">
        <v>278.49700000000001</v>
      </c>
      <c r="Q366" t="s">
        <v>114</v>
      </c>
      <c r="R366">
        <v>1987</v>
      </c>
      <c r="S366" t="s">
        <v>78</v>
      </c>
      <c r="T366">
        <f>VLOOKUP(Tableau2[[#This Row],[5. type transport]],'Taux émission CO2e'!$A$5:$D$16,4,0)</f>
        <v>0.16</v>
      </c>
      <c r="U366">
        <f>VLOOKUP(Tableau2[[#This Row],[5. type transport]],'Taux émission CO2e'!$A$5:$B$16,2,0)</f>
        <v>0.3</v>
      </c>
      <c r="V366">
        <f>VLOOKUP(Tableau2[[#This Row],[5. type transport]],'Taux émission CO2e'!$A$20:$D$31,4,0)</f>
        <v>6.7400000000000002E-2</v>
      </c>
      <c r="W366">
        <f>VLOOKUP(Tableau2[[#This Row],[5. type transport]],'Taux émission CO2e'!$A$20:$B$31,2,0)</f>
        <v>0.7</v>
      </c>
      <c r="X366" s="98">
        <f t="shared" si="11"/>
        <v>31.808813352000001</v>
      </c>
    </row>
    <row r="367" spans="1:24" x14ac:dyDescent="0.25">
      <c r="A367">
        <v>20210800045</v>
      </c>
      <c r="B367" s="95">
        <v>44419</v>
      </c>
      <c r="C367" s="102">
        <f>YEAR(Tableau2[[#This Row],[2. date saisie]])</f>
        <v>2021</v>
      </c>
      <c r="D367" s="102">
        <f>MONTH(Tableau2[[#This Row],[2. date saisie]])</f>
        <v>8</v>
      </c>
      <c r="E367" s="102" t="str">
        <f t="shared" si="10"/>
        <v>08</v>
      </c>
      <c r="F367" s="102" t="str">
        <f>_xlfn.CONCAT(Tableau2[[#This Row],[2a]],Tableau2[[#This Row],[2c]])</f>
        <v>202108</v>
      </c>
      <c r="G367" s="96">
        <v>1395221</v>
      </c>
      <c r="H367">
        <v>300</v>
      </c>
      <c r="I367" s="102">
        <f>Tableau2[[#This Row],[4. poids OT (kg)]]/1000</f>
        <v>0.3</v>
      </c>
      <c r="J367" t="s">
        <v>46</v>
      </c>
      <c r="K367">
        <v>157</v>
      </c>
      <c r="L367">
        <v>59100</v>
      </c>
      <c r="M367" t="s">
        <v>98</v>
      </c>
      <c r="N367">
        <v>91100</v>
      </c>
      <c r="O367" t="s">
        <v>76</v>
      </c>
      <c r="P367">
        <v>266.35300000000001</v>
      </c>
      <c r="Q367" t="s">
        <v>100</v>
      </c>
      <c r="R367">
        <v>1987</v>
      </c>
      <c r="S367" t="s">
        <v>69</v>
      </c>
      <c r="T367">
        <f>VLOOKUP(Tableau2[[#This Row],[5. type transport]],'Taux émission CO2e'!$A$5:$D$16,4,0)</f>
        <v>0.16</v>
      </c>
      <c r="U367">
        <f>VLOOKUP(Tableau2[[#This Row],[5. type transport]],'Taux émission CO2e'!$A$5:$B$16,2,0)</f>
        <v>0.3</v>
      </c>
      <c r="V367">
        <f>VLOOKUP(Tableau2[[#This Row],[5. type transport]],'Taux émission CO2e'!$A$20:$D$31,4,0)</f>
        <v>6.7400000000000002E-2</v>
      </c>
      <c r="W367">
        <f>VLOOKUP(Tableau2[[#This Row],[5. type transport]],'Taux émission CO2e'!$A$20:$B$31,2,0)</f>
        <v>0.7</v>
      </c>
      <c r="X367" s="98">
        <f t="shared" si="11"/>
        <v>7.6054435619999996</v>
      </c>
    </row>
    <row r="368" spans="1:24" x14ac:dyDescent="0.25">
      <c r="A368">
        <v>20210800045</v>
      </c>
      <c r="B368" s="95">
        <v>44419</v>
      </c>
      <c r="C368" s="102">
        <f>YEAR(Tableau2[[#This Row],[2. date saisie]])</f>
        <v>2021</v>
      </c>
      <c r="D368" s="102">
        <f>MONTH(Tableau2[[#This Row],[2. date saisie]])</f>
        <v>8</v>
      </c>
      <c r="E368" s="102" t="str">
        <f t="shared" si="10"/>
        <v>08</v>
      </c>
      <c r="F368" s="102" t="str">
        <f>_xlfn.CONCAT(Tableau2[[#This Row],[2a]],Tableau2[[#This Row],[2c]])</f>
        <v>202108</v>
      </c>
      <c r="G368" s="96">
        <v>1395922</v>
      </c>
      <c r="H368">
        <v>810</v>
      </c>
      <c r="I368" s="102">
        <f>Tableau2[[#This Row],[4. poids OT (kg)]]/1000</f>
        <v>0.81</v>
      </c>
      <c r="J368" t="s">
        <v>46</v>
      </c>
      <c r="K368">
        <v>165</v>
      </c>
      <c r="L368">
        <v>91100</v>
      </c>
      <c r="M368" t="s">
        <v>70</v>
      </c>
      <c r="N368">
        <v>59100</v>
      </c>
      <c r="O368" t="s">
        <v>74</v>
      </c>
      <c r="P368">
        <v>266.166</v>
      </c>
      <c r="Q368" t="s">
        <v>72</v>
      </c>
      <c r="R368">
        <v>1969</v>
      </c>
      <c r="S368" t="s">
        <v>69</v>
      </c>
      <c r="T368">
        <f>VLOOKUP(Tableau2[[#This Row],[5. type transport]],'Taux émission CO2e'!$A$5:$D$16,4,0)</f>
        <v>0.16</v>
      </c>
      <c r="U368">
        <f>VLOOKUP(Tableau2[[#This Row],[5. type transport]],'Taux émission CO2e'!$A$5:$B$16,2,0)</f>
        <v>0.3</v>
      </c>
      <c r="V368">
        <f>VLOOKUP(Tableau2[[#This Row],[5. type transport]],'Taux émission CO2e'!$A$20:$D$31,4,0)</f>
        <v>6.7400000000000002E-2</v>
      </c>
      <c r="W368">
        <f>VLOOKUP(Tableau2[[#This Row],[5. type transport]],'Taux émission CO2e'!$A$20:$B$31,2,0)</f>
        <v>0.7</v>
      </c>
      <c r="X368" s="98">
        <f t="shared" si="11"/>
        <v>20.520280702800001</v>
      </c>
    </row>
    <row r="369" spans="1:24" x14ac:dyDescent="0.25">
      <c r="A369">
        <v>20210800045</v>
      </c>
      <c r="B369" s="95">
        <v>44419</v>
      </c>
      <c r="C369" s="102">
        <f>YEAR(Tableau2[[#This Row],[2. date saisie]])</f>
        <v>2021</v>
      </c>
      <c r="D369" s="102">
        <f>MONTH(Tableau2[[#This Row],[2. date saisie]])</f>
        <v>8</v>
      </c>
      <c r="E369" s="102" t="str">
        <f t="shared" si="10"/>
        <v>08</v>
      </c>
      <c r="F369" s="102" t="str">
        <f>_xlfn.CONCAT(Tableau2[[#This Row],[2a]],Tableau2[[#This Row],[2c]])</f>
        <v>202108</v>
      </c>
      <c r="G369" s="96">
        <v>1395632</v>
      </c>
      <c r="H369">
        <v>200</v>
      </c>
      <c r="I369" s="102">
        <f>Tableau2[[#This Row],[4. poids OT (kg)]]/1000</f>
        <v>0.2</v>
      </c>
      <c r="J369" t="s">
        <v>46</v>
      </c>
      <c r="K369">
        <v>170</v>
      </c>
      <c r="L369">
        <v>91100</v>
      </c>
      <c r="M369" t="s">
        <v>70</v>
      </c>
      <c r="N369">
        <v>39570</v>
      </c>
      <c r="O369" t="s">
        <v>105</v>
      </c>
      <c r="P369">
        <v>380.45499999999998</v>
      </c>
      <c r="Q369" t="s">
        <v>72</v>
      </c>
      <c r="R369">
        <v>1969</v>
      </c>
      <c r="S369" t="s">
        <v>69</v>
      </c>
      <c r="T369">
        <f>VLOOKUP(Tableau2[[#This Row],[5. type transport]],'Taux émission CO2e'!$A$5:$D$16,4,0)</f>
        <v>0.16</v>
      </c>
      <c r="U369">
        <f>VLOOKUP(Tableau2[[#This Row],[5. type transport]],'Taux émission CO2e'!$A$5:$B$16,2,0)</f>
        <v>0.3</v>
      </c>
      <c r="V369">
        <f>VLOOKUP(Tableau2[[#This Row],[5. type transport]],'Taux émission CO2e'!$A$20:$D$31,4,0)</f>
        <v>6.7400000000000002E-2</v>
      </c>
      <c r="W369">
        <f>VLOOKUP(Tableau2[[#This Row],[5. type transport]],'Taux émission CO2e'!$A$20:$B$31,2,0)</f>
        <v>0.7</v>
      </c>
      <c r="X369" s="98">
        <f t="shared" si="11"/>
        <v>7.2423413800000001</v>
      </c>
    </row>
    <row r="370" spans="1:24" x14ac:dyDescent="0.25">
      <c r="A370">
        <v>20210800045</v>
      </c>
      <c r="B370" s="95">
        <v>44419</v>
      </c>
      <c r="C370" s="102">
        <f>YEAR(Tableau2[[#This Row],[2. date saisie]])</f>
        <v>2021</v>
      </c>
      <c r="D370" s="102">
        <f>MONTH(Tableau2[[#This Row],[2. date saisie]])</f>
        <v>8</v>
      </c>
      <c r="E370" s="102" t="str">
        <f t="shared" si="10"/>
        <v>08</v>
      </c>
      <c r="F370" s="102" t="str">
        <f>_xlfn.CONCAT(Tableau2[[#This Row],[2a]],Tableau2[[#This Row],[2c]])</f>
        <v>202108</v>
      </c>
      <c r="G370" s="96">
        <v>1395637</v>
      </c>
      <c r="H370">
        <v>200</v>
      </c>
      <c r="I370" s="102">
        <f>Tableau2[[#This Row],[4. poids OT (kg)]]/1000</f>
        <v>0.2</v>
      </c>
      <c r="J370" t="s">
        <v>46</v>
      </c>
      <c r="K370">
        <v>182</v>
      </c>
      <c r="L370">
        <v>91100</v>
      </c>
      <c r="M370" t="s">
        <v>70</v>
      </c>
      <c r="N370">
        <v>67100</v>
      </c>
      <c r="O370" t="s">
        <v>79</v>
      </c>
      <c r="P370">
        <v>515.798</v>
      </c>
      <c r="Q370" t="s">
        <v>72</v>
      </c>
      <c r="R370">
        <v>1969</v>
      </c>
      <c r="S370" t="s">
        <v>69</v>
      </c>
      <c r="T370">
        <f>VLOOKUP(Tableau2[[#This Row],[5. type transport]],'Taux émission CO2e'!$A$5:$D$16,4,0)</f>
        <v>0.16</v>
      </c>
      <c r="U370">
        <f>VLOOKUP(Tableau2[[#This Row],[5. type transport]],'Taux émission CO2e'!$A$5:$B$16,2,0)</f>
        <v>0.3</v>
      </c>
      <c r="V370">
        <f>VLOOKUP(Tableau2[[#This Row],[5. type transport]],'Taux émission CO2e'!$A$20:$D$31,4,0)</f>
        <v>6.7400000000000002E-2</v>
      </c>
      <c r="W370">
        <f>VLOOKUP(Tableau2[[#This Row],[5. type transport]],'Taux émission CO2e'!$A$20:$B$31,2,0)</f>
        <v>0.7</v>
      </c>
      <c r="X370" s="98">
        <f t="shared" si="11"/>
        <v>9.818730728000002</v>
      </c>
    </row>
    <row r="371" spans="1:24" x14ac:dyDescent="0.25">
      <c r="A371">
        <v>20210800045</v>
      </c>
      <c r="B371" s="95">
        <v>44420</v>
      </c>
      <c r="C371" s="102">
        <f>YEAR(Tableau2[[#This Row],[2. date saisie]])</f>
        <v>2021</v>
      </c>
      <c r="D371" s="102">
        <f>MONTH(Tableau2[[#This Row],[2. date saisie]])</f>
        <v>8</v>
      </c>
      <c r="E371" s="102" t="str">
        <f t="shared" si="10"/>
        <v>08</v>
      </c>
      <c r="F371" s="102" t="str">
        <f>_xlfn.CONCAT(Tableau2[[#This Row],[2a]],Tableau2[[#This Row],[2c]])</f>
        <v>202108</v>
      </c>
      <c r="G371" s="96">
        <v>1395860</v>
      </c>
      <c r="H371">
        <v>150</v>
      </c>
      <c r="I371" s="102">
        <f>Tableau2[[#This Row],[4. poids OT (kg)]]/1000</f>
        <v>0.15</v>
      </c>
      <c r="J371" t="s">
        <v>39</v>
      </c>
      <c r="K371">
        <v>80</v>
      </c>
      <c r="L371">
        <v>91100</v>
      </c>
      <c r="M371" t="s">
        <v>70</v>
      </c>
      <c r="N371">
        <v>94440</v>
      </c>
      <c r="O371" t="s">
        <v>120</v>
      </c>
      <c r="P371">
        <v>34.085999999999999</v>
      </c>
      <c r="Q371" t="s">
        <v>72</v>
      </c>
      <c r="R371">
        <v>1969</v>
      </c>
      <c r="S371" t="s">
        <v>69</v>
      </c>
      <c r="T371">
        <f>VLOOKUP(Tableau2[[#This Row],[5. type transport]],'Taux émission CO2e'!$A$5:$D$16,4,0)</f>
        <v>0.24099999999999999</v>
      </c>
      <c r="U371">
        <f>VLOOKUP(Tableau2[[#This Row],[5. type transport]],'Taux émission CO2e'!$A$5:$B$16,2,0)</f>
        <v>1</v>
      </c>
      <c r="V371">
        <f>VLOOKUP(Tableau2[[#This Row],[5. type transport]],'Taux émission CO2e'!$A$20:$D$31,4,0)</f>
        <v>0</v>
      </c>
      <c r="W371">
        <f>VLOOKUP(Tableau2[[#This Row],[5. type transport]],'Taux émission CO2e'!$A$20:$B$31,2,0)</f>
        <v>0</v>
      </c>
      <c r="X371" s="98">
        <f t="shared" si="11"/>
        <v>1.2322088999999998</v>
      </c>
    </row>
    <row r="372" spans="1:24" x14ac:dyDescent="0.25">
      <c r="A372">
        <v>20210800045</v>
      </c>
      <c r="B372" s="95">
        <v>44420</v>
      </c>
      <c r="C372" s="102">
        <f>YEAR(Tableau2[[#This Row],[2. date saisie]])</f>
        <v>2021</v>
      </c>
      <c r="D372" s="102">
        <f>MONTH(Tableau2[[#This Row],[2. date saisie]])</f>
        <v>8</v>
      </c>
      <c r="E372" s="102" t="str">
        <f t="shared" si="10"/>
        <v>08</v>
      </c>
      <c r="F372" s="102" t="str">
        <f>_xlfn.CONCAT(Tableau2[[#This Row],[2a]],Tableau2[[#This Row],[2c]])</f>
        <v>202108</v>
      </c>
      <c r="G372" s="96">
        <v>1395861</v>
      </c>
      <c r="H372">
        <v>290</v>
      </c>
      <c r="I372" s="102">
        <f>Tableau2[[#This Row],[4. poids OT (kg)]]/1000</f>
        <v>0.28999999999999998</v>
      </c>
      <c r="J372" t="s">
        <v>46</v>
      </c>
      <c r="K372">
        <v>92</v>
      </c>
      <c r="L372">
        <v>91100</v>
      </c>
      <c r="M372" t="s">
        <v>70</v>
      </c>
      <c r="N372">
        <v>59243</v>
      </c>
      <c r="O372" t="s">
        <v>101</v>
      </c>
      <c r="P372">
        <v>250.57900000000001</v>
      </c>
      <c r="Q372" t="s">
        <v>72</v>
      </c>
      <c r="R372">
        <v>1969</v>
      </c>
      <c r="S372" t="s">
        <v>69</v>
      </c>
      <c r="T372">
        <f>VLOOKUP(Tableau2[[#This Row],[5. type transport]],'Taux émission CO2e'!$A$5:$D$16,4,0)</f>
        <v>0.16</v>
      </c>
      <c r="U372">
        <f>VLOOKUP(Tableau2[[#This Row],[5. type transport]],'Taux émission CO2e'!$A$5:$B$16,2,0)</f>
        <v>0.3</v>
      </c>
      <c r="V372">
        <f>VLOOKUP(Tableau2[[#This Row],[5. type transport]],'Taux émission CO2e'!$A$20:$D$31,4,0)</f>
        <v>6.7400000000000002E-2</v>
      </c>
      <c r="W372">
        <f>VLOOKUP(Tableau2[[#This Row],[5. type transport]],'Taux émission CO2e'!$A$20:$B$31,2,0)</f>
        <v>0.7</v>
      </c>
      <c r="X372" s="98">
        <f t="shared" si="11"/>
        <v>6.9165316737999998</v>
      </c>
    </row>
    <row r="373" spans="1:24" x14ac:dyDescent="0.25">
      <c r="A373">
        <v>20210800045</v>
      </c>
      <c r="B373" s="95">
        <v>44420</v>
      </c>
      <c r="C373" s="102">
        <f>YEAR(Tableau2[[#This Row],[2. date saisie]])</f>
        <v>2021</v>
      </c>
      <c r="D373" s="102">
        <f>MONTH(Tableau2[[#This Row],[2. date saisie]])</f>
        <v>8</v>
      </c>
      <c r="E373" s="102" t="str">
        <f t="shared" si="10"/>
        <v>08</v>
      </c>
      <c r="F373" s="102" t="str">
        <f>_xlfn.CONCAT(Tableau2[[#This Row],[2a]],Tableau2[[#This Row],[2c]])</f>
        <v>202108</v>
      </c>
      <c r="G373" s="96">
        <v>1395727</v>
      </c>
      <c r="H373">
        <v>300</v>
      </c>
      <c r="I373" s="102">
        <f>Tableau2[[#This Row],[4. poids OT (kg)]]/1000</f>
        <v>0.3</v>
      </c>
      <c r="J373" t="s">
        <v>46</v>
      </c>
      <c r="K373">
        <v>132</v>
      </c>
      <c r="L373">
        <v>91100</v>
      </c>
      <c r="M373" t="s">
        <v>70</v>
      </c>
      <c r="N373">
        <v>59810</v>
      </c>
      <c r="O373" t="s">
        <v>104</v>
      </c>
      <c r="P373">
        <v>248.797</v>
      </c>
      <c r="Q373" t="s">
        <v>72</v>
      </c>
      <c r="R373">
        <v>1969</v>
      </c>
      <c r="S373" t="s">
        <v>69</v>
      </c>
      <c r="T373">
        <f>VLOOKUP(Tableau2[[#This Row],[5. type transport]],'Taux émission CO2e'!$A$5:$D$16,4,0)</f>
        <v>0.16</v>
      </c>
      <c r="U373">
        <f>VLOOKUP(Tableau2[[#This Row],[5. type transport]],'Taux émission CO2e'!$A$5:$B$16,2,0)</f>
        <v>0.3</v>
      </c>
      <c r="V373">
        <f>VLOOKUP(Tableau2[[#This Row],[5. type transport]],'Taux émission CO2e'!$A$20:$D$31,4,0)</f>
        <v>6.7400000000000002E-2</v>
      </c>
      <c r="W373">
        <f>VLOOKUP(Tableau2[[#This Row],[5. type transport]],'Taux émission CO2e'!$A$20:$B$31,2,0)</f>
        <v>0.7</v>
      </c>
      <c r="X373" s="98">
        <f t="shared" si="11"/>
        <v>7.1041495379999997</v>
      </c>
    </row>
    <row r="374" spans="1:24" x14ac:dyDescent="0.25">
      <c r="A374">
        <v>20210800045</v>
      </c>
      <c r="B374" s="95">
        <v>44420</v>
      </c>
      <c r="C374" s="102">
        <f>YEAR(Tableau2[[#This Row],[2. date saisie]])</f>
        <v>2021</v>
      </c>
      <c r="D374" s="102">
        <f>MONTH(Tableau2[[#This Row],[2. date saisie]])</f>
        <v>8</v>
      </c>
      <c r="E374" s="102" t="str">
        <f t="shared" si="10"/>
        <v>08</v>
      </c>
      <c r="F374" s="102" t="str">
        <f>_xlfn.CONCAT(Tableau2[[#This Row],[2a]],Tableau2[[#This Row],[2c]])</f>
        <v>202108</v>
      </c>
      <c r="G374" s="96">
        <v>1395725</v>
      </c>
      <c r="H374">
        <v>95</v>
      </c>
      <c r="I374" s="102">
        <f>Tableau2[[#This Row],[4. poids OT (kg)]]/1000</f>
        <v>9.5000000000000001E-2</v>
      </c>
      <c r="J374" t="s">
        <v>47</v>
      </c>
      <c r="K374">
        <v>245</v>
      </c>
      <c r="L374">
        <v>91100</v>
      </c>
      <c r="M374" t="s">
        <v>70</v>
      </c>
      <c r="N374">
        <v>1868</v>
      </c>
      <c r="O374" t="s">
        <v>161</v>
      </c>
      <c r="P374">
        <v>539.096</v>
      </c>
      <c r="Q374" t="s">
        <v>72</v>
      </c>
      <c r="R374">
        <v>1969</v>
      </c>
      <c r="S374" t="s">
        <v>69</v>
      </c>
      <c r="T374">
        <f>VLOOKUP(Tableau2[[#This Row],[5. type transport]],'Taux émission CO2e'!$A$5:$D$16,4,0)</f>
        <v>0.16</v>
      </c>
      <c r="U374">
        <f>VLOOKUP(Tableau2[[#This Row],[5. type transport]],'Taux émission CO2e'!$A$5:$B$16,2,0)</f>
        <v>0.3</v>
      </c>
      <c r="V374">
        <f>VLOOKUP(Tableau2[[#This Row],[5. type transport]],'Taux émission CO2e'!$A$20:$D$31,4,0)</f>
        <v>6.7400000000000002E-2</v>
      </c>
      <c r="W374">
        <f>VLOOKUP(Tableau2[[#This Row],[5. type transport]],'Taux émission CO2e'!$A$20:$B$31,2,0)</f>
        <v>0.7</v>
      </c>
      <c r="X374" s="98">
        <f t="shared" si="11"/>
        <v>4.8745599415999994</v>
      </c>
    </row>
    <row r="375" spans="1:24" x14ac:dyDescent="0.25">
      <c r="A375">
        <v>20210800045</v>
      </c>
      <c r="B375" s="95">
        <v>44421</v>
      </c>
      <c r="C375" s="102">
        <f>YEAR(Tableau2[[#This Row],[2. date saisie]])</f>
        <v>2021</v>
      </c>
      <c r="D375" s="102">
        <f>MONTH(Tableau2[[#This Row],[2. date saisie]])</f>
        <v>8</v>
      </c>
      <c r="E375" s="102" t="str">
        <f t="shared" si="10"/>
        <v>08</v>
      </c>
      <c r="F375" s="102" t="str">
        <f>_xlfn.CONCAT(Tableau2[[#This Row],[2a]],Tableau2[[#This Row],[2c]])</f>
        <v>202108</v>
      </c>
      <c r="G375" s="96">
        <v>1395532</v>
      </c>
      <c r="H375">
        <v>800</v>
      </c>
      <c r="I375" s="102">
        <f>Tableau2[[#This Row],[4. poids OT (kg)]]/1000</f>
        <v>0.8</v>
      </c>
      <c r="J375" t="s">
        <v>46</v>
      </c>
      <c r="K375">
        <v>253</v>
      </c>
      <c r="L375">
        <v>67100</v>
      </c>
      <c r="M375" t="s">
        <v>73</v>
      </c>
      <c r="N375">
        <v>91100</v>
      </c>
      <c r="O375" t="s">
        <v>76</v>
      </c>
      <c r="P375">
        <v>516.47400000000005</v>
      </c>
      <c r="Q375" t="s">
        <v>75</v>
      </c>
      <c r="R375">
        <v>1987</v>
      </c>
      <c r="S375" t="s">
        <v>69</v>
      </c>
      <c r="T375">
        <f>VLOOKUP(Tableau2[[#This Row],[5. type transport]],'Taux émission CO2e'!$A$5:$D$16,4,0)</f>
        <v>0.16</v>
      </c>
      <c r="U375">
        <f>VLOOKUP(Tableau2[[#This Row],[5. type transport]],'Taux émission CO2e'!$A$5:$B$16,2,0)</f>
        <v>0.3</v>
      </c>
      <c r="V375">
        <f>VLOOKUP(Tableau2[[#This Row],[5. type transport]],'Taux émission CO2e'!$A$20:$D$31,4,0)</f>
        <v>6.7400000000000002E-2</v>
      </c>
      <c r="W375">
        <f>VLOOKUP(Tableau2[[#This Row],[5. type transport]],'Taux émission CO2e'!$A$20:$B$31,2,0)</f>
        <v>0.7</v>
      </c>
      <c r="X375" s="98">
        <f t="shared" si="11"/>
        <v>39.32639625600001</v>
      </c>
    </row>
    <row r="376" spans="1:24" x14ac:dyDescent="0.25">
      <c r="A376">
        <v>20210800045</v>
      </c>
      <c r="B376" s="95">
        <v>44424</v>
      </c>
      <c r="C376" s="102">
        <f>YEAR(Tableau2[[#This Row],[2. date saisie]])</f>
        <v>2021</v>
      </c>
      <c r="D376" s="102">
        <f>MONTH(Tableau2[[#This Row],[2. date saisie]])</f>
        <v>8</v>
      </c>
      <c r="E376" s="102" t="str">
        <f t="shared" si="10"/>
        <v>08</v>
      </c>
      <c r="F376" s="102" t="str">
        <f>_xlfn.CONCAT(Tableau2[[#This Row],[2a]],Tableau2[[#This Row],[2c]])</f>
        <v>202108</v>
      </c>
      <c r="G376" s="96">
        <v>1395822</v>
      </c>
      <c r="H376">
        <v>300</v>
      </c>
      <c r="I376" s="102">
        <f>Tableau2[[#This Row],[4. poids OT (kg)]]/1000</f>
        <v>0.3</v>
      </c>
      <c r="J376" t="s">
        <v>47</v>
      </c>
      <c r="K376">
        <v>166</v>
      </c>
      <c r="L376">
        <v>39570</v>
      </c>
      <c r="M376" t="s">
        <v>115</v>
      </c>
      <c r="N376">
        <v>91100</v>
      </c>
      <c r="O376" t="s">
        <v>76</v>
      </c>
      <c r="P376">
        <v>380.58600000000001</v>
      </c>
      <c r="Q376" t="s">
        <v>116</v>
      </c>
      <c r="R376">
        <v>1986</v>
      </c>
      <c r="S376" t="s">
        <v>69</v>
      </c>
      <c r="T376">
        <f>VLOOKUP(Tableau2[[#This Row],[5. type transport]],'Taux émission CO2e'!$A$5:$D$16,4,0)</f>
        <v>0.16</v>
      </c>
      <c r="U376">
        <f>VLOOKUP(Tableau2[[#This Row],[5. type transport]],'Taux émission CO2e'!$A$5:$B$16,2,0)</f>
        <v>0.3</v>
      </c>
      <c r="V376">
        <f>VLOOKUP(Tableau2[[#This Row],[5. type transport]],'Taux émission CO2e'!$A$20:$D$31,4,0)</f>
        <v>6.7400000000000002E-2</v>
      </c>
      <c r="W376">
        <f>VLOOKUP(Tableau2[[#This Row],[5. type transport]],'Taux émission CO2e'!$A$20:$B$31,2,0)</f>
        <v>0.7</v>
      </c>
      <c r="X376" s="98">
        <f t="shared" si="11"/>
        <v>10.867252643999999</v>
      </c>
    </row>
    <row r="377" spans="1:24" x14ac:dyDescent="0.25">
      <c r="A377">
        <v>20210800045</v>
      </c>
      <c r="B377" s="95">
        <v>44425</v>
      </c>
      <c r="C377" s="102">
        <f>YEAR(Tableau2[[#This Row],[2. date saisie]])</f>
        <v>2021</v>
      </c>
      <c r="D377" s="102">
        <f>MONTH(Tableau2[[#This Row],[2. date saisie]])</f>
        <v>8</v>
      </c>
      <c r="E377" s="102" t="str">
        <f t="shared" si="10"/>
        <v>08</v>
      </c>
      <c r="F377" s="102" t="str">
        <f>_xlfn.CONCAT(Tableau2[[#This Row],[2a]],Tableau2[[#This Row],[2c]])</f>
        <v>202108</v>
      </c>
      <c r="G377" s="96">
        <v>1396870</v>
      </c>
      <c r="H377">
        <v>135</v>
      </c>
      <c r="I377" s="102">
        <f>Tableau2[[#This Row],[4. poids OT (kg)]]/1000</f>
        <v>0.13500000000000001</v>
      </c>
      <c r="J377" t="s">
        <v>46</v>
      </c>
      <c r="K377">
        <v>95</v>
      </c>
      <c r="L377">
        <v>91100</v>
      </c>
      <c r="M377" t="s">
        <v>70</v>
      </c>
      <c r="N377">
        <v>59100</v>
      </c>
      <c r="O377" t="s">
        <v>74</v>
      </c>
      <c r="P377">
        <v>266.166</v>
      </c>
      <c r="Q377" t="s">
        <v>72</v>
      </c>
      <c r="R377">
        <v>1969</v>
      </c>
      <c r="S377" t="s">
        <v>69</v>
      </c>
      <c r="T377">
        <f>VLOOKUP(Tableau2[[#This Row],[5. type transport]],'Taux émission CO2e'!$A$5:$D$16,4,0)</f>
        <v>0.16</v>
      </c>
      <c r="U377">
        <f>VLOOKUP(Tableau2[[#This Row],[5. type transport]],'Taux émission CO2e'!$A$5:$B$16,2,0)</f>
        <v>0.3</v>
      </c>
      <c r="V377">
        <f>VLOOKUP(Tableau2[[#This Row],[5. type transport]],'Taux émission CO2e'!$A$20:$D$31,4,0)</f>
        <v>6.7400000000000002E-2</v>
      </c>
      <c r="W377">
        <f>VLOOKUP(Tableau2[[#This Row],[5. type transport]],'Taux émission CO2e'!$A$20:$B$31,2,0)</f>
        <v>0.7</v>
      </c>
      <c r="X377" s="98">
        <f t="shared" si="11"/>
        <v>3.4200467838000002</v>
      </c>
    </row>
    <row r="378" spans="1:24" x14ac:dyDescent="0.25">
      <c r="A378">
        <v>20210800045</v>
      </c>
      <c r="B378" s="95">
        <v>44425</v>
      </c>
      <c r="C378" s="102">
        <f>YEAR(Tableau2[[#This Row],[2. date saisie]])</f>
        <v>2021</v>
      </c>
      <c r="D378" s="102">
        <f>MONTH(Tableau2[[#This Row],[2. date saisie]])</f>
        <v>8</v>
      </c>
      <c r="E378" s="102" t="str">
        <f t="shared" si="10"/>
        <v>08</v>
      </c>
      <c r="F378" s="102" t="str">
        <f>_xlfn.CONCAT(Tableau2[[#This Row],[2a]],Tableau2[[#This Row],[2c]])</f>
        <v>202108</v>
      </c>
      <c r="G378" s="96">
        <v>1396873</v>
      </c>
      <c r="H378">
        <v>175</v>
      </c>
      <c r="I378" s="102">
        <f>Tableau2[[#This Row],[4. poids OT (kg)]]/1000</f>
        <v>0.17499999999999999</v>
      </c>
      <c r="J378" t="s">
        <v>46</v>
      </c>
      <c r="K378">
        <v>105</v>
      </c>
      <c r="L378">
        <v>91100</v>
      </c>
      <c r="M378" t="s">
        <v>70</v>
      </c>
      <c r="N378">
        <v>21300</v>
      </c>
      <c r="O378" t="s">
        <v>89</v>
      </c>
      <c r="P378">
        <v>279.79899999999998</v>
      </c>
      <c r="Q378" t="s">
        <v>72</v>
      </c>
      <c r="R378">
        <v>1969</v>
      </c>
      <c r="S378" t="s">
        <v>69</v>
      </c>
      <c r="T378">
        <f>VLOOKUP(Tableau2[[#This Row],[5. type transport]],'Taux émission CO2e'!$A$5:$D$16,4,0)</f>
        <v>0.16</v>
      </c>
      <c r="U378">
        <f>VLOOKUP(Tableau2[[#This Row],[5. type transport]],'Taux émission CO2e'!$A$5:$B$16,2,0)</f>
        <v>0.3</v>
      </c>
      <c r="V378">
        <f>VLOOKUP(Tableau2[[#This Row],[5. type transport]],'Taux émission CO2e'!$A$20:$D$31,4,0)</f>
        <v>6.7400000000000002E-2</v>
      </c>
      <c r="W378">
        <f>VLOOKUP(Tableau2[[#This Row],[5. type transport]],'Taux émission CO2e'!$A$20:$B$31,2,0)</f>
        <v>0.7</v>
      </c>
      <c r="X378" s="98">
        <f t="shared" si="11"/>
        <v>4.6604720434999987</v>
      </c>
    </row>
    <row r="379" spans="1:24" x14ac:dyDescent="0.25">
      <c r="A379">
        <v>20210800045</v>
      </c>
      <c r="B379" s="95">
        <v>44425</v>
      </c>
      <c r="C379" s="102">
        <f>YEAR(Tableau2[[#This Row],[2. date saisie]])</f>
        <v>2021</v>
      </c>
      <c r="D379" s="102">
        <f>MONTH(Tableau2[[#This Row],[2. date saisie]])</f>
        <v>8</v>
      </c>
      <c r="E379" s="102" t="str">
        <f t="shared" si="10"/>
        <v>08</v>
      </c>
      <c r="F379" s="102" t="str">
        <f>_xlfn.CONCAT(Tableau2[[#This Row],[2a]],Tableau2[[#This Row],[2c]])</f>
        <v>202108</v>
      </c>
      <c r="G379" s="96">
        <v>1396137</v>
      </c>
      <c r="H379">
        <v>300</v>
      </c>
      <c r="I379" s="102">
        <f>Tableau2[[#This Row],[4. poids OT (kg)]]/1000</f>
        <v>0.3</v>
      </c>
      <c r="J379" t="s">
        <v>47</v>
      </c>
      <c r="K379">
        <v>125</v>
      </c>
      <c r="L379">
        <v>59243</v>
      </c>
      <c r="M379" t="s">
        <v>117</v>
      </c>
      <c r="N379">
        <v>91100</v>
      </c>
      <c r="O379" t="s">
        <v>76</v>
      </c>
      <c r="P379">
        <v>251.91900000000001</v>
      </c>
      <c r="Q379" t="s">
        <v>118</v>
      </c>
      <c r="R379">
        <v>1978</v>
      </c>
      <c r="S379" t="s">
        <v>78</v>
      </c>
      <c r="T379">
        <f>VLOOKUP(Tableau2[[#This Row],[5. type transport]],'Taux émission CO2e'!$A$5:$D$16,4,0)</f>
        <v>0.16</v>
      </c>
      <c r="U379">
        <f>VLOOKUP(Tableau2[[#This Row],[5. type transport]],'Taux émission CO2e'!$A$5:$B$16,2,0)</f>
        <v>0.3</v>
      </c>
      <c r="V379">
        <f>VLOOKUP(Tableau2[[#This Row],[5. type transport]],'Taux émission CO2e'!$A$20:$D$31,4,0)</f>
        <v>6.7400000000000002E-2</v>
      </c>
      <c r="W379">
        <f>VLOOKUP(Tableau2[[#This Row],[5. type transport]],'Taux émission CO2e'!$A$20:$B$31,2,0)</f>
        <v>0.7</v>
      </c>
      <c r="X379" s="98">
        <f t="shared" si="11"/>
        <v>7.1932951260000006</v>
      </c>
    </row>
    <row r="380" spans="1:24" x14ac:dyDescent="0.25">
      <c r="A380">
        <v>20210800045</v>
      </c>
      <c r="B380" s="95">
        <v>44425</v>
      </c>
      <c r="C380" s="102">
        <f>YEAR(Tableau2[[#This Row],[2. date saisie]])</f>
        <v>2021</v>
      </c>
      <c r="D380" s="102">
        <f>MONTH(Tableau2[[#This Row],[2. date saisie]])</f>
        <v>8</v>
      </c>
      <c r="E380" s="102" t="str">
        <f t="shared" si="10"/>
        <v>08</v>
      </c>
      <c r="F380" s="102" t="str">
        <f>_xlfn.CONCAT(Tableau2[[#This Row],[2a]],Tableau2[[#This Row],[2c]])</f>
        <v>202108</v>
      </c>
      <c r="G380" s="96">
        <v>1396367</v>
      </c>
      <c r="H380">
        <v>300</v>
      </c>
      <c r="I380" s="102">
        <f>Tableau2[[#This Row],[4. poids OT (kg)]]/1000</f>
        <v>0.3</v>
      </c>
      <c r="J380" t="s">
        <v>46</v>
      </c>
      <c r="K380">
        <v>131</v>
      </c>
      <c r="L380">
        <v>62780</v>
      </c>
      <c r="M380" t="s">
        <v>113</v>
      </c>
      <c r="N380">
        <v>91100</v>
      </c>
      <c r="O380" t="s">
        <v>76</v>
      </c>
      <c r="P380">
        <v>278.49700000000001</v>
      </c>
      <c r="Q380" t="s">
        <v>114</v>
      </c>
      <c r="R380">
        <v>1987</v>
      </c>
      <c r="S380" t="s">
        <v>78</v>
      </c>
      <c r="T380">
        <f>VLOOKUP(Tableau2[[#This Row],[5. type transport]],'Taux émission CO2e'!$A$5:$D$16,4,0)</f>
        <v>0.16</v>
      </c>
      <c r="U380">
        <f>VLOOKUP(Tableau2[[#This Row],[5. type transport]],'Taux émission CO2e'!$A$5:$B$16,2,0)</f>
        <v>0.3</v>
      </c>
      <c r="V380">
        <f>VLOOKUP(Tableau2[[#This Row],[5. type transport]],'Taux émission CO2e'!$A$20:$D$31,4,0)</f>
        <v>6.7400000000000002E-2</v>
      </c>
      <c r="W380">
        <f>VLOOKUP(Tableau2[[#This Row],[5. type transport]],'Taux émission CO2e'!$A$20:$B$31,2,0)</f>
        <v>0.7</v>
      </c>
      <c r="X380" s="98">
        <f t="shared" si="11"/>
        <v>7.9522033380000003</v>
      </c>
    </row>
    <row r="381" spans="1:24" x14ac:dyDescent="0.25">
      <c r="A381">
        <v>20210800045</v>
      </c>
      <c r="B381" s="95">
        <v>44426</v>
      </c>
      <c r="C381" s="102">
        <f>YEAR(Tableau2[[#This Row],[2. date saisie]])</f>
        <v>2021</v>
      </c>
      <c r="D381" s="102">
        <f>MONTH(Tableau2[[#This Row],[2. date saisie]])</f>
        <v>8</v>
      </c>
      <c r="E381" s="102" t="str">
        <f t="shared" si="10"/>
        <v>08</v>
      </c>
      <c r="F381" s="102" t="str">
        <f>_xlfn.CONCAT(Tableau2[[#This Row],[2a]],Tableau2[[#This Row],[2c]])</f>
        <v>202108</v>
      </c>
      <c r="G381" s="96">
        <v>1396338</v>
      </c>
      <c r="H381">
        <v>150</v>
      </c>
      <c r="I381" s="102">
        <f>Tableau2[[#This Row],[4. poids OT (kg)]]/1000</f>
        <v>0.15</v>
      </c>
      <c r="J381" t="s">
        <v>47</v>
      </c>
      <c r="K381">
        <v>60</v>
      </c>
      <c r="L381">
        <v>62620</v>
      </c>
      <c r="M381" t="s">
        <v>162</v>
      </c>
      <c r="N381">
        <v>91100</v>
      </c>
      <c r="O381" t="s">
        <v>76</v>
      </c>
      <c r="P381">
        <v>247.535</v>
      </c>
      <c r="Q381" t="s">
        <v>163</v>
      </c>
      <c r="R381">
        <v>1983</v>
      </c>
      <c r="S381" t="s">
        <v>78</v>
      </c>
      <c r="T381">
        <f>VLOOKUP(Tableau2[[#This Row],[5. type transport]],'Taux émission CO2e'!$A$5:$D$16,4,0)</f>
        <v>0.16</v>
      </c>
      <c r="U381">
        <f>VLOOKUP(Tableau2[[#This Row],[5. type transport]],'Taux émission CO2e'!$A$5:$B$16,2,0)</f>
        <v>0.3</v>
      </c>
      <c r="V381">
        <f>VLOOKUP(Tableau2[[#This Row],[5. type transport]],'Taux émission CO2e'!$A$20:$D$31,4,0)</f>
        <v>6.7400000000000002E-2</v>
      </c>
      <c r="W381">
        <f>VLOOKUP(Tableau2[[#This Row],[5. type transport]],'Taux émission CO2e'!$A$20:$B$31,2,0)</f>
        <v>0.7</v>
      </c>
      <c r="X381" s="98">
        <f t="shared" si="11"/>
        <v>3.5340571949999999</v>
      </c>
    </row>
    <row r="382" spans="1:24" x14ac:dyDescent="0.25">
      <c r="A382">
        <v>20210800045</v>
      </c>
      <c r="B382" s="95">
        <v>44426</v>
      </c>
      <c r="C382" s="102">
        <f>YEAR(Tableau2[[#This Row],[2. date saisie]])</f>
        <v>2021</v>
      </c>
      <c r="D382" s="102">
        <f>MONTH(Tableau2[[#This Row],[2. date saisie]])</f>
        <v>8</v>
      </c>
      <c r="E382" s="102" t="str">
        <f t="shared" si="10"/>
        <v>08</v>
      </c>
      <c r="F382" s="102" t="str">
        <f>_xlfn.CONCAT(Tableau2[[#This Row],[2a]],Tableau2[[#This Row],[2c]])</f>
        <v>202108</v>
      </c>
      <c r="G382" s="96">
        <v>1396738</v>
      </c>
      <c r="H382">
        <v>300</v>
      </c>
      <c r="I382" s="102">
        <f>Tableau2[[#This Row],[4. poids OT (kg)]]/1000</f>
        <v>0.3</v>
      </c>
      <c r="J382" t="s">
        <v>46</v>
      </c>
      <c r="K382">
        <v>125</v>
      </c>
      <c r="L382">
        <v>59100</v>
      </c>
      <c r="M382" t="s">
        <v>98</v>
      </c>
      <c r="N382">
        <v>91100</v>
      </c>
      <c r="O382" t="s">
        <v>76</v>
      </c>
      <c r="P382">
        <v>266.35300000000001</v>
      </c>
      <c r="Q382" t="s">
        <v>100</v>
      </c>
      <c r="R382">
        <v>1987</v>
      </c>
      <c r="S382" t="s">
        <v>69</v>
      </c>
      <c r="T382">
        <f>VLOOKUP(Tableau2[[#This Row],[5. type transport]],'Taux émission CO2e'!$A$5:$D$16,4,0)</f>
        <v>0.16</v>
      </c>
      <c r="U382">
        <f>VLOOKUP(Tableau2[[#This Row],[5. type transport]],'Taux émission CO2e'!$A$5:$B$16,2,0)</f>
        <v>0.3</v>
      </c>
      <c r="V382">
        <f>VLOOKUP(Tableau2[[#This Row],[5. type transport]],'Taux émission CO2e'!$A$20:$D$31,4,0)</f>
        <v>6.7400000000000002E-2</v>
      </c>
      <c r="W382">
        <f>VLOOKUP(Tableau2[[#This Row],[5. type transport]],'Taux émission CO2e'!$A$20:$B$31,2,0)</f>
        <v>0.7</v>
      </c>
      <c r="X382" s="98">
        <f t="shared" si="11"/>
        <v>7.6054435619999996</v>
      </c>
    </row>
    <row r="383" spans="1:24" x14ac:dyDescent="0.25">
      <c r="A383">
        <v>20210800045</v>
      </c>
      <c r="B383" s="95">
        <v>44426</v>
      </c>
      <c r="C383" s="102">
        <f>YEAR(Tableau2[[#This Row],[2. date saisie]])</f>
        <v>2021</v>
      </c>
      <c r="D383" s="102">
        <f>MONTH(Tableau2[[#This Row],[2. date saisie]])</f>
        <v>8</v>
      </c>
      <c r="E383" s="102" t="str">
        <f t="shared" si="10"/>
        <v>08</v>
      </c>
      <c r="F383" s="102" t="str">
        <f>_xlfn.CONCAT(Tableau2[[#This Row],[2a]],Tableau2[[#This Row],[2c]])</f>
        <v>202108</v>
      </c>
      <c r="G383" s="96">
        <v>1396369</v>
      </c>
      <c r="H383">
        <v>300</v>
      </c>
      <c r="I383" s="102">
        <f>Tableau2[[#This Row],[4. poids OT (kg)]]/1000</f>
        <v>0.3</v>
      </c>
      <c r="J383" t="s">
        <v>46</v>
      </c>
      <c r="K383">
        <v>158</v>
      </c>
      <c r="L383">
        <v>21300</v>
      </c>
      <c r="M383" t="s">
        <v>94</v>
      </c>
      <c r="N383">
        <v>91100</v>
      </c>
      <c r="O383" t="s">
        <v>76</v>
      </c>
      <c r="P383">
        <v>278.14499999999998</v>
      </c>
      <c r="Q383" t="s">
        <v>95</v>
      </c>
      <c r="R383">
        <v>1995</v>
      </c>
      <c r="S383" t="s">
        <v>78</v>
      </c>
      <c r="T383">
        <f>VLOOKUP(Tableau2[[#This Row],[5. type transport]],'Taux émission CO2e'!$A$5:$D$16,4,0)</f>
        <v>0.16</v>
      </c>
      <c r="U383">
        <f>VLOOKUP(Tableau2[[#This Row],[5. type transport]],'Taux émission CO2e'!$A$5:$B$16,2,0)</f>
        <v>0.3</v>
      </c>
      <c r="V383">
        <f>VLOOKUP(Tableau2[[#This Row],[5. type transport]],'Taux émission CO2e'!$A$20:$D$31,4,0)</f>
        <v>6.7400000000000002E-2</v>
      </c>
      <c r="W383">
        <f>VLOOKUP(Tableau2[[#This Row],[5. type transport]],'Taux émission CO2e'!$A$20:$B$31,2,0)</f>
        <v>0.7</v>
      </c>
      <c r="X383" s="98">
        <f t="shared" si="11"/>
        <v>7.942152329999999</v>
      </c>
    </row>
    <row r="384" spans="1:24" x14ac:dyDescent="0.25">
      <c r="A384">
        <v>20210800045</v>
      </c>
      <c r="B384" s="95">
        <v>44426</v>
      </c>
      <c r="C384" s="102">
        <f>YEAR(Tableau2[[#This Row],[2. date saisie]])</f>
        <v>2021</v>
      </c>
      <c r="D384" s="102">
        <f>MONTH(Tableau2[[#This Row],[2. date saisie]])</f>
        <v>8</v>
      </c>
      <c r="E384" s="102" t="str">
        <f t="shared" si="10"/>
        <v>08</v>
      </c>
      <c r="F384" s="102" t="str">
        <f>_xlfn.CONCAT(Tableau2[[#This Row],[2a]],Tableau2[[#This Row],[2c]])</f>
        <v>202108</v>
      </c>
      <c r="G384" s="96">
        <v>1396913</v>
      </c>
      <c r="H384">
        <v>150</v>
      </c>
      <c r="I384" s="102">
        <f>Tableau2[[#This Row],[4. poids OT (kg)]]/1000</f>
        <v>0.15</v>
      </c>
      <c r="J384" t="s">
        <v>46</v>
      </c>
      <c r="K384">
        <v>175</v>
      </c>
      <c r="L384">
        <v>40300</v>
      </c>
      <c r="M384" t="s">
        <v>92</v>
      </c>
      <c r="N384">
        <v>59100</v>
      </c>
      <c r="O384" t="s">
        <v>74</v>
      </c>
      <c r="P384">
        <v>986.75599999999997</v>
      </c>
      <c r="Q384" t="s">
        <v>93</v>
      </c>
      <c r="R384">
        <v>1973</v>
      </c>
      <c r="S384" t="s">
        <v>78</v>
      </c>
      <c r="T384">
        <f>VLOOKUP(Tableau2[[#This Row],[5. type transport]],'Taux émission CO2e'!$A$5:$D$16,4,0)</f>
        <v>0.16</v>
      </c>
      <c r="U384">
        <f>VLOOKUP(Tableau2[[#This Row],[5. type transport]],'Taux émission CO2e'!$A$5:$B$16,2,0)</f>
        <v>0.3</v>
      </c>
      <c r="V384">
        <f>VLOOKUP(Tableau2[[#This Row],[5. type transport]],'Taux émission CO2e'!$A$20:$D$31,4,0)</f>
        <v>6.7400000000000002E-2</v>
      </c>
      <c r="W384">
        <f>VLOOKUP(Tableau2[[#This Row],[5. type transport]],'Taux émission CO2e'!$A$20:$B$31,2,0)</f>
        <v>0.7</v>
      </c>
      <c r="X384" s="98">
        <f t="shared" si="11"/>
        <v>14.087915411999999</v>
      </c>
    </row>
    <row r="385" spans="1:24" x14ac:dyDescent="0.25">
      <c r="A385">
        <v>20210800045</v>
      </c>
      <c r="B385" s="95">
        <v>44427</v>
      </c>
      <c r="C385" s="102">
        <f>YEAR(Tableau2[[#This Row],[2. date saisie]])</f>
        <v>2021</v>
      </c>
      <c r="D385" s="102">
        <f>MONTH(Tableau2[[#This Row],[2. date saisie]])</f>
        <v>8</v>
      </c>
      <c r="E385" s="102" t="str">
        <f t="shared" si="10"/>
        <v>08</v>
      </c>
      <c r="F385" s="102" t="str">
        <f>_xlfn.CONCAT(Tableau2[[#This Row],[2a]],Tableau2[[#This Row],[2c]])</f>
        <v>202108</v>
      </c>
      <c r="G385" s="96">
        <v>1397311</v>
      </c>
      <c r="H385">
        <v>255</v>
      </c>
      <c r="I385" s="102">
        <f>Tableau2[[#This Row],[4. poids OT (kg)]]/1000</f>
        <v>0.255</v>
      </c>
      <c r="J385" t="s">
        <v>47</v>
      </c>
      <c r="K385">
        <v>147</v>
      </c>
      <c r="L385">
        <v>91100</v>
      </c>
      <c r="M385" t="s">
        <v>70</v>
      </c>
      <c r="N385">
        <v>66000</v>
      </c>
      <c r="O385" t="s">
        <v>71</v>
      </c>
      <c r="P385">
        <v>837.41300000000001</v>
      </c>
      <c r="Q385" t="s">
        <v>72</v>
      </c>
      <c r="R385">
        <v>1969</v>
      </c>
      <c r="S385" t="s">
        <v>69</v>
      </c>
      <c r="T385">
        <f>VLOOKUP(Tableau2[[#This Row],[5. type transport]],'Taux émission CO2e'!$A$5:$D$16,4,0)</f>
        <v>0.16</v>
      </c>
      <c r="U385">
        <f>VLOOKUP(Tableau2[[#This Row],[5. type transport]],'Taux émission CO2e'!$A$5:$B$16,2,0)</f>
        <v>0.3</v>
      </c>
      <c r="V385">
        <f>VLOOKUP(Tableau2[[#This Row],[5. type transport]],'Taux émission CO2e'!$A$20:$D$31,4,0)</f>
        <v>6.7400000000000002E-2</v>
      </c>
      <c r="W385">
        <f>VLOOKUP(Tableau2[[#This Row],[5. type transport]],'Taux émission CO2e'!$A$20:$B$31,2,0)</f>
        <v>0.7</v>
      </c>
      <c r="X385" s="98">
        <f t="shared" si="11"/>
        <v>20.324767181700004</v>
      </c>
    </row>
    <row r="386" spans="1:24" x14ac:dyDescent="0.25">
      <c r="A386">
        <v>20210800045</v>
      </c>
      <c r="B386" s="95">
        <v>44427</v>
      </c>
      <c r="C386" s="102">
        <f>YEAR(Tableau2[[#This Row],[2. date saisie]])</f>
        <v>2021</v>
      </c>
      <c r="D386" s="102">
        <f>MONTH(Tableau2[[#This Row],[2. date saisie]])</f>
        <v>8</v>
      </c>
      <c r="E386" s="102" t="str">
        <f t="shared" ref="E386:E449" si="12">IF(D386&lt;10,"0"&amp;D386,D386)</f>
        <v>08</v>
      </c>
      <c r="F386" s="102" t="str">
        <f>_xlfn.CONCAT(Tableau2[[#This Row],[2a]],Tableau2[[#This Row],[2c]])</f>
        <v>202108</v>
      </c>
      <c r="G386" s="96">
        <v>1397099</v>
      </c>
      <c r="H386">
        <v>300</v>
      </c>
      <c r="I386" s="102">
        <f>Tableau2[[#This Row],[4. poids OT (kg)]]/1000</f>
        <v>0.3</v>
      </c>
      <c r="J386" t="s">
        <v>46</v>
      </c>
      <c r="K386">
        <v>228</v>
      </c>
      <c r="L386">
        <v>67100</v>
      </c>
      <c r="M386" t="s">
        <v>73</v>
      </c>
      <c r="N386">
        <v>91100</v>
      </c>
      <c r="O386" t="s">
        <v>76</v>
      </c>
      <c r="P386">
        <v>516.47400000000005</v>
      </c>
      <c r="Q386" t="s">
        <v>75</v>
      </c>
      <c r="R386">
        <v>1987</v>
      </c>
      <c r="S386" t="s">
        <v>69</v>
      </c>
      <c r="T386">
        <f>VLOOKUP(Tableau2[[#This Row],[5. type transport]],'Taux émission CO2e'!$A$5:$D$16,4,0)</f>
        <v>0.16</v>
      </c>
      <c r="U386">
        <f>VLOOKUP(Tableau2[[#This Row],[5. type transport]],'Taux émission CO2e'!$A$5:$B$16,2,0)</f>
        <v>0.3</v>
      </c>
      <c r="V386">
        <f>VLOOKUP(Tableau2[[#This Row],[5. type transport]],'Taux émission CO2e'!$A$20:$D$31,4,0)</f>
        <v>6.7400000000000002E-2</v>
      </c>
      <c r="W386">
        <f>VLOOKUP(Tableau2[[#This Row],[5. type transport]],'Taux émission CO2e'!$A$20:$B$31,2,0)</f>
        <v>0.7</v>
      </c>
      <c r="X386" s="98">
        <f t="shared" ref="X386:X449" si="13">(U386*T386*I386*P386)+(V386*W386*P386*I386)</f>
        <v>14.747398596</v>
      </c>
    </row>
    <row r="387" spans="1:24" x14ac:dyDescent="0.25">
      <c r="A387">
        <v>20210800045</v>
      </c>
      <c r="B387" s="95">
        <v>44428</v>
      </c>
      <c r="C387" s="102">
        <f>YEAR(Tableau2[[#This Row],[2. date saisie]])</f>
        <v>2021</v>
      </c>
      <c r="D387" s="102">
        <f>MONTH(Tableau2[[#This Row],[2. date saisie]])</f>
        <v>8</v>
      </c>
      <c r="E387" s="102" t="str">
        <f t="shared" si="12"/>
        <v>08</v>
      </c>
      <c r="F387" s="102" t="str">
        <f>_xlfn.CONCAT(Tableau2[[#This Row],[2a]],Tableau2[[#This Row],[2c]])</f>
        <v>202108</v>
      </c>
      <c r="G387" s="96">
        <v>1397665</v>
      </c>
      <c r="H387">
        <v>1170</v>
      </c>
      <c r="I387" s="102">
        <f>Tableau2[[#This Row],[4. poids OT (kg)]]/1000</f>
        <v>1.17</v>
      </c>
      <c r="J387" t="s">
        <v>46</v>
      </c>
      <c r="K387">
        <v>287</v>
      </c>
      <c r="L387">
        <v>91100</v>
      </c>
      <c r="M387" t="s">
        <v>70</v>
      </c>
      <c r="N387">
        <v>67100</v>
      </c>
      <c r="O387" t="s">
        <v>79</v>
      </c>
      <c r="P387">
        <v>515.798</v>
      </c>
      <c r="Q387" t="s">
        <v>72</v>
      </c>
      <c r="R387">
        <v>1969</v>
      </c>
      <c r="S387" t="s">
        <v>69</v>
      </c>
      <c r="T387">
        <f>VLOOKUP(Tableau2[[#This Row],[5. type transport]],'Taux émission CO2e'!$A$5:$D$16,4,0)</f>
        <v>0.16</v>
      </c>
      <c r="U387">
        <f>VLOOKUP(Tableau2[[#This Row],[5. type transport]],'Taux émission CO2e'!$A$5:$B$16,2,0)</f>
        <v>0.3</v>
      </c>
      <c r="V387">
        <f>VLOOKUP(Tableau2[[#This Row],[5. type transport]],'Taux émission CO2e'!$A$20:$D$31,4,0)</f>
        <v>6.7400000000000002E-2</v>
      </c>
      <c r="W387">
        <f>VLOOKUP(Tableau2[[#This Row],[5. type transport]],'Taux émission CO2e'!$A$20:$B$31,2,0)</f>
        <v>0.7</v>
      </c>
      <c r="X387" s="98">
        <f t="shared" si="13"/>
        <v>57.439574758799999</v>
      </c>
    </row>
    <row r="388" spans="1:24" x14ac:dyDescent="0.25">
      <c r="A388">
        <v>20210800045</v>
      </c>
      <c r="B388" s="95">
        <v>44431</v>
      </c>
      <c r="C388" s="102">
        <f>YEAR(Tableau2[[#This Row],[2. date saisie]])</f>
        <v>2021</v>
      </c>
      <c r="D388" s="102">
        <f>MONTH(Tableau2[[#This Row],[2. date saisie]])</f>
        <v>8</v>
      </c>
      <c r="E388" s="102" t="str">
        <f t="shared" si="12"/>
        <v>08</v>
      </c>
      <c r="F388" s="102" t="str">
        <f>_xlfn.CONCAT(Tableau2[[#This Row],[2a]],Tableau2[[#This Row],[2c]])</f>
        <v>202108</v>
      </c>
      <c r="G388" s="96">
        <v>1398101</v>
      </c>
      <c r="H388">
        <v>275</v>
      </c>
      <c r="I388" s="102">
        <f>Tableau2[[#This Row],[4. poids OT (kg)]]/1000</f>
        <v>0.27500000000000002</v>
      </c>
      <c r="J388" t="s">
        <v>46</v>
      </c>
      <c r="K388">
        <v>105</v>
      </c>
      <c r="L388">
        <v>91100</v>
      </c>
      <c r="M388" t="s">
        <v>70</v>
      </c>
      <c r="N388">
        <v>21300</v>
      </c>
      <c r="O388" t="s">
        <v>89</v>
      </c>
      <c r="P388">
        <v>279.79899999999998</v>
      </c>
      <c r="Q388" t="s">
        <v>72</v>
      </c>
      <c r="R388">
        <v>1969</v>
      </c>
      <c r="S388" t="s">
        <v>69</v>
      </c>
      <c r="T388">
        <f>VLOOKUP(Tableau2[[#This Row],[5. type transport]],'Taux émission CO2e'!$A$5:$D$16,4,0)</f>
        <v>0.16</v>
      </c>
      <c r="U388">
        <f>VLOOKUP(Tableau2[[#This Row],[5. type transport]],'Taux émission CO2e'!$A$5:$B$16,2,0)</f>
        <v>0.3</v>
      </c>
      <c r="V388">
        <f>VLOOKUP(Tableau2[[#This Row],[5. type transport]],'Taux émission CO2e'!$A$20:$D$31,4,0)</f>
        <v>6.7400000000000002E-2</v>
      </c>
      <c r="W388">
        <f>VLOOKUP(Tableau2[[#This Row],[5. type transport]],'Taux émission CO2e'!$A$20:$B$31,2,0)</f>
        <v>0.7</v>
      </c>
      <c r="X388" s="98">
        <f t="shared" si="13"/>
        <v>7.3235989255000007</v>
      </c>
    </row>
    <row r="389" spans="1:24" x14ac:dyDescent="0.25">
      <c r="A389">
        <v>20210800045</v>
      </c>
      <c r="B389" s="95">
        <v>44431</v>
      </c>
      <c r="C389" s="102">
        <f>YEAR(Tableau2[[#This Row],[2. date saisie]])</f>
        <v>2021</v>
      </c>
      <c r="D389" s="102">
        <f>MONTH(Tableau2[[#This Row],[2. date saisie]])</f>
        <v>8</v>
      </c>
      <c r="E389" s="102" t="str">
        <f t="shared" si="12"/>
        <v>08</v>
      </c>
      <c r="F389" s="102" t="str">
        <f>_xlfn.CONCAT(Tableau2[[#This Row],[2a]],Tableau2[[#This Row],[2c]])</f>
        <v>202108</v>
      </c>
      <c r="G389" s="96">
        <v>1397664</v>
      </c>
      <c r="H389">
        <v>150</v>
      </c>
      <c r="I389" s="102">
        <f>Tableau2[[#This Row],[4. poids OT (kg)]]/1000</f>
        <v>0.15</v>
      </c>
      <c r="J389" t="s">
        <v>46</v>
      </c>
      <c r="K389">
        <v>114.22</v>
      </c>
      <c r="L389">
        <v>62450</v>
      </c>
      <c r="M389" t="s">
        <v>150</v>
      </c>
      <c r="N389">
        <v>91100</v>
      </c>
      <c r="O389" t="s">
        <v>76</v>
      </c>
      <c r="P389">
        <v>190.54599999999999</v>
      </c>
      <c r="Q389" t="s">
        <v>151</v>
      </c>
      <c r="R389">
        <v>1984</v>
      </c>
      <c r="S389" t="s">
        <v>78</v>
      </c>
      <c r="T389">
        <f>VLOOKUP(Tableau2[[#This Row],[5. type transport]],'Taux émission CO2e'!$A$5:$D$16,4,0)</f>
        <v>0.16</v>
      </c>
      <c r="U389">
        <f>VLOOKUP(Tableau2[[#This Row],[5. type transport]],'Taux émission CO2e'!$A$5:$B$16,2,0)</f>
        <v>0.3</v>
      </c>
      <c r="V389">
        <f>VLOOKUP(Tableau2[[#This Row],[5. type transport]],'Taux émission CO2e'!$A$20:$D$31,4,0)</f>
        <v>6.7400000000000002E-2</v>
      </c>
      <c r="W389">
        <f>VLOOKUP(Tableau2[[#This Row],[5. type transport]],'Taux émission CO2e'!$A$20:$B$31,2,0)</f>
        <v>0.7</v>
      </c>
      <c r="X389" s="98">
        <f t="shared" si="13"/>
        <v>2.7204252420000001</v>
      </c>
    </row>
    <row r="390" spans="1:24" x14ac:dyDescent="0.25">
      <c r="A390">
        <v>20210800045</v>
      </c>
      <c r="B390" s="95">
        <v>44431</v>
      </c>
      <c r="C390" s="102">
        <f>YEAR(Tableau2[[#This Row],[2. date saisie]])</f>
        <v>2021</v>
      </c>
      <c r="D390" s="102">
        <f>MONTH(Tableau2[[#This Row],[2. date saisie]])</f>
        <v>8</v>
      </c>
      <c r="E390" s="102" t="str">
        <f t="shared" si="12"/>
        <v>08</v>
      </c>
      <c r="F390" s="102" t="str">
        <f>_xlfn.CONCAT(Tableau2[[#This Row],[2a]],Tableau2[[#This Row],[2c]])</f>
        <v>202108</v>
      </c>
      <c r="G390" s="96">
        <v>1398110</v>
      </c>
      <c r="H390">
        <v>860</v>
      </c>
      <c r="I390" s="102">
        <f>Tableau2[[#This Row],[4. poids OT (kg)]]/1000</f>
        <v>0.86</v>
      </c>
      <c r="J390" t="s">
        <v>46</v>
      </c>
      <c r="K390">
        <v>145</v>
      </c>
      <c r="L390">
        <v>91100</v>
      </c>
      <c r="M390" t="s">
        <v>70</v>
      </c>
      <c r="N390">
        <v>62780</v>
      </c>
      <c r="O390" t="s">
        <v>102</v>
      </c>
      <c r="P390">
        <v>280.69799999999998</v>
      </c>
      <c r="Q390" t="s">
        <v>72</v>
      </c>
      <c r="R390">
        <v>1969</v>
      </c>
      <c r="S390" t="s">
        <v>69</v>
      </c>
      <c r="T390">
        <f>VLOOKUP(Tableau2[[#This Row],[5. type transport]],'Taux émission CO2e'!$A$5:$D$16,4,0)</f>
        <v>0.16</v>
      </c>
      <c r="U390">
        <f>VLOOKUP(Tableau2[[#This Row],[5. type transport]],'Taux émission CO2e'!$A$5:$B$16,2,0)</f>
        <v>0.3</v>
      </c>
      <c r="V390">
        <f>VLOOKUP(Tableau2[[#This Row],[5. type transport]],'Taux émission CO2e'!$A$20:$D$31,4,0)</f>
        <v>6.7400000000000002E-2</v>
      </c>
      <c r="W390">
        <f>VLOOKUP(Tableau2[[#This Row],[5. type transport]],'Taux émission CO2e'!$A$20:$B$31,2,0)</f>
        <v>0.7</v>
      </c>
      <c r="X390" s="98">
        <f t="shared" si="13"/>
        <v>22.976478650399997</v>
      </c>
    </row>
    <row r="391" spans="1:24" x14ac:dyDescent="0.25">
      <c r="A391">
        <v>20210800045</v>
      </c>
      <c r="B391" s="95">
        <v>44431</v>
      </c>
      <c r="C391" s="102">
        <f>YEAR(Tableau2[[#This Row],[2. date saisie]])</f>
        <v>2021</v>
      </c>
      <c r="D391" s="102">
        <f>MONTH(Tableau2[[#This Row],[2. date saisie]])</f>
        <v>8</v>
      </c>
      <c r="E391" s="102" t="str">
        <f t="shared" si="12"/>
        <v>08</v>
      </c>
      <c r="F391" s="102" t="str">
        <f>_xlfn.CONCAT(Tableau2[[#This Row],[2a]],Tableau2[[#This Row],[2c]])</f>
        <v>202108</v>
      </c>
      <c r="G391" s="96">
        <v>1397848</v>
      </c>
      <c r="H391">
        <v>780</v>
      </c>
      <c r="I391" s="102">
        <f>Tableau2[[#This Row],[4. poids OT (kg)]]/1000</f>
        <v>0.78</v>
      </c>
      <c r="J391" t="s">
        <v>46</v>
      </c>
      <c r="K391">
        <v>165</v>
      </c>
      <c r="L391">
        <v>91100</v>
      </c>
      <c r="M391" t="s">
        <v>70</v>
      </c>
      <c r="N391">
        <v>59100</v>
      </c>
      <c r="O391" t="s">
        <v>74</v>
      </c>
      <c r="P391">
        <v>266.166</v>
      </c>
      <c r="Q391" t="s">
        <v>72</v>
      </c>
      <c r="R391">
        <v>1969</v>
      </c>
      <c r="S391" t="s">
        <v>69</v>
      </c>
      <c r="T391">
        <f>VLOOKUP(Tableau2[[#This Row],[5. type transport]],'Taux émission CO2e'!$A$5:$D$16,4,0)</f>
        <v>0.16</v>
      </c>
      <c r="U391">
        <f>VLOOKUP(Tableau2[[#This Row],[5. type transport]],'Taux émission CO2e'!$A$5:$B$16,2,0)</f>
        <v>0.3</v>
      </c>
      <c r="V391">
        <f>VLOOKUP(Tableau2[[#This Row],[5. type transport]],'Taux émission CO2e'!$A$20:$D$31,4,0)</f>
        <v>6.7400000000000002E-2</v>
      </c>
      <c r="W391">
        <f>VLOOKUP(Tableau2[[#This Row],[5. type transport]],'Taux émission CO2e'!$A$20:$B$31,2,0)</f>
        <v>0.7</v>
      </c>
      <c r="X391" s="98">
        <f t="shared" si="13"/>
        <v>19.760270306400002</v>
      </c>
    </row>
    <row r="392" spans="1:24" x14ac:dyDescent="0.25">
      <c r="A392">
        <v>20210800045</v>
      </c>
      <c r="B392" s="95">
        <v>44431</v>
      </c>
      <c r="C392" s="102">
        <f>YEAR(Tableau2[[#This Row],[2. date saisie]])</f>
        <v>2021</v>
      </c>
      <c r="D392" s="102">
        <f>MONTH(Tableau2[[#This Row],[2. date saisie]])</f>
        <v>8</v>
      </c>
      <c r="E392" s="102" t="str">
        <f t="shared" si="12"/>
        <v>08</v>
      </c>
      <c r="F392" s="102" t="str">
        <f>_xlfn.CONCAT(Tableau2[[#This Row],[2a]],Tableau2[[#This Row],[2c]])</f>
        <v>202108</v>
      </c>
      <c r="G392" s="96">
        <v>1397408</v>
      </c>
      <c r="H392">
        <v>300</v>
      </c>
      <c r="I392" s="102">
        <f>Tableau2[[#This Row],[4. poids OT (kg)]]/1000</f>
        <v>0.3</v>
      </c>
      <c r="J392" t="s">
        <v>47</v>
      </c>
      <c r="K392">
        <v>166</v>
      </c>
      <c r="L392">
        <v>39570</v>
      </c>
      <c r="M392" t="s">
        <v>115</v>
      </c>
      <c r="N392">
        <v>91100</v>
      </c>
      <c r="O392" t="s">
        <v>76</v>
      </c>
      <c r="P392">
        <v>380.58600000000001</v>
      </c>
      <c r="Q392" t="s">
        <v>116</v>
      </c>
      <c r="R392">
        <v>1986</v>
      </c>
      <c r="S392" t="s">
        <v>69</v>
      </c>
      <c r="T392">
        <f>VLOOKUP(Tableau2[[#This Row],[5. type transport]],'Taux émission CO2e'!$A$5:$D$16,4,0)</f>
        <v>0.16</v>
      </c>
      <c r="U392">
        <f>VLOOKUP(Tableau2[[#This Row],[5. type transport]],'Taux émission CO2e'!$A$5:$B$16,2,0)</f>
        <v>0.3</v>
      </c>
      <c r="V392">
        <f>VLOOKUP(Tableau2[[#This Row],[5. type transport]],'Taux émission CO2e'!$A$20:$D$31,4,0)</f>
        <v>6.7400000000000002E-2</v>
      </c>
      <c r="W392">
        <f>VLOOKUP(Tableau2[[#This Row],[5. type transport]],'Taux émission CO2e'!$A$20:$B$31,2,0)</f>
        <v>0.7</v>
      </c>
      <c r="X392" s="98">
        <f t="shared" si="13"/>
        <v>10.867252643999999</v>
      </c>
    </row>
    <row r="393" spans="1:24" x14ac:dyDescent="0.25">
      <c r="A393">
        <v>20210800045</v>
      </c>
      <c r="B393" s="95">
        <v>44431</v>
      </c>
      <c r="C393" s="102">
        <f>YEAR(Tableau2[[#This Row],[2. date saisie]])</f>
        <v>2021</v>
      </c>
      <c r="D393" s="102">
        <f>MONTH(Tableau2[[#This Row],[2. date saisie]])</f>
        <v>8</v>
      </c>
      <c r="E393" s="102" t="str">
        <f t="shared" si="12"/>
        <v>08</v>
      </c>
      <c r="F393" s="102" t="str">
        <f>_xlfn.CONCAT(Tableau2[[#This Row],[2a]],Tableau2[[#This Row],[2c]])</f>
        <v>202108</v>
      </c>
      <c r="G393" s="96">
        <v>1397920</v>
      </c>
      <c r="H393">
        <v>600</v>
      </c>
      <c r="I393" s="102">
        <f>Tableau2[[#This Row],[4. poids OT (kg)]]/1000</f>
        <v>0.6</v>
      </c>
      <c r="J393" t="s">
        <v>46</v>
      </c>
      <c r="K393">
        <v>182</v>
      </c>
      <c r="L393">
        <v>21300</v>
      </c>
      <c r="M393" t="s">
        <v>94</v>
      </c>
      <c r="N393">
        <v>59100</v>
      </c>
      <c r="O393" t="s">
        <v>74</v>
      </c>
      <c r="P393">
        <v>520.61199999999997</v>
      </c>
      <c r="Q393" t="s">
        <v>95</v>
      </c>
      <c r="R393">
        <v>1995</v>
      </c>
      <c r="S393" t="s">
        <v>78</v>
      </c>
      <c r="T393">
        <f>VLOOKUP(Tableau2[[#This Row],[5. type transport]],'Taux émission CO2e'!$A$5:$D$16,4,0)</f>
        <v>0.16</v>
      </c>
      <c r="U393">
        <f>VLOOKUP(Tableau2[[#This Row],[5. type transport]],'Taux émission CO2e'!$A$5:$B$16,2,0)</f>
        <v>0.3</v>
      </c>
      <c r="V393">
        <f>VLOOKUP(Tableau2[[#This Row],[5. type transport]],'Taux émission CO2e'!$A$20:$D$31,4,0)</f>
        <v>6.7400000000000002E-2</v>
      </c>
      <c r="W393">
        <f>VLOOKUP(Tableau2[[#This Row],[5. type transport]],'Taux émission CO2e'!$A$20:$B$31,2,0)</f>
        <v>0.7</v>
      </c>
      <c r="X393" s="98">
        <f t="shared" si="13"/>
        <v>29.731110095999995</v>
      </c>
    </row>
    <row r="394" spans="1:24" x14ac:dyDescent="0.25">
      <c r="A394">
        <v>20210800045</v>
      </c>
      <c r="B394" s="95">
        <v>44432</v>
      </c>
      <c r="C394" s="102">
        <f>YEAR(Tableau2[[#This Row],[2. date saisie]])</f>
        <v>2021</v>
      </c>
      <c r="D394" s="102">
        <f>MONTH(Tableau2[[#This Row],[2. date saisie]])</f>
        <v>8</v>
      </c>
      <c r="E394" s="102" t="str">
        <f t="shared" si="12"/>
        <v>08</v>
      </c>
      <c r="F394" s="102" t="str">
        <f>_xlfn.CONCAT(Tableau2[[#This Row],[2a]],Tableau2[[#This Row],[2c]])</f>
        <v>202108</v>
      </c>
      <c r="G394" s="96">
        <v>1397734</v>
      </c>
      <c r="H394">
        <v>300</v>
      </c>
      <c r="I394" s="102">
        <f>Tableau2[[#This Row],[4. poids OT (kg)]]/1000</f>
        <v>0.3</v>
      </c>
      <c r="J394" t="s">
        <v>47</v>
      </c>
      <c r="K394">
        <v>125</v>
      </c>
      <c r="L394">
        <v>59243</v>
      </c>
      <c r="M394" t="s">
        <v>117</v>
      </c>
      <c r="N394">
        <v>91100</v>
      </c>
      <c r="O394" t="s">
        <v>76</v>
      </c>
      <c r="P394">
        <v>251.91900000000001</v>
      </c>
      <c r="Q394" t="s">
        <v>118</v>
      </c>
      <c r="R394">
        <v>1978</v>
      </c>
      <c r="S394" t="s">
        <v>78</v>
      </c>
      <c r="T394">
        <f>VLOOKUP(Tableau2[[#This Row],[5. type transport]],'Taux émission CO2e'!$A$5:$D$16,4,0)</f>
        <v>0.16</v>
      </c>
      <c r="U394">
        <f>VLOOKUP(Tableau2[[#This Row],[5. type transport]],'Taux émission CO2e'!$A$5:$B$16,2,0)</f>
        <v>0.3</v>
      </c>
      <c r="V394">
        <f>VLOOKUP(Tableau2[[#This Row],[5. type transport]],'Taux émission CO2e'!$A$20:$D$31,4,0)</f>
        <v>6.7400000000000002E-2</v>
      </c>
      <c r="W394">
        <f>VLOOKUP(Tableau2[[#This Row],[5. type transport]],'Taux émission CO2e'!$A$20:$B$31,2,0)</f>
        <v>0.7</v>
      </c>
      <c r="X394" s="98">
        <f t="shared" si="13"/>
        <v>7.1932951260000006</v>
      </c>
    </row>
    <row r="395" spans="1:24" x14ac:dyDescent="0.25">
      <c r="A395">
        <v>20210800045</v>
      </c>
      <c r="B395" s="95">
        <v>44432</v>
      </c>
      <c r="C395" s="102">
        <f>YEAR(Tableau2[[#This Row],[2. date saisie]])</f>
        <v>2021</v>
      </c>
      <c r="D395" s="102">
        <f>MONTH(Tableau2[[#This Row],[2. date saisie]])</f>
        <v>8</v>
      </c>
      <c r="E395" s="102" t="str">
        <f t="shared" si="12"/>
        <v>08</v>
      </c>
      <c r="F395" s="102" t="str">
        <f>_xlfn.CONCAT(Tableau2[[#This Row],[2a]],Tableau2[[#This Row],[2c]])</f>
        <v>202108</v>
      </c>
      <c r="G395" s="96">
        <v>1398509</v>
      </c>
      <c r="H395">
        <v>270</v>
      </c>
      <c r="I395" s="102">
        <f>Tableau2[[#This Row],[4. poids OT (kg)]]/1000</f>
        <v>0.27</v>
      </c>
      <c r="J395" t="s">
        <v>46</v>
      </c>
      <c r="K395">
        <v>131</v>
      </c>
      <c r="L395">
        <v>91100</v>
      </c>
      <c r="M395" t="s">
        <v>70</v>
      </c>
      <c r="N395">
        <v>39570</v>
      </c>
      <c r="O395" t="s">
        <v>105</v>
      </c>
      <c r="P395">
        <v>380.45499999999998</v>
      </c>
      <c r="Q395" t="s">
        <v>72</v>
      </c>
      <c r="R395">
        <v>1969</v>
      </c>
      <c r="S395" t="s">
        <v>69</v>
      </c>
      <c r="T395">
        <f>VLOOKUP(Tableau2[[#This Row],[5. type transport]],'Taux émission CO2e'!$A$5:$D$16,4,0)</f>
        <v>0.16</v>
      </c>
      <c r="U395">
        <f>VLOOKUP(Tableau2[[#This Row],[5. type transport]],'Taux émission CO2e'!$A$5:$B$16,2,0)</f>
        <v>0.3</v>
      </c>
      <c r="V395">
        <f>VLOOKUP(Tableau2[[#This Row],[5. type transport]],'Taux émission CO2e'!$A$20:$D$31,4,0)</f>
        <v>6.7400000000000002E-2</v>
      </c>
      <c r="W395">
        <f>VLOOKUP(Tableau2[[#This Row],[5. type transport]],'Taux émission CO2e'!$A$20:$B$31,2,0)</f>
        <v>0.7</v>
      </c>
      <c r="X395" s="98">
        <f t="shared" si="13"/>
        <v>9.7771608629999989</v>
      </c>
    </row>
    <row r="396" spans="1:24" x14ac:dyDescent="0.25">
      <c r="A396">
        <v>20210800045</v>
      </c>
      <c r="B396" s="95">
        <v>44432</v>
      </c>
      <c r="C396" s="102">
        <f>YEAR(Tableau2[[#This Row],[2. date saisie]])</f>
        <v>2021</v>
      </c>
      <c r="D396" s="102">
        <f>MONTH(Tableau2[[#This Row],[2. date saisie]])</f>
        <v>8</v>
      </c>
      <c r="E396" s="102" t="str">
        <f t="shared" si="12"/>
        <v>08</v>
      </c>
      <c r="F396" s="102" t="str">
        <f>_xlfn.CONCAT(Tableau2[[#This Row],[2a]],Tableau2[[#This Row],[2c]])</f>
        <v>202108</v>
      </c>
      <c r="G396" s="96">
        <v>1397986</v>
      </c>
      <c r="H396">
        <v>300</v>
      </c>
      <c r="I396" s="102">
        <f>Tableau2[[#This Row],[4. poids OT (kg)]]/1000</f>
        <v>0.3</v>
      </c>
      <c r="J396" t="s">
        <v>46</v>
      </c>
      <c r="K396">
        <v>158</v>
      </c>
      <c r="L396">
        <v>62780</v>
      </c>
      <c r="M396" t="s">
        <v>113</v>
      </c>
      <c r="N396">
        <v>91100</v>
      </c>
      <c r="O396" t="s">
        <v>76</v>
      </c>
      <c r="P396">
        <v>278.49700000000001</v>
      </c>
      <c r="Q396" t="s">
        <v>114</v>
      </c>
      <c r="R396">
        <v>1987</v>
      </c>
      <c r="S396" t="s">
        <v>78</v>
      </c>
      <c r="T396">
        <f>VLOOKUP(Tableau2[[#This Row],[5. type transport]],'Taux émission CO2e'!$A$5:$D$16,4,0)</f>
        <v>0.16</v>
      </c>
      <c r="U396">
        <f>VLOOKUP(Tableau2[[#This Row],[5. type transport]],'Taux émission CO2e'!$A$5:$B$16,2,0)</f>
        <v>0.3</v>
      </c>
      <c r="V396">
        <f>VLOOKUP(Tableau2[[#This Row],[5. type transport]],'Taux émission CO2e'!$A$20:$D$31,4,0)</f>
        <v>6.7400000000000002E-2</v>
      </c>
      <c r="W396">
        <f>VLOOKUP(Tableau2[[#This Row],[5. type transport]],'Taux émission CO2e'!$A$20:$B$31,2,0)</f>
        <v>0.7</v>
      </c>
      <c r="X396" s="98">
        <f t="shared" si="13"/>
        <v>7.9522033380000003</v>
      </c>
    </row>
    <row r="397" spans="1:24" x14ac:dyDescent="0.25">
      <c r="A397">
        <v>20210800045</v>
      </c>
      <c r="B397" s="95">
        <v>44432</v>
      </c>
      <c r="C397" s="102">
        <f>YEAR(Tableau2[[#This Row],[2. date saisie]])</f>
        <v>2021</v>
      </c>
      <c r="D397" s="102">
        <f>MONTH(Tableau2[[#This Row],[2. date saisie]])</f>
        <v>8</v>
      </c>
      <c r="E397" s="102" t="str">
        <f t="shared" si="12"/>
        <v>08</v>
      </c>
      <c r="F397" s="102" t="str">
        <f>_xlfn.CONCAT(Tableau2[[#This Row],[2a]],Tableau2[[#This Row],[2c]])</f>
        <v>202108</v>
      </c>
      <c r="G397" s="96">
        <v>1397988</v>
      </c>
      <c r="H397">
        <v>300</v>
      </c>
      <c r="I397" s="102">
        <f>Tableau2[[#This Row],[4. poids OT (kg)]]/1000</f>
        <v>0.3</v>
      </c>
      <c r="J397" t="s">
        <v>46</v>
      </c>
      <c r="K397">
        <v>158</v>
      </c>
      <c r="L397">
        <v>21300</v>
      </c>
      <c r="M397" t="s">
        <v>94</v>
      </c>
      <c r="N397">
        <v>91100</v>
      </c>
      <c r="O397" t="s">
        <v>76</v>
      </c>
      <c r="P397">
        <v>278.14499999999998</v>
      </c>
      <c r="Q397" t="s">
        <v>95</v>
      </c>
      <c r="R397">
        <v>1995</v>
      </c>
      <c r="S397" t="s">
        <v>78</v>
      </c>
      <c r="T397">
        <f>VLOOKUP(Tableau2[[#This Row],[5. type transport]],'Taux émission CO2e'!$A$5:$D$16,4,0)</f>
        <v>0.16</v>
      </c>
      <c r="U397">
        <f>VLOOKUP(Tableau2[[#This Row],[5. type transport]],'Taux émission CO2e'!$A$5:$B$16,2,0)</f>
        <v>0.3</v>
      </c>
      <c r="V397">
        <f>VLOOKUP(Tableau2[[#This Row],[5. type transport]],'Taux émission CO2e'!$A$20:$D$31,4,0)</f>
        <v>6.7400000000000002E-2</v>
      </c>
      <c r="W397">
        <f>VLOOKUP(Tableau2[[#This Row],[5. type transport]],'Taux émission CO2e'!$A$20:$B$31,2,0)</f>
        <v>0.7</v>
      </c>
      <c r="X397" s="98">
        <f t="shared" si="13"/>
        <v>7.942152329999999</v>
      </c>
    </row>
    <row r="398" spans="1:24" x14ac:dyDescent="0.25">
      <c r="A398">
        <v>20210900038</v>
      </c>
      <c r="B398" s="95">
        <v>44432</v>
      </c>
      <c r="C398" s="102">
        <f>YEAR(Tableau2[[#This Row],[2. date saisie]])</f>
        <v>2021</v>
      </c>
      <c r="D398" s="102">
        <f>MONTH(Tableau2[[#This Row],[2. date saisie]])</f>
        <v>8</v>
      </c>
      <c r="E398" s="102" t="str">
        <f t="shared" si="12"/>
        <v>08</v>
      </c>
      <c r="F398" s="102" t="str">
        <f>_xlfn.CONCAT(Tableau2[[#This Row],[2a]],Tableau2[[#This Row],[2c]])</f>
        <v>202108</v>
      </c>
      <c r="G398" s="96">
        <v>1397987</v>
      </c>
      <c r="H398">
        <v>300</v>
      </c>
      <c r="I398" s="102">
        <f>Tableau2[[#This Row],[4. poids OT (kg)]]/1000</f>
        <v>0.3</v>
      </c>
      <c r="J398" t="s">
        <v>46</v>
      </c>
      <c r="K398">
        <v>158</v>
      </c>
      <c r="L398">
        <v>59810</v>
      </c>
      <c r="M398" t="s">
        <v>67</v>
      </c>
      <c r="N398">
        <v>91100</v>
      </c>
      <c r="O398" t="s">
        <v>76</v>
      </c>
      <c r="P398">
        <v>250.27799999999999</v>
      </c>
      <c r="Q398" t="s">
        <v>112</v>
      </c>
      <c r="R398">
        <v>1998</v>
      </c>
      <c r="S398" t="s">
        <v>69</v>
      </c>
      <c r="T398">
        <f>VLOOKUP(Tableau2[[#This Row],[5. type transport]],'Taux émission CO2e'!$A$5:$D$16,4,0)</f>
        <v>0.16</v>
      </c>
      <c r="U398">
        <f>VLOOKUP(Tableau2[[#This Row],[5. type transport]],'Taux émission CO2e'!$A$5:$B$16,2,0)</f>
        <v>0.3</v>
      </c>
      <c r="V398">
        <f>VLOOKUP(Tableau2[[#This Row],[5. type transport]],'Taux émission CO2e'!$A$20:$D$31,4,0)</f>
        <v>6.7400000000000002E-2</v>
      </c>
      <c r="W398">
        <f>VLOOKUP(Tableau2[[#This Row],[5. type transport]],'Taux émission CO2e'!$A$20:$B$31,2,0)</f>
        <v>0.7</v>
      </c>
      <c r="X398" s="98">
        <f t="shared" si="13"/>
        <v>7.1464380119999991</v>
      </c>
    </row>
    <row r="399" spans="1:24" x14ac:dyDescent="0.25">
      <c r="A399">
        <v>20210900038</v>
      </c>
      <c r="B399" s="95">
        <v>44433</v>
      </c>
      <c r="C399" s="102">
        <f>YEAR(Tableau2[[#This Row],[2. date saisie]])</f>
        <v>2021</v>
      </c>
      <c r="D399" s="102">
        <f>MONTH(Tableau2[[#This Row],[2. date saisie]])</f>
        <v>8</v>
      </c>
      <c r="E399" s="102" t="str">
        <f t="shared" si="12"/>
        <v>08</v>
      </c>
      <c r="F399" s="102" t="str">
        <f>_xlfn.CONCAT(Tableau2[[#This Row],[2a]],Tableau2[[#This Row],[2c]])</f>
        <v>202108</v>
      </c>
      <c r="G399" s="96">
        <v>1398455</v>
      </c>
      <c r="H399">
        <v>300</v>
      </c>
      <c r="I399" s="102">
        <f>Tableau2[[#This Row],[4. poids OT (kg)]]/1000</f>
        <v>0.3</v>
      </c>
      <c r="J399" t="s">
        <v>46</v>
      </c>
      <c r="K399">
        <v>125</v>
      </c>
      <c r="L399">
        <v>59100</v>
      </c>
      <c r="M399" t="s">
        <v>98</v>
      </c>
      <c r="N399">
        <v>91100</v>
      </c>
      <c r="O399" t="s">
        <v>76</v>
      </c>
      <c r="P399">
        <v>266.35300000000001</v>
      </c>
      <c r="Q399" t="s">
        <v>100</v>
      </c>
      <c r="R399">
        <v>1987</v>
      </c>
      <c r="S399" t="s">
        <v>69</v>
      </c>
      <c r="T399">
        <f>VLOOKUP(Tableau2[[#This Row],[5. type transport]],'Taux émission CO2e'!$A$5:$D$16,4,0)</f>
        <v>0.16</v>
      </c>
      <c r="U399">
        <f>VLOOKUP(Tableau2[[#This Row],[5. type transport]],'Taux émission CO2e'!$A$5:$B$16,2,0)</f>
        <v>0.3</v>
      </c>
      <c r="V399">
        <f>VLOOKUP(Tableau2[[#This Row],[5. type transport]],'Taux émission CO2e'!$A$20:$D$31,4,0)</f>
        <v>6.7400000000000002E-2</v>
      </c>
      <c r="W399">
        <f>VLOOKUP(Tableau2[[#This Row],[5. type transport]],'Taux émission CO2e'!$A$20:$B$31,2,0)</f>
        <v>0.7</v>
      </c>
      <c r="X399" s="98">
        <f t="shared" si="13"/>
        <v>7.6054435619999996</v>
      </c>
    </row>
    <row r="400" spans="1:24" x14ac:dyDescent="0.25">
      <c r="A400">
        <v>20210800045</v>
      </c>
      <c r="B400" s="95">
        <v>44434</v>
      </c>
      <c r="C400" s="102">
        <f>YEAR(Tableau2[[#This Row],[2. date saisie]])</f>
        <v>2021</v>
      </c>
      <c r="D400" s="102">
        <f>MONTH(Tableau2[[#This Row],[2. date saisie]])</f>
        <v>8</v>
      </c>
      <c r="E400" s="102" t="str">
        <f t="shared" si="12"/>
        <v>08</v>
      </c>
      <c r="F400" s="102" t="str">
        <f>_xlfn.CONCAT(Tableau2[[#This Row],[2a]],Tableau2[[#This Row],[2c]])</f>
        <v>202108</v>
      </c>
      <c r="G400" s="96">
        <v>1397989</v>
      </c>
      <c r="H400">
        <v>300</v>
      </c>
      <c r="I400" s="102">
        <f>Tableau2[[#This Row],[4. poids OT (kg)]]/1000</f>
        <v>0.3</v>
      </c>
      <c r="J400" t="s">
        <v>47</v>
      </c>
      <c r="K400">
        <v>131</v>
      </c>
      <c r="L400">
        <v>8090</v>
      </c>
      <c r="M400" t="s">
        <v>81</v>
      </c>
      <c r="N400">
        <v>91100</v>
      </c>
      <c r="O400" t="s">
        <v>76</v>
      </c>
      <c r="P400">
        <v>258.04300000000001</v>
      </c>
      <c r="Q400" t="s">
        <v>124</v>
      </c>
      <c r="R400">
        <v>1992</v>
      </c>
      <c r="S400" t="s">
        <v>78</v>
      </c>
      <c r="T400">
        <f>VLOOKUP(Tableau2[[#This Row],[5. type transport]],'Taux émission CO2e'!$A$5:$D$16,4,0)</f>
        <v>0.16</v>
      </c>
      <c r="U400">
        <f>VLOOKUP(Tableau2[[#This Row],[5. type transport]],'Taux émission CO2e'!$A$5:$B$16,2,0)</f>
        <v>0.3</v>
      </c>
      <c r="V400">
        <f>VLOOKUP(Tableau2[[#This Row],[5. type transport]],'Taux émission CO2e'!$A$20:$D$31,4,0)</f>
        <v>6.7400000000000002E-2</v>
      </c>
      <c r="W400">
        <f>VLOOKUP(Tableau2[[#This Row],[5. type transport]],'Taux émission CO2e'!$A$20:$B$31,2,0)</f>
        <v>0.7</v>
      </c>
      <c r="X400" s="98">
        <f t="shared" si="13"/>
        <v>7.3681598219999991</v>
      </c>
    </row>
    <row r="401" spans="1:24" x14ac:dyDescent="0.25">
      <c r="A401">
        <v>20210900038</v>
      </c>
      <c r="B401" s="95">
        <v>44434</v>
      </c>
      <c r="C401" s="102">
        <f>YEAR(Tableau2[[#This Row],[2. date saisie]])</f>
        <v>2021</v>
      </c>
      <c r="D401" s="102">
        <f>MONTH(Tableau2[[#This Row],[2. date saisie]])</f>
        <v>8</v>
      </c>
      <c r="E401" s="102" t="str">
        <f t="shared" si="12"/>
        <v>08</v>
      </c>
      <c r="F401" s="102" t="str">
        <f>_xlfn.CONCAT(Tableau2[[#This Row],[2a]],Tableau2[[#This Row],[2c]])</f>
        <v>202108</v>
      </c>
      <c r="G401" s="96">
        <v>1398454</v>
      </c>
      <c r="H401">
        <v>500</v>
      </c>
      <c r="I401" s="102">
        <f>Tableau2[[#This Row],[4. poids OT (kg)]]/1000</f>
        <v>0.5</v>
      </c>
      <c r="J401" t="s">
        <v>47</v>
      </c>
      <c r="K401">
        <v>196</v>
      </c>
      <c r="L401">
        <v>26750</v>
      </c>
      <c r="M401" t="s">
        <v>82</v>
      </c>
      <c r="N401">
        <v>91100</v>
      </c>
      <c r="O401" t="s">
        <v>76</v>
      </c>
      <c r="P401">
        <v>541.52599999999995</v>
      </c>
      <c r="Q401" t="s">
        <v>83</v>
      </c>
      <c r="R401">
        <v>1998</v>
      </c>
      <c r="S401" t="s">
        <v>78</v>
      </c>
      <c r="T401">
        <f>VLOOKUP(Tableau2[[#This Row],[5. type transport]],'Taux émission CO2e'!$A$5:$D$16,4,0)</f>
        <v>0.16</v>
      </c>
      <c r="U401">
        <f>VLOOKUP(Tableau2[[#This Row],[5. type transport]],'Taux émission CO2e'!$A$5:$B$16,2,0)</f>
        <v>0.3</v>
      </c>
      <c r="V401">
        <f>VLOOKUP(Tableau2[[#This Row],[5. type transport]],'Taux émission CO2e'!$A$20:$D$31,4,0)</f>
        <v>6.7400000000000002E-2</v>
      </c>
      <c r="W401">
        <f>VLOOKUP(Tableau2[[#This Row],[5. type transport]],'Taux émission CO2e'!$A$20:$B$31,2,0)</f>
        <v>0.7</v>
      </c>
      <c r="X401" s="98">
        <f t="shared" si="13"/>
        <v>25.771222339999998</v>
      </c>
    </row>
    <row r="402" spans="1:24" x14ac:dyDescent="0.25">
      <c r="A402">
        <v>20210800045</v>
      </c>
      <c r="B402" s="95">
        <v>44434</v>
      </c>
      <c r="C402" s="102">
        <f>YEAR(Tableau2[[#This Row],[2. date saisie]])</f>
        <v>2021</v>
      </c>
      <c r="D402" s="102">
        <f>MONTH(Tableau2[[#This Row],[2. date saisie]])</f>
        <v>8</v>
      </c>
      <c r="E402" s="102" t="str">
        <f t="shared" si="12"/>
        <v>08</v>
      </c>
      <c r="F402" s="102" t="str">
        <f>_xlfn.CONCAT(Tableau2[[#This Row],[2a]],Tableau2[[#This Row],[2c]])</f>
        <v>202108</v>
      </c>
      <c r="G402" s="96">
        <v>1398956</v>
      </c>
      <c r="H402">
        <v>300</v>
      </c>
      <c r="I402" s="102">
        <f>Tableau2[[#This Row],[4. poids OT (kg)]]/1000</f>
        <v>0.3</v>
      </c>
      <c r="J402" t="s">
        <v>46</v>
      </c>
      <c r="K402">
        <v>228</v>
      </c>
      <c r="L402">
        <v>67100</v>
      </c>
      <c r="M402" t="s">
        <v>73</v>
      </c>
      <c r="N402">
        <v>91100</v>
      </c>
      <c r="O402" t="s">
        <v>76</v>
      </c>
      <c r="P402">
        <v>516.47400000000005</v>
      </c>
      <c r="Q402" t="s">
        <v>75</v>
      </c>
      <c r="R402">
        <v>1987</v>
      </c>
      <c r="S402" t="s">
        <v>69</v>
      </c>
      <c r="T402">
        <f>VLOOKUP(Tableau2[[#This Row],[5. type transport]],'Taux émission CO2e'!$A$5:$D$16,4,0)</f>
        <v>0.16</v>
      </c>
      <c r="U402">
        <f>VLOOKUP(Tableau2[[#This Row],[5. type transport]],'Taux émission CO2e'!$A$5:$B$16,2,0)</f>
        <v>0.3</v>
      </c>
      <c r="V402">
        <f>VLOOKUP(Tableau2[[#This Row],[5. type transport]],'Taux émission CO2e'!$A$20:$D$31,4,0)</f>
        <v>6.7400000000000002E-2</v>
      </c>
      <c r="W402">
        <f>VLOOKUP(Tableau2[[#This Row],[5. type transport]],'Taux émission CO2e'!$A$20:$B$31,2,0)</f>
        <v>0.7</v>
      </c>
      <c r="X402" s="98">
        <f t="shared" si="13"/>
        <v>14.747398596</v>
      </c>
    </row>
    <row r="403" spans="1:24" x14ac:dyDescent="0.25">
      <c r="A403">
        <v>20210900038</v>
      </c>
      <c r="B403" s="95">
        <v>44438</v>
      </c>
      <c r="C403" s="102">
        <f>YEAR(Tableau2[[#This Row],[2. date saisie]])</f>
        <v>2021</v>
      </c>
      <c r="D403" s="102">
        <f>MONTH(Tableau2[[#This Row],[2. date saisie]])</f>
        <v>8</v>
      </c>
      <c r="E403" s="102" t="str">
        <f t="shared" si="12"/>
        <v>08</v>
      </c>
      <c r="F403" s="102" t="str">
        <f>_xlfn.CONCAT(Tableau2[[#This Row],[2a]],Tableau2[[#This Row],[2c]])</f>
        <v>202108</v>
      </c>
      <c r="G403" s="96">
        <v>1400050</v>
      </c>
      <c r="H403">
        <v>305</v>
      </c>
      <c r="I403" s="102">
        <f>Tableau2[[#This Row],[4. poids OT (kg)]]/1000</f>
        <v>0.30499999999999999</v>
      </c>
      <c r="J403" t="s">
        <v>46</v>
      </c>
      <c r="K403">
        <v>92</v>
      </c>
      <c r="L403">
        <v>91100</v>
      </c>
      <c r="M403" t="s">
        <v>70</v>
      </c>
      <c r="N403">
        <v>59243</v>
      </c>
      <c r="O403" t="s">
        <v>101</v>
      </c>
      <c r="P403">
        <v>250.57900000000001</v>
      </c>
      <c r="Q403" t="s">
        <v>72</v>
      </c>
      <c r="R403">
        <v>1969</v>
      </c>
      <c r="S403" t="s">
        <v>69</v>
      </c>
      <c r="T403">
        <f>VLOOKUP(Tableau2[[#This Row],[5. type transport]],'Taux émission CO2e'!$A$5:$D$16,4,0)</f>
        <v>0.16</v>
      </c>
      <c r="U403">
        <f>VLOOKUP(Tableau2[[#This Row],[5. type transport]],'Taux émission CO2e'!$A$5:$B$16,2,0)</f>
        <v>0.3</v>
      </c>
      <c r="V403">
        <f>VLOOKUP(Tableau2[[#This Row],[5. type transport]],'Taux émission CO2e'!$A$20:$D$31,4,0)</f>
        <v>6.7400000000000002E-2</v>
      </c>
      <c r="W403">
        <f>VLOOKUP(Tableau2[[#This Row],[5. type transport]],'Taux émission CO2e'!$A$20:$B$31,2,0)</f>
        <v>0.7</v>
      </c>
      <c r="X403" s="98">
        <f t="shared" si="13"/>
        <v>7.2742833120999997</v>
      </c>
    </row>
    <row r="404" spans="1:24" x14ac:dyDescent="0.25">
      <c r="A404">
        <v>20210900038</v>
      </c>
      <c r="B404" s="95">
        <v>44438</v>
      </c>
      <c r="C404" s="102">
        <f>YEAR(Tableau2[[#This Row],[2. date saisie]])</f>
        <v>2021</v>
      </c>
      <c r="D404" s="102">
        <f>MONTH(Tableau2[[#This Row],[2. date saisie]])</f>
        <v>8</v>
      </c>
      <c r="E404" s="102" t="str">
        <f t="shared" si="12"/>
        <v>08</v>
      </c>
      <c r="F404" s="102" t="str">
        <f>_xlfn.CONCAT(Tableau2[[#This Row],[2a]],Tableau2[[#This Row],[2c]])</f>
        <v>202108</v>
      </c>
      <c r="G404" s="96">
        <v>1400054</v>
      </c>
      <c r="H404">
        <v>150</v>
      </c>
      <c r="I404" s="102">
        <f>Tableau2[[#This Row],[4. poids OT (kg)]]/1000</f>
        <v>0.15</v>
      </c>
      <c r="J404" t="s">
        <v>46</v>
      </c>
      <c r="K404">
        <v>100</v>
      </c>
      <c r="L404">
        <v>91100</v>
      </c>
      <c r="M404" t="s">
        <v>70</v>
      </c>
      <c r="N404">
        <v>62450</v>
      </c>
      <c r="O404" t="s">
        <v>140</v>
      </c>
      <c r="P404">
        <v>190.11600000000001</v>
      </c>
      <c r="Q404" t="s">
        <v>72</v>
      </c>
      <c r="R404">
        <v>1969</v>
      </c>
      <c r="S404" t="s">
        <v>69</v>
      </c>
      <c r="T404">
        <f>VLOOKUP(Tableau2[[#This Row],[5. type transport]],'Taux émission CO2e'!$A$5:$D$16,4,0)</f>
        <v>0.16</v>
      </c>
      <c r="U404">
        <f>VLOOKUP(Tableau2[[#This Row],[5. type transport]],'Taux émission CO2e'!$A$5:$B$16,2,0)</f>
        <v>0.3</v>
      </c>
      <c r="V404">
        <f>VLOOKUP(Tableau2[[#This Row],[5. type transport]],'Taux émission CO2e'!$A$20:$D$31,4,0)</f>
        <v>6.7400000000000002E-2</v>
      </c>
      <c r="W404">
        <f>VLOOKUP(Tableau2[[#This Row],[5. type transport]],'Taux émission CO2e'!$A$20:$B$31,2,0)</f>
        <v>0.7</v>
      </c>
      <c r="X404" s="98">
        <f t="shared" si="13"/>
        <v>2.7142861320000002</v>
      </c>
    </row>
    <row r="405" spans="1:24" x14ac:dyDescent="0.25">
      <c r="A405">
        <v>20210900038</v>
      </c>
      <c r="B405" s="95">
        <v>44438</v>
      </c>
      <c r="C405" s="102">
        <f>YEAR(Tableau2[[#This Row],[2. date saisie]])</f>
        <v>2021</v>
      </c>
      <c r="D405" s="102">
        <f>MONTH(Tableau2[[#This Row],[2. date saisie]])</f>
        <v>8</v>
      </c>
      <c r="E405" s="102" t="str">
        <f t="shared" si="12"/>
        <v>08</v>
      </c>
      <c r="F405" s="102" t="str">
        <f>_xlfn.CONCAT(Tableau2[[#This Row],[2a]],Tableau2[[#This Row],[2c]])</f>
        <v>202108</v>
      </c>
      <c r="G405" s="96">
        <v>1400047</v>
      </c>
      <c r="H405">
        <v>305</v>
      </c>
      <c r="I405" s="102">
        <f>Tableau2[[#This Row],[4. poids OT (kg)]]/1000</f>
        <v>0.30499999999999999</v>
      </c>
      <c r="J405" t="s">
        <v>46</v>
      </c>
      <c r="K405">
        <v>131</v>
      </c>
      <c r="L405">
        <v>91100</v>
      </c>
      <c r="M405" t="s">
        <v>70</v>
      </c>
      <c r="N405">
        <v>39570</v>
      </c>
      <c r="O405" t="s">
        <v>105</v>
      </c>
      <c r="P405">
        <v>380.45499999999998</v>
      </c>
      <c r="Q405" t="s">
        <v>72</v>
      </c>
      <c r="R405">
        <v>1969</v>
      </c>
      <c r="S405" t="s">
        <v>69</v>
      </c>
      <c r="T405">
        <f>VLOOKUP(Tableau2[[#This Row],[5. type transport]],'Taux émission CO2e'!$A$5:$D$16,4,0)</f>
        <v>0.16</v>
      </c>
      <c r="U405">
        <f>VLOOKUP(Tableau2[[#This Row],[5. type transport]],'Taux émission CO2e'!$A$5:$B$16,2,0)</f>
        <v>0.3</v>
      </c>
      <c r="V405">
        <f>VLOOKUP(Tableau2[[#This Row],[5. type transport]],'Taux émission CO2e'!$A$20:$D$31,4,0)</f>
        <v>6.7400000000000002E-2</v>
      </c>
      <c r="W405">
        <f>VLOOKUP(Tableau2[[#This Row],[5. type transport]],'Taux émission CO2e'!$A$20:$B$31,2,0)</f>
        <v>0.7</v>
      </c>
      <c r="X405" s="98">
        <f t="shared" si="13"/>
        <v>11.044570604499999</v>
      </c>
    </row>
    <row r="406" spans="1:24" x14ac:dyDescent="0.25">
      <c r="A406">
        <v>20210900038</v>
      </c>
      <c r="B406" s="95">
        <v>44438</v>
      </c>
      <c r="C406" s="102">
        <f>YEAR(Tableau2[[#This Row],[2. date saisie]])</f>
        <v>2021</v>
      </c>
      <c r="D406" s="102">
        <f>MONTH(Tableau2[[#This Row],[2. date saisie]])</f>
        <v>8</v>
      </c>
      <c r="E406" s="102" t="str">
        <f t="shared" si="12"/>
        <v>08</v>
      </c>
      <c r="F406" s="102" t="str">
        <f>_xlfn.CONCAT(Tableau2[[#This Row],[2a]],Tableau2[[#This Row],[2c]])</f>
        <v>202108</v>
      </c>
      <c r="G406" s="96">
        <v>1399390</v>
      </c>
      <c r="H406">
        <v>300</v>
      </c>
      <c r="I406" s="102">
        <f>Tableau2[[#This Row],[4. poids OT (kg)]]/1000</f>
        <v>0.3</v>
      </c>
      <c r="J406" t="s">
        <v>47</v>
      </c>
      <c r="K406">
        <v>166</v>
      </c>
      <c r="L406">
        <v>39570</v>
      </c>
      <c r="M406" t="s">
        <v>115</v>
      </c>
      <c r="N406">
        <v>91100</v>
      </c>
      <c r="O406" t="s">
        <v>76</v>
      </c>
      <c r="P406">
        <v>380.58600000000001</v>
      </c>
      <c r="Q406" t="s">
        <v>116</v>
      </c>
      <c r="R406">
        <v>1986</v>
      </c>
      <c r="S406" t="s">
        <v>69</v>
      </c>
      <c r="T406">
        <f>VLOOKUP(Tableau2[[#This Row],[5. type transport]],'Taux émission CO2e'!$A$5:$D$16,4,0)</f>
        <v>0.16</v>
      </c>
      <c r="U406">
        <f>VLOOKUP(Tableau2[[#This Row],[5. type transport]],'Taux émission CO2e'!$A$5:$B$16,2,0)</f>
        <v>0.3</v>
      </c>
      <c r="V406">
        <f>VLOOKUP(Tableau2[[#This Row],[5. type transport]],'Taux émission CO2e'!$A$20:$D$31,4,0)</f>
        <v>6.7400000000000002E-2</v>
      </c>
      <c r="W406">
        <f>VLOOKUP(Tableau2[[#This Row],[5. type transport]],'Taux émission CO2e'!$A$20:$B$31,2,0)</f>
        <v>0.7</v>
      </c>
      <c r="X406" s="98">
        <f t="shared" si="13"/>
        <v>10.867252643999999</v>
      </c>
    </row>
    <row r="407" spans="1:24" x14ac:dyDescent="0.25">
      <c r="A407">
        <v>20210900038</v>
      </c>
      <c r="B407" s="95">
        <v>44438</v>
      </c>
      <c r="C407" s="102">
        <f>YEAR(Tableau2[[#This Row],[2. date saisie]])</f>
        <v>2021</v>
      </c>
      <c r="D407" s="102">
        <f>MONTH(Tableau2[[#This Row],[2. date saisie]])</f>
        <v>8</v>
      </c>
      <c r="E407" s="102" t="str">
        <f t="shared" si="12"/>
        <v>08</v>
      </c>
      <c r="F407" s="102" t="str">
        <f>_xlfn.CONCAT(Tableau2[[#This Row],[2a]],Tableau2[[#This Row],[2c]])</f>
        <v>202108</v>
      </c>
      <c r="G407" s="96">
        <v>1399697</v>
      </c>
      <c r="H407">
        <v>1000</v>
      </c>
      <c r="I407" s="102">
        <f>Tableau2[[#This Row],[4. poids OT (kg)]]/1000</f>
        <v>1</v>
      </c>
      <c r="J407" t="s">
        <v>33</v>
      </c>
      <c r="K407">
        <v>435.5</v>
      </c>
      <c r="L407">
        <v>62138</v>
      </c>
      <c r="M407" t="s">
        <v>132</v>
      </c>
      <c r="N407">
        <v>59810</v>
      </c>
      <c r="O407" t="s">
        <v>104</v>
      </c>
      <c r="P407">
        <v>34.805999999999997</v>
      </c>
      <c r="Q407" t="s">
        <v>133</v>
      </c>
      <c r="R407">
        <v>1991</v>
      </c>
      <c r="S407" t="s">
        <v>69</v>
      </c>
      <c r="T407">
        <f>VLOOKUP(Tableau2[[#This Row],[5. type transport]],'Taux émission CO2e'!$A$5:$D$16,4,0)</f>
        <v>6.7400000000000002E-2</v>
      </c>
      <c r="U407">
        <f>VLOOKUP(Tableau2[[#This Row],[5. type transport]],'Taux émission CO2e'!$A$5:$B$16,2,0)</f>
        <v>1</v>
      </c>
      <c r="V407">
        <f>VLOOKUP(Tableau2[[#This Row],[5. type transport]],'Taux émission CO2e'!$A$20:$D$31,4,0)</f>
        <v>0</v>
      </c>
      <c r="W407">
        <f>VLOOKUP(Tableau2[[#This Row],[5. type transport]],'Taux émission CO2e'!$A$20:$B$31,2,0)</f>
        <v>0</v>
      </c>
      <c r="X407" s="98">
        <f t="shared" si="13"/>
        <v>2.3459243999999999</v>
      </c>
    </row>
    <row r="408" spans="1:24" x14ac:dyDescent="0.25">
      <c r="A408">
        <v>20210900038</v>
      </c>
      <c r="B408" s="95">
        <v>44439</v>
      </c>
      <c r="C408" s="102">
        <f>YEAR(Tableau2[[#This Row],[2. date saisie]])</f>
        <v>2021</v>
      </c>
      <c r="D408" s="102">
        <f>MONTH(Tableau2[[#This Row],[2. date saisie]])</f>
        <v>8</v>
      </c>
      <c r="E408" s="102" t="str">
        <f t="shared" si="12"/>
        <v>08</v>
      </c>
      <c r="F408" s="102" t="str">
        <f>_xlfn.CONCAT(Tableau2[[#This Row],[2a]],Tableau2[[#This Row],[2c]])</f>
        <v>202108</v>
      </c>
      <c r="G408" s="96">
        <v>1399772</v>
      </c>
      <c r="H408">
        <v>300</v>
      </c>
      <c r="I408" s="102">
        <f>Tableau2[[#This Row],[4. poids OT (kg)]]/1000</f>
        <v>0.3</v>
      </c>
      <c r="J408" t="s">
        <v>47</v>
      </c>
      <c r="K408">
        <v>125</v>
      </c>
      <c r="L408">
        <v>59243</v>
      </c>
      <c r="M408" t="s">
        <v>117</v>
      </c>
      <c r="N408">
        <v>91100</v>
      </c>
      <c r="O408" t="s">
        <v>76</v>
      </c>
      <c r="P408">
        <v>251.91900000000001</v>
      </c>
      <c r="Q408" t="s">
        <v>118</v>
      </c>
      <c r="R408">
        <v>1978</v>
      </c>
      <c r="S408" t="s">
        <v>78</v>
      </c>
      <c r="T408">
        <f>VLOOKUP(Tableau2[[#This Row],[5. type transport]],'Taux émission CO2e'!$A$5:$D$16,4,0)</f>
        <v>0.16</v>
      </c>
      <c r="U408">
        <f>VLOOKUP(Tableau2[[#This Row],[5. type transport]],'Taux émission CO2e'!$A$5:$B$16,2,0)</f>
        <v>0.3</v>
      </c>
      <c r="V408">
        <f>VLOOKUP(Tableau2[[#This Row],[5. type transport]],'Taux émission CO2e'!$A$20:$D$31,4,0)</f>
        <v>6.7400000000000002E-2</v>
      </c>
      <c r="W408">
        <f>VLOOKUP(Tableau2[[#This Row],[5. type transport]],'Taux émission CO2e'!$A$20:$B$31,2,0)</f>
        <v>0.7</v>
      </c>
      <c r="X408" s="98">
        <f t="shared" si="13"/>
        <v>7.1932951260000006</v>
      </c>
    </row>
    <row r="409" spans="1:24" x14ac:dyDescent="0.25">
      <c r="A409">
        <v>20210900038</v>
      </c>
      <c r="B409" s="95">
        <v>44439</v>
      </c>
      <c r="C409" s="102">
        <f>YEAR(Tableau2[[#This Row],[2. date saisie]])</f>
        <v>2021</v>
      </c>
      <c r="D409" s="102">
        <f>MONTH(Tableau2[[#This Row],[2. date saisie]])</f>
        <v>8</v>
      </c>
      <c r="E409" s="102" t="str">
        <f t="shared" si="12"/>
        <v>08</v>
      </c>
      <c r="F409" s="102" t="str">
        <f>_xlfn.CONCAT(Tableau2[[#This Row],[2a]],Tableau2[[#This Row],[2c]])</f>
        <v>202108</v>
      </c>
      <c r="G409" s="96">
        <v>1400106</v>
      </c>
      <c r="H409">
        <v>300</v>
      </c>
      <c r="I409" s="102">
        <f>Tableau2[[#This Row],[4. poids OT (kg)]]/1000</f>
        <v>0.3</v>
      </c>
      <c r="J409" t="s">
        <v>46</v>
      </c>
      <c r="K409">
        <v>158</v>
      </c>
      <c r="L409">
        <v>62780</v>
      </c>
      <c r="M409" t="s">
        <v>113</v>
      </c>
      <c r="N409">
        <v>91100</v>
      </c>
      <c r="O409" t="s">
        <v>76</v>
      </c>
      <c r="P409">
        <v>278.49700000000001</v>
      </c>
      <c r="Q409" t="s">
        <v>114</v>
      </c>
      <c r="R409">
        <v>1987</v>
      </c>
      <c r="S409" t="s">
        <v>78</v>
      </c>
      <c r="T409">
        <f>VLOOKUP(Tableau2[[#This Row],[5. type transport]],'Taux émission CO2e'!$A$5:$D$16,4,0)</f>
        <v>0.16</v>
      </c>
      <c r="U409">
        <f>VLOOKUP(Tableau2[[#This Row],[5. type transport]],'Taux émission CO2e'!$A$5:$B$16,2,0)</f>
        <v>0.3</v>
      </c>
      <c r="V409">
        <f>VLOOKUP(Tableau2[[#This Row],[5. type transport]],'Taux émission CO2e'!$A$20:$D$31,4,0)</f>
        <v>6.7400000000000002E-2</v>
      </c>
      <c r="W409">
        <f>VLOOKUP(Tableau2[[#This Row],[5. type transport]],'Taux émission CO2e'!$A$20:$B$31,2,0)</f>
        <v>0.7</v>
      </c>
      <c r="X409" s="98">
        <f t="shared" si="13"/>
        <v>7.9522033380000003</v>
      </c>
    </row>
    <row r="410" spans="1:24" x14ac:dyDescent="0.25">
      <c r="A410">
        <v>20210900038</v>
      </c>
      <c r="B410" s="95">
        <v>44440</v>
      </c>
      <c r="C410" s="102">
        <f>YEAR(Tableau2[[#This Row],[2. date saisie]])</f>
        <v>2021</v>
      </c>
      <c r="D410" s="102">
        <f>MONTH(Tableau2[[#This Row],[2. date saisie]])</f>
        <v>9</v>
      </c>
      <c r="E410" s="102" t="str">
        <f t="shared" si="12"/>
        <v>09</v>
      </c>
      <c r="F410" s="102" t="str">
        <f>_xlfn.CONCAT(Tableau2[[#This Row],[2a]],Tableau2[[#This Row],[2c]])</f>
        <v>202109</v>
      </c>
      <c r="G410" s="96">
        <v>1400109</v>
      </c>
      <c r="H410">
        <v>300</v>
      </c>
      <c r="I410" s="102">
        <f>Tableau2[[#This Row],[4. poids OT (kg)]]/1000</f>
        <v>0.3</v>
      </c>
      <c r="J410" t="s">
        <v>47</v>
      </c>
      <c r="K410">
        <v>131</v>
      </c>
      <c r="L410">
        <v>8090</v>
      </c>
      <c r="M410" t="s">
        <v>81</v>
      </c>
      <c r="N410">
        <v>91100</v>
      </c>
      <c r="O410" t="s">
        <v>76</v>
      </c>
      <c r="P410">
        <v>258.04300000000001</v>
      </c>
      <c r="Q410" t="s">
        <v>124</v>
      </c>
      <c r="R410">
        <v>1992</v>
      </c>
      <c r="S410" t="s">
        <v>78</v>
      </c>
      <c r="T410">
        <f>VLOOKUP(Tableau2[[#This Row],[5. type transport]],'Taux émission CO2e'!$A$5:$D$16,4,0)</f>
        <v>0.16</v>
      </c>
      <c r="U410">
        <f>VLOOKUP(Tableau2[[#This Row],[5. type transport]],'Taux émission CO2e'!$A$5:$B$16,2,0)</f>
        <v>0.3</v>
      </c>
      <c r="V410">
        <f>VLOOKUP(Tableau2[[#This Row],[5. type transport]],'Taux émission CO2e'!$A$20:$D$31,4,0)</f>
        <v>6.7400000000000002E-2</v>
      </c>
      <c r="W410">
        <f>VLOOKUP(Tableau2[[#This Row],[5. type transport]],'Taux émission CO2e'!$A$20:$B$31,2,0)</f>
        <v>0.7</v>
      </c>
      <c r="X410" s="98">
        <f t="shared" si="13"/>
        <v>7.3681598219999991</v>
      </c>
    </row>
    <row r="411" spans="1:24" x14ac:dyDescent="0.25">
      <c r="A411">
        <v>20210900038</v>
      </c>
      <c r="B411" s="95">
        <v>44440</v>
      </c>
      <c r="C411" s="102">
        <f>YEAR(Tableau2[[#This Row],[2. date saisie]])</f>
        <v>2021</v>
      </c>
      <c r="D411" s="102">
        <f>MONTH(Tableau2[[#This Row],[2. date saisie]])</f>
        <v>9</v>
      </c>
      <c r="E411" s="102" t="str">
        <f t="shared" si="12"/>
        <v>09</v>
      </c>
      <c r="F411" s="102" t="str">
        <f>_xlfn.CONCAT(Tableau2[[#This Row],[2a]],Tableau2[[#This Row],[2c]])</f>
        <v>202109</v>
      </c>
      <c r="G411" s="96">
        <v>1400107</v>
      </c>
      <c r="H411">
        <v>300</v>
      </c>
      <c r="I411" s="102">
        <f>Tableau2[[#This Row],[4. poids OT (kg)]]/1000</f>
        <v>0.3</v>
      </c>
      <c r="J411" t="s">
        <v>46</v>
      </c>
      <c r="K411">
        <v>158</v>
      </c>
      <c r="L411">
        <v>59810</v>
      </c>
      <c r="M411" t="s">
        <v>67</v>
      </c>
      <c r="N411">
        <v>91100</v>
      </c>
      <c r="O411" t="s">
        <v>76</v>
      </c>
      <c r="P411">
        <v>250.27799999999999</v>
      </c>
      <c r="Q411" t="s">
        <v>112</v>
      </c>
      <c r="R411">
        <v>1998</v>
      </c>
      <c r="S411" t="s">
        <v>69</v>
      </c>
      <c r="T411">
        <f>VLOOKUP(Tableau2[[#This Row],[5. type transport]],'Taux émission CO2e'!$A$5:$D$16,4,0)</f>
        <v>0.16</v>
      </c>
      <c r="U411">
        <f>VLOOKUP(Tableau2[[#This Row],[5. type transport]],'Taux émission CO2e'!$A$5:$B$16,2,0)</f>
        <v>0.3</v>
      </c>
      <c r="V411">
        <f>VLOOKUP(Tableau2[[#This Row],[5. type transport]],'Taux émission CO2e'!$A$20:$D$31,4,0)</f>
        <v>6.7400000000000002E-2</v>
      </c>
      <c r="W411">
        <f>VLOOKUP(Tableau2[[#This Row],[5. type transport]],'Taux émission CO2e'!$A$20:$B$31,2,0)</f>
        <v>0.7</v>
      </c>
      <c r="X411" s="98">
        <f t="shared" si="13"/>
        <v>7.1464380119999991</v>
      </c>
    </row>
    <row r="412" spans="1:24" x14ac:dyDescent="0.25">
      <c r="A412">
        <v>20210900038</v>
      </c>
      <c r="B412" s="95">
        <v>44440</v>
      </c>
      <c r="C412" s="102">
        <f>YEAR(Tableau2[[#This Row],[2. date saisie]])</f>
        <v>2021</v>
      </c>
      <c r="D412" s="102">
        <f>MONTH(Tableau2[[#This Row],[2. date saisie]])</f>
        <v>9</v>
      </c>
      <c r="E412" s="102" t="str">
        <f t="shared" si="12"/>
        <v>09</v>
      </c>
      <c r="F412" s="102" t="str">
        <f>_xlfn.CONCAT(Tableau2[[#This Row],[2a]],Tableau2[[#This Row],[2c]])</f>
        <v>202109</v>
      </c>
      <c r="G412" s="96">
        <v>1400108</v>
      </c>
      <c r="H412">
        <v>300</v>
      </c>
      <c r="I412" s="102">
        <f>Tableau2[[#This Row],[4. poids OT (kg)]]/1000</f>
        <v>0.3</v>
      </c>
      <c r="J412" t="s">
        <v>46</v>
      </c>
      <c r="K412">
        <v>158</v>
      </c>
      <c r="L412">
        <v>21300</v>
      </c>
      <c r="M412" t="s">
        <v>94</v>
      </c>
      <c r="N412">
        <v>91100</v>
      </c>
      <c r="O412" t="s">
        <v>76</v>
      </c>
      <c r="P412">
        <v>278.14499999999998</v>
      </c>
      <c r="Q412" t="s">
        <v>95</v>
      </c>
      <c r="R412">
        <v>1995</v>
      </c>
      <c r="S412" t="s">
        <v>78</v>
      </c>
      <c r="T412">
        <f>VLOOKUP(Tableau2[[#This Row],[5. type transport]],'Taux émission CO2e'!$A$5:$D$16,4,0)</f>
        <v>0.16</v>
      </c>
      <c r="U412">
        <f>VLOOKUP(Tableau2[[#This Row],[5. type transport]],'Taux émission CO2e'!$A$5:$B$16,2,0)</f>
        <v>0.3</v>
      </c>
      <c r="V412">
        <f>VLOOKUP(Tableau2[[#This Row],[5. type transport]],'Taux émission CO2e'!$A$20:$D$31,4,0)</f>
        <v>6.7400000000000002E-2</v>
      </c>
      <c r="W412">
        <f>VLOOKUP(Tableau2[[#This Row],[5. type transport]],'Taux émission CO2e'!$A$20:$B$31,2,0)</f>
        <v>0.7</v>
      </c>
      <c r="X412" s="98">
        <f t="shared" si="13"/>
        <v>7.942152329999999</v>
      </c>
    </row>
    <row r="413" spans="1:24" x14ac:dyDescent="0.25">
      <c r="A413">
        <v>20210900038</v>
      </c>
      <c r="B413" s="95">
        <v>44440</v>
      </c>
      <c r="C413" s="102">
        <f>YEAR(Tableau2[[#This Row],[2. date saisie]])</f>
        <v>2021</v>
      </c>
      <c r="D413" s="102">
        <f>MONTH(Tableau2[[#This Row],[2. date saisie]])</f>
        <v>9</v>
      </c>
      <c r="E413" s="102" t="str">
        <f t="shared" si="12"/>
        <v>09</v>
      </c>
      <c r="F413" s="102" t="str">
        <f>_xlfn.CONCAT(Tableau2[[#This Row],[2a]],Tableau2[[#This Row],[2c]])</f>
        <v>202109</v>
      </c>
      <c r="G413" s="96">
        <v>1400591</v>
      </c>
      <c r="H413">
        <v>300</v>
      </c>
      <c r="I413" s="102">
        <f>Tableau2[[#This Row],[4. poids OT (kg)]]/1000</f>
        <v>0.3</v>
      </c>
      <c r="J413" t="s">
        <v>46</v>
      </c>
      <c r="K413">
        <v>158</v>
      </c>
      <c r="L413">
        <v>59100</v>
      </c>
      <c r="M413" t="s">
        <v>98</v>
      </c>
      <c r="N413">
        <v>91100</v>
      </c>
      <c r="O413" t="s">
        <v>76</v>
      </c>
      <c r="P413">
        <v>266.35300000000001</v>
      </c>
      <c r="Q413" t="s">
        <v>100</v>
      </c>
      <c r="R413">
        <v>1987</v>
      </c>
      <c r="S413" t="s">
        <v>69</v>
      </c>
      <c r="T413">
        <f>VLOOKUP(Tableau2[[#This Row],[5. type transport]],'Taux émission CO2e'!$A$5:$D$16,4,0)</f>
        <v>0.16</v>
      </c>
      <c r="U413">
        <f>VLOOKUP(Tableau2[[#This Row],[5. type transport]],'Taux émission CO2e'!$A$5:$B$16,2,0)</f>
        <v>0.3</v>
      </c>
      <c r="V413">
        <f>VLOOKUP(Tableau2[[#This Row],[5. type transport]],'Taux émission CO2e'!$A$20:$D$31,4,0)</f>
        <v>6.7400000000000002E-2</v>
      </c>
      <c r="W413">
        <f>VLOOKUP(Tableau2[[#This Row],[5. type transport]],'Taux émission CO2e'!$A$20:$B$31,2,0)</f>
        <v>0.7</v>
      </c>
      <c r="X413" s="98">
        <f t="shared" si="13"/>
        <v>7.6054435619999996</v>
      </c>
    </row>
    <row r="414" spans="1:24" x14ac:dyDescent="0.25">
      <c r="A414">
        <v>20210900038</v>
      </c>
      <c r="B414" s="95">
        <v>44440</v>
      </c>
      <c r="C414" s="102">
        <f>YEAR(Tableau2[[#This Row],[2. date saisie]])</f>
        <v>2021</v>
      </c>
      <c r="D414" s="102">
        <f>MONTH(Tableau2[[#This Row],[2. date saisie]])</f>
        <v>9</v>
      </c>
      <c r="E414" s="102" t="str">
        <f t="shared" si="12"/>
        <v>09</v>
      </c>
      <c r="F414" s="102" t="str">
        <f>_xlfn.CONCAT(Tableau2[[#This Row],[2a]],Tableau2[[#This Row],[2c]])</f>
        <v>202109</v>
      </c>
      <c r="G414" s="96">
        <v>1400643</v>
      </c>
      <c r="H414">
        <v>500</v>
      </c>
      <c r="I414" s="102">
        <f>Tableau2[[#This Row],[4. poids OT (kg)]]/1000</f>
        <v>0.5</v>
      </c>
      <c r="J414" t="s">
        <v>47</v>
      </c>
      <c r="K414">
        <v>280</v>
      </c>
      <c r="L414">
        <v>62138</v>
      </c>
      <c r="M414" t="s">
        <v>132</v>
      </c>
      <c r="N414">
        <v>21300</v>
      </c>
      <c r="O414" t="s">
        <v>89</v>
      </c>
      <c r="P414">
        <v>497.73500000000001</v>
      </c>
      <c r="Q414" t="s">
        <v>133</v>
      </c>
      <c r="R414">
        <v>1991</v>
      </c>
      <c r="S414" t="s">
        <v>69</v>
      </c>
      <c r="T414">
        <f>VLOOKUP(Tableau2[[#This Row],[5. type transport]],'Taux émission CO2e'!$A$5:$D$16,4,0)</f>
        <v>0.16</v>
      </c>
      <c r="U414">
        <f>VLOOKUP(Tableau2[[#This Row],[5. type transport]],'Taux émission CO2e'!$A$5:$B$16,2,0)</f>
        <v>0.3</v>
      </c>
      <c r="V414">
        <f>VLOOKUP(Tableau2[[#This Row],[5. type transport]],'Taux émission CO2e'!$A$20:$D$31,4,0)</f>
        <v>6.7400000000000002E-2</v>
      </c>
      <c r="W414">
        <f>VLOOKUP(Tableau2[[#This Row],[5. type transport]],'Taux émission CO2e'!$A$20:$B$31,2,0)</f>
        <v>0.7</v>
      </c>
      <c r="X414" s="98">
        <f t="shared" si="13"/>
        <v>23.687208650000002</v>
      </c>
    </row>
    <row r="415" spans="1:24" x14ac:dyDescent="0.25">
      <c r="A415">
        <v>20210900038</v>
      </c>
      <c r="B415" s="95">
        <v>44441</v>
      </c>
      <c r="C415" s="102">
        <f>YEAR(Tableau2[[#This Row],[2. date saisie]])</f>
        <v>2021</v>
      </c>
      <c r="D415" s="102">
        <f>MONTH(Tableau2[[#This Row],[2. date saisie]])</f>
        <v>9</v>
      </c>
      <c r="E415" s="102" t="str">
        <f t="shared" si="12"/>
        <v>09</v>
      </c>
      <c r="F415" s="102" t="str">
        <f>_xlfn.CONCAT(Tableau2[[#This Row],[2a]],Tableau2[[#This Row],[2c]])</f>
        <v>202109</v>
      </c>
      <c r="G415" s="96">
        <v>1400590</v>
      </c>
      <c r="H415">
        <v>300</v>
      </c>
      <c r="I415" s="102">
        <f>Tableau2[[#This Row],[4. poids OT (kg)]]/1000</f>
        <v>0.3</v>
      </c>
      <c r="J415" t="s">
        <v>47</v>
      </c>
      <c r="K415">
        <v>196</v>
      </c>
      <c r="L415">
        <v>26750</v>
      </c>
      <c r="M415" t="s">
        <v>82</v>
      </c>
      <c r="N415">
        <v>91100</v>
      </c>
      <c r="O415" t="s">
        <v>76</v>
      </c>
      <c r="P415">
        <v>541.52599999999995</v>
      </c>
      <c r="Q415" t="s">
        <v>83</v>
      </c>
      <c r="R415">
        <v>1998</v>
      </c>
      <c r="S415" t="s">
        <v>78</v>
      </c>
      <c r="T415">
        <f>VLOOKUP(Tableau2[[#This Row],[5. type transport]],'Taux émission CO2e'!$A$5:$D$16,4,0)</f>
        <v>0.16</v>
      </c>
      <c r="U415">
        <f>VLOOKUP(Tableau2[[#This Row],[5. type transport]],'Taux émission CO2e'!$A$5:$B$16,2,0)</f>
        <v>0.3</v>
      </c>
      <c r="V415">
        <f>VLOOKUP(Tableau2[[#This Row],[5. type transport]],'Taux émission CO2e'!$A$20:$D$31,4,0)</f>
        <v>6.7400000000000002E-2</v>
      </c>
      <c r="W415">
        <f>VLOOKUP(Tableau2[[#This Row],[5. type transport]],'Taux émission CO2e'!$A$20:$B$31,2,0)</f>
        <v>0.7</v>
      </c>
      <c r="X415" s="98">
        <f t="shared" si="13"/>
        <v>15.462733403999998</v>
      </c>
    </row>
    <row r="416" spans="1:24" x14ac:dyDescent="0.25">
      <c r="A416">
        <v>20210900038</v>
      </c>
      <c r="B416" s="95">
        <v>44441</v>
      </c>
      <c r="C416" s="102">
        <f>YEAR(Tableau2[[#This Row],[2. date saisie]])</f>
        <v>2021</v>
      </c>
      <c r="D416" s="102">
        <f>MONTH(Tableau2[[#This Row],[2. date saisie]])</f>
        <v>9</v>
      </c>
      <c r="E416" s="102" t="str">
        <f t="shared" si="12"/>
        <v>09</v>
      </c>
      <c r="F416" s="102" t="str">
        <f>_xlfn.CONCAT(Tableau2[[#This Row],[2a]],Tableau2[[#This Row],[2c]])</f>
        <v>202109</v>
      </c>
      <c r="G416" s="96">
        <v>1401066</v>
      </c>
      <c r="H416">
        <v>300</v>
      </c>
      <c r="I416" s="102">
        <f>Tableau2[[#This Row],[4. poids OT (kg)]]/1000</f>
        <v>0.3</v>
      </c>
      <c r="J416" t="s">
        <v>46</v>
      </c>
      <c r="K416">
        <v>228</v>
      </c>
      <c r="L416">
        <v>67100</v>
      </c>
      <c r="M416" t="s">
        <v>73</v>
      </c>
      <c r="N416">
        <v>91100</v>
      </c>
      <c r="O416" t="s">
        <v>76</v>
      </c>
      <c r="P416">
        <v>516.47400000000005</v>
      </c>
      <c r="Q416" t="s">
        <v>75</v>
      </c>
      <c r="R416">
        <v>1987</v>
      </c>
      <c r="S416" t="s">
        <v>69</v>
      </c>
      <c r="T416">
        <f>VLOOKUP(Tableau2[[#This Row],[5. type transport]],'Taux émission CO2e'!$A$5:$D$16,4,0)</f>
        <v>0.16</v>
      </c>
      <c r="U416">
        <f>VLOOKUP(Tableau2[[#This Row],[5. type transport]],'Taux émission CO2e'!$A$5:$B$16,2,0)</f>
        <v>0.3</v>
      </c>
      <c r="V416">
        <f>VLOOKUP(Tableau2[[#This Row],[5. type transport]],'Taux émission CO2e'!$A$20:$D$31,4,0)</f>
        <v>6.7400000000000002E-2</v>
      </c>
      <c r="W416">
        <f>VLOOKUP(Tableau2[[#This Row],[5. type transport]],'Taux émission CO2e'!$A$20:$B$31,2,0)</f>
        <v>0.7</v>
      </c>
      <c r="X416" s="98">
        <f t="shared" si="13"/>
        <v>14.747398596</v>
      </c>
    </row>
    <row r="417" spans="1:24" x14ac:dyDescent="0.25">
      <c r="A417">
        <v>20210900038</v>
      </c>
      <c r="B417" s="95">
        <v>44442</v>
      </c>
      <c r="C417" s="102">
        <f>YEAR(Tableau2[[#This Row],[2. date saisie]])</f>
        <v>2021</v>
      </c>
      <c r="D417" s="102">
        <f>MONTH(Tableau2[[#This Row],[2. date saisie]])</f>
        <v>9</v>
      </c>
      <c r="E417" s="102" t="str">
        <f t="shared" si="12"/>
        <v>09</v>
      </c>
      <c r="F417" s="102" t="str">
        <f>_xlfn.CONCAT(Tableau2[[#This Row],[2a]],Tableau2[[#This Row],[2c]])</f>
        <v>202109</v>
      </c>
      <c r="G417" s="96">
        <v>1401377</v>
      </c>
      <c r="H417">
        <v>200</v>
      </c>
      <c r="I417" s="102">
        <f>Tableau2[[#This Row],[4. poids OT (kg)]]/1000</f>
        <v>0.2</v>
      </c>
      <c r="J417" t="s">
        <v>39</v>
      </c>
      <c r="K417">
        <v>110</v>
      </c>
      <c r="L417">
        <v>93000</v>
      </c>
      <c r="M417" t="s">
        <v>145</v>
      </c>
      <c r="N417">
        <v>91100</v>
      </c>
      <c r="O417" t="s">
        <v>76</v>
      </c>
      <c r="P417">
        <v>52.249000000000002</v>
      </c>
      <c r="Q417" t="s">
        <v>146</v>
      </c>
      <c r="R417">
        <v>1971</v>
      </c>
      <c r="S417" t="s">
        <v>69</v>
      </c>
      <c r="T417">
        <f>VLOOKUP(Tableau2[[#This Row],[5. type transport]],'Taux émission CO2e'!$A$5:$D$16,4,0)</f>
        <v>0.24099999999999999</v>
      </c>
      <c r="U417">
        <f>VLOOKUP(Tableau2[[#This Row],[5. type transport]],'Taux émission CO2e'!$A$5:$B$16,2,0)</f>
        <v>1</v>
      </c>
      <c r="V417">
        <f>VLOOKUP(Tableau2[[#This Row],[5. type transport]],'Taux émission CO2e'!$A$20:$D$31,4,0)</f>
        <v>0</v>
      </c>
      <c r="W417">
        <f>VLOOKUP(Tableau2[[#This Row],[5. type transport]],'Taux émission CO2e'!$A$20:$B$31,2,0)</f>
        <v>0</v>
      </c>
      <c r="X417" s="98">
        <f t="shared" si="13"/>
        <v>2.5184017999999999</v>
      </c>
    </row>
    <row r="418" spans="1:24" x14ac:dyDescent="0.25">
      <c r="A418">
        <v>20210900038</v>
      </c>
      <c r="B418" s="95">
        <v>44445</v>
      </c>
      <c r="C418" s="102">
        <f>YEAR(Tableau2[[#This Row],[2. date saisie]])</f>
        <v>2021</v>
      </c>
      <c r="D418" s="102">
        <f>MONTH(Tableau2[[#This Row],[2. date saisie]])</f>
        <v>9</v>
      </c>
      <c r="E418" s="102" t="str">
        <f t="shared" si="12"/>
        <v>09</v>
      </c>
      <c r="F418" s="102" t="str">
        <f>_xlfn.CONCAT(Tableau2[[#This Row],[2a]],Tableau2[[#This Row],[2c]])</f>
        <v>202109</v>
      </c>
      <c r="G418" s="96">
        <v>1402212</v>
      </c>
      <c r="H418">
        <v>150</v>
      </c>
      <c r="I418" s="102">
        <f>Tableau2[[#This Row],[4. poids OT (kg)]]/1000</f>
        <v>0.15</v>
      </c>
      <c r="J418" t="s">
        <v>46</v>
      </c>
      <c r="K418">
        <v>105</v>
      </c>
      <c r="L418">
        <v>91100</v>
      </c>
      <c r="M418" t="s">
        <v>70</v>
      </c>
      <c r="N418">
        <v>21300</v>
      </c>
      <c r="O418" t="s">
        <v>89</v>
      </c>
      <c r="P418">
        <v>279.79899999999998</v>
      </c>
      <c r="Q418" t="s">
        <v>72</v>
      </c>
      <c r="R418">
        <v>1969</v>
      </c>
      <c r="S418" t="s">
        <v>69</v>
      </c>
      <c r="T418">
        <f>VLOOKUP(Tableau2[[#This Row],[5. type transport]],'Taux émission CO2e'!$A$5:$D$16,4,0)</f>
        <v>0.16</v>
      </c>
      <c r="U418">
        <f>VLOOKUP(Tableau2[[#This Row],[5. type transport]],'Taux émission CO2e'!$A$5:$B$16,2,0)</f>
        <v>0.3</v>
      </c>
      <c r="V418">
        <f>VLOOKUP(Tableau2[[#This Row],[5. type transport]],'Taux émission CO2e'!$A$20:$D$31,4,0)</f>
        <v>6.7400000000000002E-2</v>
      </c>
      <c r="W418">
        <f>VLOOKUP(Tableau2[[#This Row],[5. type transport]],'Taux émission CO2e'!$A$20:$B$31,2,0)</f>
        <v>0.7</v>
      </c>
      <c r="X418" s="98">
        <f t="shared" si="13"/>
        <v>3.9946903229999995</v>
      </c>
    </row>
    <row r="419" spans="1:24" x14ac:dyDescent="0.25">
      <c r="A419">
        <v>20210900038</v>
      </c>
      <c r="B419" s="95">
        <v>44445</v>
      </c>
      <c r="C419" s="102">
        <f>YEAR(Tableau2[[#This Row],[2. date saisie]])</f>
        <v>2021</v>
      </c>
      <c r="D419" s="102">
        <f>MONTH(Tableau2[[#This Row],[2. date saisie]])</f>
        <v>9</v>
      </c>
      <c r="E419" s="102" t="str">
        <f t="shared" si="12"/>
        <v>09</v>
      </c>
      <c r="F419" s="102" t="str">
        <f>_xlfn.CONCAT(Tableau2[[#This Row],[2a]],Tableau2[[#This Row],[2c]])</f>
        <v>202109</v>
      </c>
      <c r="G419" s="96">
        <v>1400839</v>
      </c>
      <c r="H419">
        <v>220</v>
      </c>
      <c r="I419" s="102">
        <f>Tableau2[[#This Row],[4. poids OT (kg)]]/1000</f>
        <v>0.22</v>
      </c>
      <c r="J419" t="s">
        <v>46</v>
      </c>
      <c r="K419">
        <v>120</v>
      </c>
      <c r="L419">
        <v>62138</v>
      </c>
      <c r="M419" t="s">
        <v>132</v>
      </c>
      <c r="N419">
        <v>62780</v>
      </c>
      <c r="O419" t="s">
        <v>102</v>
      </c>
      <c r="P419">
        <v>109.33</v>
      </c>
      <c r="Q419" t="s">
        <v>133</v>
      </c>
      <c r="R419">
        <v>1991</v>
      </c>
      <c r="S419" t="s">
        <v>69</v>
      </c>
      <c r="T419">
        <f>VLOOKUP(Tableau2[[#This Row],[5. type transport]],'Taux émission CO2e'!$A$5:$D$16,4,0)</f>
        <v>0.16</v>
      </c>
      <c r="U419">
        <f>VLOOKUP(Tableau2[[#This Row],[5. type transport]],'Taux émission CO2e'!$A$5:$B$16,2,0)</f>
        <v>0.3</v>
      </c>
      <c r="V419">
        <f>VLOOKUP(Tableau2[[#This Row],[5. type transport]],'Taux émission CO2e'!$A$20:$D$31,4,0)</f>
        <v>6.7400000000000002E-2</v>
      </c>
      <c r="W419">
        <f>VLOOKUP(Tableau2[[#This Row],[5. type transport]],'Taux émission CO2e'!$A$20:$B$31,2,0)</f>
        <v>0.7</v>
      </c>
      <c r="X419" s="98">
        <f t="shared" si="13"/>
        <v>2.2893264679999996</v>
      </c>
    </row>
    <row r="420" spans="1:24" x14ac:dyDescent="0.25">
      <c r="A420">
        <v>20210900038</v>
      </c>
      <c r="B420" s="95">
        <v>44446</v>
      </c>
      <c r="C420" s="102">
        <f>YEAR(Tableau2[[#This Row],[2. date saisie]])</f>
        <v>2021</v>
      </c>
      <c r="D420" s="102">
        <f>MONTH(Tableau2[[#This Row],[2. date saisie]])</f>
        <v>9</v>
      </c>
      <c r="E420" s="102" t="str">
        <f t="shared" si="12"/>
        <v>09</v>
      </c>
      <c r="F420" s="102" t="str">
        <f>_xlfn.CONCAT(Tableau2[[#This Row],[2a]],Tableau2[[#This Row],[2c]])</f>
        <v>202109</v>
      </c>
      <c r="G420" s="96">
        <v>1402057</v>
      </c>
      <c r="H420">
        <v>300</v>
      </c>
      <c r="I420" s="102">
        <f>Tableau2[[#This Row],[4. poids OT (kg)]]/1000</f>
        <v>0.3</v>
      </c>
      <c r="J420" t="s">
        <v>47</v>
      </c>
      <c r="K420">
        <v>125</v>
      </c>
      <c r="L420">
        <v>59243</v>
      </c>
      <c r="M420" t="s">
        <v>117</v>
      </c>
      <c r="N420">
        <v>91100</v>
      </c>
      <c r="O420" t="s">
        <v>76</v>
      </c>
      <c r="P420">
        <v>251.91900000000001</v>
      </c>
      <c r="Q420" t="s">
        <v>118</v>
      </c>
      <c r="R420">
        <v>1978</v>
      </c>
      <c r="S420" t="s">
        <v>78</v>
      </c>
      <c r="T420">
        <f>VLOOKUP(Tableau2[[#This Row],[5. type transport]],'Taux émission CO2e'!$A$5:$D$16,4,0)</f>
        <v>0.16</v>
      </c>
      <c r="U420">
        <f>VLOOKUP(Tableau2[[#This Row],[5. type transport]],'Taux émission CO2e'!$A$5:$B$16,2,0)</f>
        <v>0.3</v>
      </c>
      <c r="V420">
        <f>VLOOKUP(Tableau2[[#This Row],[5. type transport]],'Taux émission CO2e'!$A$20:$D$31,4,0)</f>
        <v>6.7400000000000002E-2</v>
      </c>
      <c r="W420">
        <f>VLOOKUP(Tableau2[[#This Row],[5. type transport]],'Taux émission CO2e'!$A$20:$B$31,2,0)</f>
        <v>0.7</v>
      </c>
      <c r="X420" s="98">
        <f t="shared" si="13"/>
        <v>7.1932951260000006</v>
      </c>
    </row>
    <row r="421" spans="1:24" x14ac:dyDescent="0.25">
      <c r="A421">
        <v>20210900038</v>
      </c>
      <c r="B421" s="95">
        <v>44446</v>
      </c>
      <c r="C421" s="102">
        <f>YEAR(Tableau2[[#This Row],[2. date saisie]])</f>
        <v>2021</v>
      </c>
      <c r="D421" s="102">
        <f>MONTH(Tableau2[[#This Row],[2. date saisie]])</f>
        <v>9</v>
      </c>
      <c r="E421" s="102" t="str">
        <f t="shared" si="12"/>
        <v>09</v>
      </c>
      <c r="F421" s="102" t="str">
        <f>_xlfn.CONCAT(Tableau2[[#This Row],[2a]],Tableau2[[#This Row],[2c]])</f>
        <v>202109</v>
      </c>
      <c r="G421" s="96">
        <v>1402476</v>
      </c>
      <c r="H421">
        <v>300</v>
      </c>
      <c r="I421" s="102">
        <f>Tableau2[[#This Row],[4. poids OT (kg)]]/1000</f>
        <v>0.3</v>
      </c>
      <c r="J421" t="s">
        <v>46</v>
      </c>
      <c r="K421">
        <v>158</v>
      </c>
      <c r="L421">
        <v>21300</v>
      </c>
      <c r="M421" t="s">
        <v>94</v>
      </c>
      <c r="N421">
        <v>91100</v>
      </c>
      <c r="O421" t="s">
        <v>76</v>
      </c>
      <c r="P421">
        <v>278.14499999999998</v>
      </c>
      <c r="Q421" t="s">
        <v>95</v>
      </c>
      <c r="R421">
        <v>1995</v>
      </c>
      <c r="S421" t="s">
        <v>78</v>
      </c>
      <c r="T421">
        <f>VLOOKUP(Tableau2[[#This Row],[5. type transport]],'Taux émission CO2e'!$A$5:$D$16,4,0)</f>
        <v>0.16</v>
      </c>
      <c r="U421">
        <f>VLOOKUP(Tableau2[[#This Row],[5. type transport]],'Taux émission CO2e'!$A$5:$B$16,2,0)</f>
        <v>0.3</v>
      </c>
      <c r="V421">
        <f>VLOOKUP(Tableau2[[#This Row],[5. type transport]],'Taux émission CO2e'!$A$20:$D$31,4,0)</f>
        <v>6.7400000000000002E-2</v>
      </c>
      <c r="W421">
        <f>VLOOKUP(Tableau2[[#This Row],[5. type transport]],'Taux émission CO2e'!$A$20:$B$31,2,0)</f>
        <v>0.7</v>
      </c>
      <c r="X421" s="98">
        <f t="shared" si="13"/>
        <v>7.942152329999999</v>
      </c>
    </row>
    <row r="422" spans="1:24" x14ac:dyDescent="0.25">
      <c r="A422">
        <v>20210900038</v>
      </c>
      <c r="B422" s="95">
        <v>44446</v>
      </c>
      <c r="C422" s="102">
        <f>YEAR(Tableau2[[#This Row],[2. date saisie]])</f>
        <v>2021</v>
      </c>
      <c r="D422" s="102">
        <f>MONTH(Tableau2[[#This Row],[2. date saisie]])</f>
        <v>9</v>
      </c>
      <c r="E422" s="102" t="str">
        <f t="shared" si="12"/>
        <v>09</v>
      </c>
      <c r="F422" s="102" t="str">
        <f>_xlfn.CONCAT(Tableau2[[#This Row],[2a]],Tableau2[[#This Row],[2c]])</f>
        <v>202109</v>
      </c>
      <c r="G422" s="96">
        <v>1401606</v>
      </c>
      <c r="H422">
        <v>300</v>
      </c>
      <c r="I422" s="102">
        <f>Tableau2[[#This Row],[4. poids OT (kg)]]/1000</f>
        <v>0.3</v>
      </c>
      <c r="J422" t="s">
        <v>47</v>
      </c>
      <c r="K422">
        <v>166</v>
      </c>
      <c r="L422">
        <v>39570</v>
      </c>
      <c r="M422" t="s">
        <v>115</v>
      </c>
      <c r="N422">
        <v>91100</v>
      </c>
      <c r="O422" t="s">
        <v>76</v>
      </c>
      <c r="P422">
        <v>380.58600000000001</v>
      </c>
      <c r="Q422" t="s">
        <v>116</v>
      </c>
      <c r="R422">
        <v>1986</v>
      </c>
      <c r="S422" t="s">
        <v>69</v>
      </c>
      <c r="T422">
        <f>VLOOKUP(Tableau2[[#This Row],[5. type transport]],'Taux émission CO2e'!$A$5:$D$16,4,0)</f>
        <v>0.16</v>
      </c>
      <c r="U422">
        <f>VLOOKUP(Tableau2[[#This Row],[5. type transport]],'Taux émission CO2e'!$A$5:$B$16,2,0)</f>
        <v>0.3</v>
      </c>
      <c r="V422">
        <f>VLOOKUP(Tableau2[[#This Row],[5. type transport]],'Taux émission CO2e'!$A$20:$D$31,4,0)</f>
        <v>6.7400000000000002E-2</v>
      </c>
      <c r="W422">
        <f>VLOOKUP(Tableau2[[#This Row],[5. type transport]],'Taux émission CO2e'!$A$20:$B$31,2,0)</f>
        <v>0.7</v>
      </c>
      <c r="X422" s="98">
        <f t="shared" si="13"/>
        <v>10.867252643999999</v>
      </c>
    </row>
    <row r="423" spans="1:24" x14ac:dyDescent="0.25">
      <c r="A423">
        <v>20210900038</v>
      </c>
      <c r="B423" s="95">
        <v>44447</v>
      </c>
      <c r="C423" s="102">
        <f>YEAR(Tableau2[[#This Row],[2. date saisie]])</f>
        <v>2021</v>
      </c>
      <c r="D423" s="102">
        <f>MONTH(Tableau2[[#This Row],[2. date saisie]])</f>
        <v>9</v>
      </c>
      <c r="E423" s="102" t="str">
        <f t="shared" si="12"/>
        <v>09</v>
      </c>
      <c r="F423" s="102" t="str">
        <f>_xlfn.CONCAT(Tableau2[[#This Row],[2a]],Tableau2[[#This Row],[2c]])</f>
        <v>202109</v>
      </c>
      <c r="G423" s="96">
        <v>1403076</v>
      </c>
      <c r="H423">
        <v>300</v>
      </c>
      <c r="I423" s="102">
        <f>Tableau2[[#This Row],[4. poids OT (kg)]]/1000</f>
        <v>0.3</v>
      </c>
      <c r="J423" t="s">
        <v>46</v>
      </c>
      <c r="K423">
        <v>125</v>
      </c>
      <c r="L423">
        <v>59100</v>
      </c>
      <c r="M423" t="s">
        <v>98</v>
      </c>
      <c r="N423">
        <v>91100</v>
      </c>
      <c r="O423" t="s">
        <v>76</v>
      </c>
      <c r="P423">
        <v>266.35300000000001</v>
      </c>
      <c r="Q423" t="s">
        <v>100</v>
      </c>
      <c r="R423">
        <v>1987</v>
      </c>
      <c r="S423" t="s">
        <v>69</v>
      </c>
      <c r="T423">
        <f>VLOOKUP(Tableau2[[#This Row],[5. type transport]],'Taux émission CO2e'!$A$5:$D$16,4,0)</f>
        <v>0.16</v>
      </c>
      <c r="U423">
        <f>VLOOKUP(Tableau2[[#This Row],[5. type transport]],'Taux émission CO2e'!$A$5:$B$16,2,0)</f>
        <v>0.3</v>
      </c>
      <c r="V423">
        <f>VLOOKUP(Tableau2[[#This Row],[5. type transport]],'Taux émission CO2e'!$A$20:$D$31,4,0)</f>
        <v>6.7400000000000002E-2</v>
      </c>
      <c r="W423">
        <f>VLOOKUP(Tableau2[[#This Row],[5. type transport]],'Taux émission CO2e'!$A$20:$B$31,2,0)</f>
        <v>0.7</v>
      </c>
      <c r="X423" s="98">
        <f t="shared" si="13"/>
        <v>7.6054435619999996</v>
      </c>
    </row>
    <row r="424" spans="1:24" x14ac:dyDescent="0.25">
      <c r="A424">
        <v>20210900038</v>
      </c>
      <c r="B424" s="95">
        <v>44447</v>
      </c>
      <c r="C424" s="102">
        <f>YEAR(Tableau2[[#This Row],[2. date saisie]])</f>
        <v>2021</v>
      </c>
      <c r="D424" s="102">
        <f>MONTH(Tableau2[[#This Row],[2. date saisie]])</f>
        <v>9</v>
      </c>
      <c r="E424" s="102" t="str">
        <f t="shared" si="12"/>
        <v>09</v>
      </c>
      <c r="F424" s="102" t="str">
        <f>_xlfn.CONCAT(Tableau2[[#This Row],[2a]],Tableau2[[#This Row],[2c]])</f>
        <v>202109</v>
      </c>
      <c r="G424" s="96">
        <v>1402477</v>
      </c>
      <c r="H424">
        <v>300</v>
      </c>
      <c r="I424" s="102">
        <f>Tableau2[[#This Row],[4. poids OT (kg)]]/1000</f>
        <v>0.3</v>
      </c>
      <c r="J424" t="s">
        <v>47</v>
      </c>
      <c r="K424">
        <v>131</v>
      </c>
      <c r="L424">
        <v>8090</v>
      </c>
      <c r="M424" t="s">
        <v>81</v>
      </c>
      <c r="N424">
        <v>91100</v>
      </c>
      <c r="O424" t="s">
        <v>76</v>
      </c>
      <c r="P424">
        <v>258.04300000000001</v>
      </c>
      <c r="Q424" t="s">
        <v>124</v>
      </c>
      <c r="R424">
        <v>1992</v>
      </c>
      <c r="S424" t="s">
        <v>78</v>
      </c>
      <c r="T424">
        <f>VLOOKUP(Tableau2[[#This Row],[5. type transport]],'Taux émission CO2e'!$A$5:$D$16,4,0)</f>
        <v>0.16</v>
      </c>
      <c r="U424">
        <f>VLOOKUP(Tableau2[[#This Row],[5. type transport]],'Taux émission CO2e'!$A$5:$B$16,2,0)</f>
        <v>0.3</v>
      </c>
      <c r="V424">
        <f>VLOOKUP(Tableau2[[#This Row],[5. type transport]],'Taux émission CO2e'!$A$20:$D$31,4,0)</f>
        <v>6.7400000000000002E-2</v>
      </c>
      <c r="W424">
        <f>VLOOKUP(Tableau2[[#This Row],[5. type transport]],'Taux émission CO2e'!$A$20:$B$31,2,0)</f>
        <v>0.7</v>
      </c>
      <c r="X424" s="98">
        <f t="shared" si="13"/>
        <v>7.3681598219999991</v>
      </c>
    </row>
    <row r="425" spans="1:24" x14ac:dyDescent="0.25">
      <c r="A425">
        <v>20210900038</v>
      </c>
      <c r="B425" s="95">
        <v>44447</v>
      </c>
      <c r="C425" s="102">
        <f>YEAR(Tableau2[[#This Row],[2. date saisie]])</f>
        <v>2021</v>
      </c>
      <c r="D425" s="102">
        <f>MONTH(Tableau2[[#This Row],[2. date saisie]])</f>
        <v>9</v>
      </c>
      <c r="E425" s="102" t="str">
        <f t="shared" si="12"/>
        <v>09</v>
      </c>
      <c r="F425" s="102" t="str">
        <f>_xlfn.CONCAT(Tableau2[[#This Row],[2a]],Tableau2[[#This Row],[2c]])</f>
        <v>202109</v>
      </c>
      <c r="G425" s="96">
        <v>1402208</v>
      </c>
      <c r="H425">
        <v>250</v>
      </c>
      <c r="I425" s="102">
        <f>Tableau2[[#This Row],[4. poids OT (kg)]]/1000</f>
        <v>0.25</v>
      </c>
      <c r="J425" t="s">
        <v>47</v>
      </c>
      <c r="K425">
        <v>155</v>
      </c>
      <c r="L425">
        <v>62138</v>
      </c>
      <c r="M425" t="s">
        <v>132</v>
      </c>
      <c r="N425">
        <v>67100</v>
      </c>
      <c r="O425" t="s">
        <v>79</v>
      </c>
      <c r="P425">
        <v>549.995</v>
      </c>
      <c r="Q425" t="s">
        <v>133</v>
      </c>
      <c r="R425">
        <v>1991</v>
      </c>
      <c r="S425" t="s">
        <v>69</v>
      </c>
      <c r="T425">
        <f>VLOOKUP(Tableau2[[#This Row],[5. type transport]],'Taux émission CO2e'!$A$5:$D$16,4,0)</f>
        <v>0.16</v>
      </c>
      <c r="U425">
        <f>VLOOKUP(Tableau2[[#This Row],[5. type transport]],'Taux émission CO2e'!$A$5:$B$16,2,0)</f>
        <v>0.3</v>
      </c>
      <c r="V425">
        <f>VLOOKUP(Tableau2[[#This Row],[5. type transport]],'Taux émission CO2e'!$A$20:$D$31,4,0)</f>
        <v>6.7400000000000002E-2</v>
      </c>
      <c r="W425">
        <f>VLOOKUP(Tableau2[[#This Row],[5. type transport]],'Taux émission CO2e'!$A$20:$B$31,2,0)</f>
        <v>0.7</v>
      </c>
      <c r="X425" s="98">
        <f t="shared" si="13"/>
        <v>13.087131025000001</v>
      </c>
    </row>
    <row r="426" spans="1:24" x14ac:dyDescent="0.25">
      <c r="A426">
        <v>20210900038</v>
      </c>
      <c r="B426" s="95">
        <v>44447</v>
      </c>
      <c r="C426" s="102">
        <f>YEAR(Tableau2[[#This Row],[2. date saisie]])</f>
        <v>2021</v>
      </c>
      <c r="D426" s="102">
        <f>MONTH(Tableau2[[#This Row],[2. date saisie]])</f>
        <v>9</v>
      </c>
      <c r="E426" s="102" t="str">
        <f t="shared" si="12"/>
        <v>09</v>
      </c>
      <c r="F426" s="102" t="str">
        <f>_xlfn.CONCAT(Tableau2[[#This Row],[2a]],Tableau2[[#This Row],[2c]])</f>
        <v>202109</v>
      </c>
      <c r="G426" s="96">
        <v>1402475</v>
      </c>
      <c r="H426">
        <v>300</v>
      </c>
      <c r="I426" s="102">
        <f>Tableau2[[#This Row],[4. poids OT (kg)]]/1000</f>
        <v>0.3</v>
      </c>
      <c r="J426" t="s">
        <v>47</v>
      </c>
      <c r="K426">
        <v>158</v>
      </c>
      <c r="L426">
        <v>59810</v>
      </c>
      <c r="M426" t="s">
        <v>67</v>
      </c>
      <c r="N426">
        <v>91100</v>
      </c>
      <c r="O426" t="s">
        <v>76</v>
      </c>
      <c r="P426">
        <v>250.27799999999999</v>
      </c>
      <c r="Q426" t="s">
        <v>112</v>
      </c>
      <c r="R426">
        <v>1998</v>
      </c>
      <c r="S426" t="s">
        <v>69</v>
      </c>
      <c r="T426">
        <f>VLOOKUP(Tableau2[[#This Row],[5. type transport]],'Taux émission CO2e'!$A$5:$D$16,4,0)</f>
        <v>0.16</v>
      </c>
      <c r="U426">
        <f>VLOOKUP(Tableau2[[#This Row],[5. type transport]],'Taux émission CO2e'!$A$5:$B$16,2,0)</f>
        <v>0.3</v>
      </c>
      <c r="V426">
        <f>VLOOKUP(Tableau2[[#This Row],[5. type transport]],'Taux émission CO2e'!$A$20:$D$31,4,0)</f>
        <v>6.7400000000000002E-2</v>
      </c>
      <c r="W426">
        <f>VLOOKUP(Tableau2[[#This Row],[5. type transport]],'Taux émission CO2e'!$A$20:$B$31,2,0)</f>
        <v>0.7</v>
      </c>
      <c r="X426" s="98">
        <f t="shared" si="13"/>
        <v>7.1464380119999991</v>
      </c>
    </row>
    <row r="427" spans="1:24" x14ac:dyDescent="0.25">
      <c r="A427">
        <v>20210900038</v>
      </c>
      <c r="B427" s="95">
        <v>44448</v>
      </c>
      <c r="C427" s="102">
        <f>YEAR(Tableau2[[#This Row],[2. date saisie]])</f>
        <v>2021</v>
      </c>
      <c r="D427" s="102">
        <f>MONTH(Tableau2[[#This Row],[2. date saisie]])</f>
        <v>9</v>
      </c>
      <c r="E427" s="102" t="str">
        <f t="shared" si="12"/>
        <v>09</v>
      </c>
      <c r="F427" s="102" t="str">
        <f>_xlfn.CONCAT(Tableau2[[#This Row],[2a]],Tableau2[[#This Row],[2c]])</f>
        <v>202109</v>
      </c>
      <c r="G427" s="96">
        <v>1404080</v>
      </c>
      <c r="H427">
        <v>180</v>
      </c>
      <c r="I427" s="102">
        <f>Tableau2[[#This Row],[4. poids OT (kg)]]/1000</f>
        <v>0.18</v>
      </c>
      <c r="J427" t="s">
        <v>46</v>
      </c>
      <c r="K427">
        <v>111</v>
      </c>
      <c r="L427">
        <v>91100</v>
      </c>
      <c r="M427" t="s">
        <v>70</v>
      </c>
      <c r="N427">
        <v>72000</v>
      </c>
      <c r="O427" t="s">
        <v>164</v>
      </c>
      <c r="P427">
        <v>203.899</v>
      </c>
      <c r="Q427" t="s">
        <v>72</v>
      </c>
      <c r="R427">
        <v>1969</v>
      </c>
      <c r="S427" t="s">
        <v>69</v>
      </c>
      <c r="T427">
        <f>VLOOKUP(Tableau2[[#This Row],[5. type transport]],'Taux émission CO2e'!$A$5:$D$16,4,0)</f>
        <v>0.16</v>
      </c>
      <c r="U427">
        <f>VLOOKUP(Tableau2[[#This Row],[5. type transport]],'Taux émission CO2e'!$A$5:$B$16,2,0)</f>
        <v>0.3</v>
      </c>
      <c r="V427">
        <f>VLOOKUP(Tableau2[[#This Row],[5. type transport]],'Taux émission CO2e'!$A$20:$D$31,4,0)</f>
        <v>6.7400000000000002E-2</v>
      </c>
      <c r="W427">
        <f>VLOOKUP(Tableau2[[#This Row],[5. type transport]],'Taux émission CO2e'!$A$20:$B$31,2,0)</f>
        <v>0.7</v>
      </c>
      <c r="X427" s="98">
        <f t="shared" si="13"/>
        <v>3.4932792276</v>
      </c>
    </row>
    <row r="428" spans="1:24" x14ac:dyDescent="0.25">
      <c r="A428">
        <v>20210900038</v>
      </c>
      <c r="B428" s="95">
        <v>44448</v>
      </c>
      <c r="C428" s="102">
        <f>YEAR(Tableau2[[#This Row],[2. date saisie]])</f>
        <v>2021</v>
      </c>
      <c r="D428" s="102">
        <f>MONTH(Tableau2[[#This Row],[2. date saisie]])</f>
        <v>9</v>
      </c>
      <c r="E428" s="102" t="str">
        <f t="shared" si="12"/>
        <v>09</v>
      </c>
      <c r="F428" s="102" t="str">
        <f>_xlfn.CONCAT(Tableau2[[#This Row],[2a]],Tableau2[[#This Row],[2c]])</f>
        <v>202109</v>
      </c>
      <c r="G428" s="96">
        <v>1403597</v>
      </c>
      <c r="H428">
        <v>300</v>
      </c>
      <c r="I428" s="102">
        <f>Tableau2[[#This Row],[4. poids OT (kg)]]/1000</f>
        <v>0.3</v>
      </c>
      <c r="J428" t="s">
        <v>46</v>
      </c>
      <c r="K428">
        <v>228</v>
      </c>
      <c r="L428">
        <v>67100</v>
      </c>
      <c r="M428" t="s">
        <v>73</v>
      </c>
      <c r="N428">
        <v>91100</v>
      </c>
      <c r="O428" t="s">
        <v>76</v>
      </c>
      <c r="P428">
        <v>516.47400000000005</v>
      </c>
      <c r="Q428" t="s">
        <v>75</v>
      </c>
      <c r="R428">
        <v>1987</v>
      </c>
      <c r="S428" t="s">
        <v>69</v>
      </c>
      <c r="T428">
        <f>VLOOKUP(Tableau2[[#This Row],[5. type transport]],'Taux émission CO2e'!$A$5:$D$16,4,0)</f>
        <v>0.16</v>
      </c>
      <c r="U428">
        <f>VLOOKUP(Tableau2[[#This Row],[5. type transport]],'Taux émission CO2e'!$A$5:$B$16,2,0)</f>
        <v>0.3</v>
      </c>
      <c r="V428">
        <f>VLOOKUP(Tableau2[[#This Row],[5. type transport]],'Taux émission CO2e'!$A$20:$D$31,4,0)</f>
        <v>6.7400000000000002E-2</v>
      </c>
      <c r="W428">
        <f>VLOOKUP(Tableau2[[#This Row],[5. type transport]],'Taux émission CO2e'!$A$20:$B$31,2,0)</f>
        <v>0.7</v>
      </c>
      <c r="X428" s="98">
        <f t="shared" si="13"/>
        <v>14.747398596</v>
      </c>
    </row>
    <row r="429" spans="1:24" x14ac:dyDescent="0.25">
      <c r="A429">
        <v>20210900038</v>
      </c>
      <c r="B429" s="95">
        <v>44452</v>
      </c>
      <c r="C429" s="102">
        <f>YEAR(Tableau2[[#This Row],[2. date saisie]])</f>
        <v>2021</v>
      </c>
      <c r="D429" s="102">
        <f>MONTH(Tableau2[[#This Row],[2. date saisie]])</f>
        <v>9</v>
      </c>
      <c r="E429" s="102" t="str">
        <f t="shared" si="12"/>
        <v>09</v>
      </c>
      <c r="F429" s="102" t="str">
        <f>_xlfn.CONCAT(Tableau2[[#This Row],[2a]],Tableau2[[#This Row],[2c]])</f>
        <v>202109</v>
      </c>
      <c r="G429" s="96">
        <v>1405348</v>
      </c>
      <c r="H429">
        <v>185</v>
      </c>
      <c r="I429" s="102">
        <f>Tableau2[[#This Row],[4. poids OT (kg)]]/1000</f>
        <v>0.185</v>
      </c>
      <c r="J429" t="s">
        <v>47</v>
      </c>
      <c r="K429">
        <v>105</v>
      </c>
      <c r="L429">
        <v>91100</v>
      </c>
      <c r="M429" t="s">
        <v>70</v>
      </c>
      <c r="N429">
        <v>37220</v>
      </c>
      <c r="O429" t="s">
        <v>165</v>
      </c>
      <c r="P429">
        <v>278.33600000000001</v>
      </c>
      <c r="Q429" t="s">
        <v>72</v>
      </c>
      <c r="R429">
        <v>1969</v>
      </c>
      <c r="S429" t="s">
        <v>69</v>
      </c>
      <c r="T429">
        <f>VLOOKUP(Tableau2[[#This Row],[5. type transport]],'Taux émission CO2e'!$A$5:$D$16,4,0)</f>
        <v>0.16</v>
      </c>
      <c r="U429">
        <f>VLOOKUP(Tableau2[[#This Row],[5. type transport]],'Taux émission CO2e'!$A$5:$B$16,2,0)</f>
        <v>0.3</v>
      </c>
      <c r="V429">
        <f>VLOOKUP(Tableau2[[#This Row],[5. type transport]],'Taux émission CO2e'!$A$20:$D$31,4,0)</f>
        <v>6.7400000000000002E-2</v>
      </c>
      <c r="W429">
        <f>VLOOKUP(Tableau2[[#This Row],[5. type transport]],'Taux émission CO2e'!$A$20:$B$31,2,0)</f>
        <v>0.7</v>
      </c>
      <c r="X429" s="98">
        <f t="shared" si="13"/>
        <v>4.9010237888000008</v>
      </c>
    </row>
    <row r="430" spans="1:24" x14ac:dyDescent="0.25">
      <c r="A430">
        <v>20210900038</v>
      </c>
      <c r="B430" s="95">
        <v>44452</v>
      </c>
      <c r="C430" s="102">
        <f>YEAR(Tableau2[[#This Row],[2. date saisie]])</f>
        <v>2021</v>
      </c>
      <c r="D430" s="102">
        <f>MONTH(Tableau2[[#This Row],[2. date saisie]])</f>
        <v>9</v>
      </c>
      <c r="E430" s="102" t="str">
        <f t="shared" si="12"/>
        <v>09</v>
      </c>
      <c r="F430" s="102" t="str">
        <f>_xlfn.CONCAT(Tableau2[[#This Row],[2a]],Tableau2[[#This Row],[2c]])</f>
        <v>202109</v>
      </c>
      <c r="G430" s="96">
        <v>1405216</v>
      </c>
      <c r="H430">
        <v>440</v>
      </c>
      <c r="I430" s="102">
        <f>Tableau2[[#This Row],[4. poids OT (kg)]]/1000</f>
        <v>0.44</v>
      </c>
      <c r="J430" t="s">
        <v>46</v>
      </c>
      <c r="K430">
        <v>132</v>
      </c>
      <c r="L430">
        <v>91100</v>
      </c>
      <c r="M430" t="s">
        <v>70</v>
      </c>
      <c r="N430">
        <v>62780</v>
      </c>
      <c r="O430" t="s">
        <v>102</v>
      </c>
      <c r="P430">
        <v>280.69799999999998</v>
      </c>
      <c r="Q430" t="s">
        <v>72</v>
      </c>
      <c r="R430">
        <v>1969</v>
      </c>
      <c r="S430" t="s">
        <v>69</v>
      </c>
      <c r="T430">
        <f>VLOOKUP(Tableau2[[#This Row],[5. type transport]],'Taux émission CO2e'!$A$5:$D$16,4,0)</f>
        <v>0.16</v>
      </c>
      <c r="U430">
        <f>VLOOKUP(Tableau2[[#This Row],[5. type transport]],'Taux émission CO2e'!$A$5:$B$16,2,0)</f>
        <v>0.3</v>
      </c>
      <c r="V430">
        <f>VLOOKUP(Tableau2[[#This Row],[5. type transport]],'Taux émission CO2e'!$A$20:$D$31,4,0)</f>
        <v>6.7400000000000002E-2</v>
      </c>
      <c r="W430">
        <f>VLOOKUP(Tableau2[[#This Row],[5. type transport]],'Taux émission CO2e'!$A$20:$B$31,2,0)</f>
        <v>0.7</v>
      </c>
      <c r="X430" s="98">
        <f t="shared" si="13"/>
        <v>11.755407681599999</v>
      </c>
    </row>
    <row r="431" spans="1:24" x14ac:dyDescent="0.25">
      <c r="A431">
        <v>20210900038</v>
      </c>
      <c r="B431" s="95">
        <v>44453</v>
      </c>
      <c r="C431" s="102">
        <f>YEAR(Tableau2[[#This Row],[2. date saisie]])</f>
        <v>2021</v>
      </c>
      <c r="D431" s="102">
        <f>MONTH(Tableau2[[#This Row],[2. date saisie]])</f>
        <v>9</v>
      </c>
      <c r="E431" s="102" t="str">
        <f t="shared" si="12"/>
        <v>09</v>
      </c>
      <c r="F431" s="102" t="str">
        <f>_xlfn.CONCAT(Tableau2[[#This Row],[2a]],Tableau2[[#This Row],[2c]])</f>
        <v>202109</v>
      </c>
      <c r="G431" s="96">
        <v>1404765</v>
      </c>
      <c r="H431">
        <v>300</v>
      </c>
      <c r="I431" s="102">
        <f>Tableau2[[#This Row],[4. poids OT (kg)]]/1000</f>
        <v>0.3</v>
      </c>
      <c r="J431" t="s">
        <v>47</v>
      </c>
      <c r="K431">
        <v>125</v>
      </c>
      <c r="L431">
        <v>59243</v>
      </c>
      <c r="M431" t="s">
        <v>117</v>
      </c>
      <c r="N431">
        <v>91100</v>
      </c>
      <c r="O431" t="s">
        <v>76</v>
      </c>
      <c r="P431">
        <v>251.91900000000001</v>
      </c>
      <c r="Q431" t="s">
        <v>118</v>
      </c>
      <c r="R431">
        <v>1978</v>
      </c>
      <c r="S431" t="s">
        <v>78</v>
      </c>
      <c r="T431">
        <f>VLOOKUP(Tableau2[[#This Row],[5. type transport]],'Taux émission CO2e'!$A$5:$D$16,4,0)</f>
        <v>0.16</v>
      </c>
      <c r="U431">
        <f>VLOOKUP(Tableau2[[#This Row],[5. type transport]],'Taux émission CO2e'!$A$5:$B$16,2,0)</f>
        <v>0.3</v>
      </c>
      <c r="V431">
        <f>VLOOKUP(Tableau2[[#This Row],[5. type transport]],'Taux émission CO2e'!$A$20:$D$31,4,0)</f>
        <v>6.7400000000000002E-2</v>
      </c>
      <c r="W431">
        <f>VLOOKUP(Tableau2[[#This Row],[5. type transport]],'Taux émission CO2e'!$A$20:$B$31,2,0)</f>
        <v>0.7</v>
      </c>
      <c r="X431" s="98">
        <f t="shared" si="13"/>
        <v>7.1932951260000006</v>
      </c>
    </row>
    <row r="432" spans="1:24" x14ac:dyDescent="0.25">
      <c r="A432">
        <v>20210900038</v>
      </c>
      <c r="B432" s="95">
        <v>44453</v>
      </c>
      <c r="C432" s="102">
        <f>YEAR(Tableau2[[#This Row],[2. date saisie]])</f>
        <v>2021</v>
      </c>
      <c r="D432" s="102">
        <f>MONTH(Tableau2[[#This Row],[2. date saisie]])</f>
        <v>9</v>
      </c>
      <c r="E432" s="102" t="str">
        <f t="shared" si="12"/>
        <v>09</v>
      </c>
      <c r="F432" s="102" t="str">
        <f>_xlfn.CONCAT(Tableau2[[#This Row],[2a]],Tableau2[[#This Row],[2c]])</f>
        <v>202109</v>
      </c>
      <c r="G432" s="96">
        <v>1405321</v>
      </c>
      <c r="H432">
        <v>300</v>
      </c>
      <c r="I432" s="102">
        <f>Tableau2[[#This Row],[4. poids OT (kg)]]/1000</f>
        <v>0.3</v>
      </c>
      <c r="J432" t="s">
        <v>46</v>
      </c>
      <c r="K432">
        <v>158</v>
      </c>
      <c r="L432">
        <v>21300</v>
      </c>
      <c r="M432" t="s">
        <v>94</v>
      </c>
      <c r="N432">
        <v>91100</v>
      </c>
      <c r="O432" t="s">
        <v>76</v>
      </c>
      <c r="P432">
        <v>278.14499999999998</v>
      </c>
      <c r="Q432" t="s">
        <v>95</v>
      </c>
      <c r="R432">
        <v>1995</v>
      </c>
      <c r="S432" t="s">
        <v>78</v>
      </c>
      <c r="T432">
        <f>VLOOKUP(Tableau2[[#This Row],[5. type transport]],'Taux émission CO2e'!$A$5:$D$16,4,0)</f>
        <v>0.16</v>
      </c>
      <c r="U432">
        <f>VLOOKUP(Tableau2[[#This Row],[5. type transport]],'Taux émission CO2e'!$A$5:$B$16,2,0)</f>
        <v>0.3</v>
      </c>
      <c r="V432">
        <f>VLOOKUP(Tableau2[[#This Row],[5. type transport]],'Taux émission CO2e'!$A$20:$D$31,4,0)</f>
        <v>6.7400000000000002E-2</v>
      </c>
      <c r="W432">
        <f>VLOOKUP(Tableau2[[#This Row],[5. type transport]],'Taux émission CO2e'!$A$20:$B$31,2,0)</f>
        <v>0.7</v>
      </c>
      <c r="X432" s="98">
        <f t="shared" si="13"/>
        <v>7.942152329999999</v>
      </c>
    </row>
    <row r="433" spans="1:24" x14ac:dyDescent="0.25">
      <c r="A433">
        <v>20210900038</v>
      </c>
      <c r="B433" s="95">
        <v>44454</v>
      </c>
      <c r="C433" s="102">
        <f>YEAR(Tableau2[[#This Row],[2. date saisie]])</f>
        <v>2021</v>
      </c>
      <c r="D433" s="102">
        <f>MONTH(Tableau2[[#This Row],[2. date saisie]])</f>
        <v>9</v>
      </c>
      <c r="E433" s="102" t="str">
        <f t="shared" si="12"/>
        <v>09</v>
      </c>
      <c r="F433" s="102" t="str">
        <f>_xlfn.CONCAT(Tableau2[[#This Row],[2a]],Tableau2[[#This Row],[2c]])</f>
        <v>202109</v>
      </c>
      <c r="G433" s="96">
        <v>1405910</v>
      </c>
      <c r="H433">
        <v>300</v>
      </c>
      <c r="I433" s="102">
        <f>Tableau2[[#This Row],[4. poids OT (kg)]]/1000</f>
        <v>0.3</v>
      </c>
      <c r="J433" t="s">
        <v>46</v>
      </c>
      <c r="K433">
        <v>125</v>
      </c>
      <c r="L433">
        <v>59100</v>
      </c>
      <c r="M433" t="s">
        <v>98</v>
      </c>
      <c r="N433">
        <v>91100</v>
      </c>
      <c r="O433" t="s">
        <v>76</v>
      </c>
      <c r="P433">
        <v>266.35300000000001</v>
      </c>
      <c r="Q433" t="s">
        <v>100</v>
      </c>
      <c r="R433">
        <v>1987</v>
      </c>
      <c r="S433" t="s">
        <v>69</v>
      </c>
      <c r="T433">
        <f>VLOOKUP(Tableau2[[#This Row],[5. type transport]],'Taux émission CO2e'!$A$5:$D$16,4,0)</f>
        <v>0.16</v>
      </c>
      <c r="U433">
        <f>VLOOKUP(Tableau2[[#This Row],[5. type transport]],'Taux émission CO2e'!$A$5:$B$16,2,0)</f>
        <v>0.3</v>
      </c>
      <c r="V433">
        <f>VLOOKUP(Tableau2[[#This Row],[5. type transport]],'Taux émission CO2e'!$A$20:$D$31,4,0)</f>
        <v>6.7400000000000002E-2</v>
      </c>
      <c r="W433">
        <f>VLOOKUP(Tableau2[[#This Row],[5. type transport]],'Taux émission CO2e'!$A$20:$B$31,2,0)</f>
        <v>0.7</v>
      </c>
      <c r="X433" s="98">
        <f t="shared" si="13"/>
        <v>7.6054435619999996</v>
      </c>
    </row>
    <row r="434" spans="1:24" x14ac:dyDescent="0.25">
      <c r="A434">
        <v>20210900038</v>
      </c>
      <c r="B434" s="95">
        <v>44454</v>
      </c>
      <c r="C434" s="102">
        <f>YEAR(Tableau2[[#This Row],[2. date saisie]])</f>
        <v>2021</v>
      </c>
      <c r="D434" s="102">
        <f>MONTH(Tableau2[[#This Row],[2. date saisie]])</f>
        <v>9</v>
      </c>
      <c r="E434" s="102" t="str">
        <f t="shared" si="12"/>
        <v>09</v>
      </c>
      <c r="F434" s="102" t="str">
        <f>_xlfn.CONCAT(Tableau2[[#This Row],[2a]],Tableau2[[#This Row],[2c]])</f>
        <v>202109</v>
      </c>
      <c r="G434" s="96">
        <v>1405322</v>
      </c>
      <c r="H434">
        <v>300</v>
      </c>
      <c r="I434" s="102">
        <f>Tableau2[[#This Row],[4. poids OT (kg)]]/1000</f>
        <v>0.3</v>
      </c>
      <c r="J434" t="s">
        <v>47</v>
      </c>
      <c r="K434">
        <v>131</v>
      </c>
      <c r="L434">
        <v>8090</v>
      </c>
      <c r="M434" t="s">
        <v>81</v>
      </c>
      <c r="N434">
        <v>91100</v>
      </c>
      <c r="O434" t="s">
        <v>76</v>
      </c>
      <c r="P434">
        <v>258.04300000000001</v>
      </c>
      <c r="Q434" t="s">
        <v>124</v>
      </c>
      <c r="R434">
        <v>1992</v>
      </c>
      <c r="S434" t="s">
        <v>78</v>
      </c>
      <c r="T434">
        <f>VLOOKUP(Tableau2[[#This Row],[5. type transport]],'Taux émission CO2e'!$A$5:$D$16,4,0)</f>
        <v>0.16</v>
      </c>
      <c r="U434">
        <f>VLOOKUP(Tableau2[[#This Row],[5. type transport]],'Taux émission CO2e'!$A$5:$B$16,2,0)</f>
        <v>0.3</v>
      </c>
      <c r="V434">
        <f>VLOOKUP(Tableau2[[#This Row],[5. type transport]],'Taux émission CO2e'!$A$20:$D$31,4,0)</f>
        <v>6.7400000000000002E-2</v>
      </c>
      <c r="W434">
        <f>VLOOKUP(Tableau2[[#This Row],[5. type transport]],'Taux émission CO2e'!$A$20:$B$31,2,0)</f>
        <v>0.7</v>
      </c>
      <c r="X434" s="98">
        <f t="shared" si="13"/>
        <v>7.3681598219999991</v>
      </c>
    </row>
    <row r="435" spans="1:24" x14ac:dyDescent="0.25">
      <c r="A435">
        <v>20210900038</v>
      </c>
      <c r="B435" s="95">
        <v>44454</v>
      </c>
      <c r="C435" s="102">
        <f>YEAR(Tableau2[[#This Row],[2. date saisie]])</f>
        <v>2021</v>
      </c>
      <c r="D435" s="102">
        <f>MONTH(Tableau2[[#This Row],[2. date saisie]])</f>
        <v>9</v>
      </c>
      <c r="E435" s="102" t="str">
        <f t="shared" si="12"/>
        <v>09</v>
      </c>
      <c r="F435" s="102" t="str">
        <f>_xlfn.CONCAT(Tableau2[[#This Row],[2a]],Tableau2[[#This Row],[2c]])</f>
        <v>202109</v>
      </c>
      <c r="G435" s="96">
        <v>1405320</v>
      </c>
      <c r="H435">
        <v>300</v>
      </c>
      <c r="I435" s="102">
        <f>Tableau2[[#This Row],[4. poids OT (kg)]]/1000</f>
        <v>0.3</v>
      </c>
      <c r="J435" t="s">
        <v>47</v>
      </c>
      <c r="K435">
        <v>158</v>
      </c>
      <c r="L435">
        <v>59810</v>
      </c>
      <c r="M435" t="s">
        <v>67</v>
      </c>
      <c r="N435">
        <v>91100</v>
      </c>
      <c r="O435" t="s">
        <v>76</v>
      </c>
      <c r="P435">
        <v>250.27799999999999</v>
      </c>
      <c r="Q435" t="s">
        <v>112</v>
      </c>
      <c r="R435">
        <v>1998</v>
      </c>
      <c r="S435" t="s">
        <v>69</v>
      </c>
      <c r="T435">
        <f>VLOOKUP(Tableau2[[#This Row],[5. type transport]],'Taux émission CO2e'!$A$5:$D$16,4,0)</f>
        <v>0.16</v>
      </c>
      <c r="U435">
        <f>VLOOKUP(Tableau2[[#This Row],[5. type transport]],'Taux émission CO2e'!$A$5:$B$16,2,0)</f>
        <v>0.3</v>
      </c>
      <c r="V435">
        <f>VLOOKUP(Tableau2[[#This Row],[5. type transport]],'Taux émission CO2e'!$A$20:$D$31,4,0)</f>
        <v>6.7400000000000002E-2</v>
      </c>
      <c r="W435">
        <f>VLOOKUP(Tableau2[[#This Row],[5. type transport]],'Taux émission CO2e'!$A$20:$B$31,2,0)</f>
        <v>0.7</v>
      </c>
      <c r="X435" s="98">
        <f t="shared" si="13"/>
        <v>7.1464380119999991</v>
      </c>
    </row>
    <row r="436" spans="1:24" x14ac:dyDescent="0.25">
      <c r="A436">
        <v>20210900038</v>
      </c>
      <c r="B436" s="95">
        <v>44455</v>
      </c>
      <c r="C436" s="102">
        <f>YEAR(Tableau2[[#This Row],[2. date saisie]])</f>
        <v>2021</v>
      </c>
      <c r="D436" s="102">
        <f>MONTH(Tableau2[[#This Row],[2. date saisie]])</f>
        <v>9</v>
      </c>
      <c r="E436" s="102" t="str">
        <f t="shared" si="12"/>
        <v>09</v>
      </c>
      <c r="F436" s="102" t="str">
        <f>_xlfn.CONCAT(Tableau2[[#This Row],[2a]],Tableau2[[#This Row],[2c]])</f>
        <v>202109</v>
      </c>
      <c r="G436" s="96">
        <v>1402474</v>
      </c>
      <c r="H436">
        <v>300</v>
      </c>
      <c r="I436" s="102">
        <f>Tableau2[[#This Row],[4. poids OT (kg)]]/1000</f>
        <v>0.3</v>
      </c>
      <c r="J436" t="s">
        <v>46</v>
      </c>
      <c r="K436">
        <v>206</v>
      </c>
      <c r="L436">
        <v>62780</v>
      </c>
      <c r="M436" t="s">
        <v>113</v>
      </c>
      <c r="N436">
        <v>91100</v>
      </c>
      <c r="O436" t="s">
        <v>76</v>
      </c>
      <c r="P436">
        <v>278.49700000000001</v>
      </c>
      <c r="Q436" t="s">
        <v>114</v>
      </c>
      <c r="R436">
        <v>1987</v>
      </c>
      <c r="S436" t="s">
        <v>78</v>
      </c>
      <c r="T436">
        <f>VLOOKUP(Tableau2[[#This Row],[5. type transport]],'Taux émission CO2e'!$A$5:$D$16,4,0)</f>
        <v>0.16</v>
      </c>
      <c r="U436">
        <f>VLOOKUP(Tableau2[[#This Row],[5. type transport]],'Taux émission CO2e'!$A$5:$B$16,2,0)</f>
        <v>0.3</v>
      </c>
      <c r="V436">
        <f>VLOOKUP(Tableau2[[#This Row],[5. type transport]],'Taux émission CO2e'!$A$20:$D$31,4,0)</f>
        <v>6.7400000000000002E-2</v>
      </c>
      <c r="W436">
        <f>VLOOKUP(Tableau2[[#This Row],[5. type transport]],'Taux émission CO2e'!$A$20:$B$31,2,0)</f>
        <v>0.7</v>
      </c>
      <c r="X436" s="98">
        <f t="shared" si="13"/>
        <v>7.9522033380000003</v>
      </c>
    </row>
    <row r="437" spans="1:24" x14ac:dyDescent="0.25">
      <c r="A437">
        <v>20210900038</v>
      </c>
      <c r="B437" s="95">
        <v>44455</v>
      </c>
      <c r="C437" s="102">
        <f>YEAR(Tableau2[[#This Row],[2. date saisie]])</f>
        <v>2021</v>
      </c>
      <c r="D437" s="102">
        <f>MONTH(Tableau2[[#This Row],[2. date saisie]])</f>
        <v>9</v>
      </c>
      <c r="E437" s="102" t="str">
        <f t="shared" si="12"/>
        <v>09</v>
      </c>
      <c r="F437" s="102" t="str">
        <f>_xlfn.CONCAT(Tableau2[[#This Row],[2a]],Tableau2[[#This Row],[2c]])</f>
        <v>202109</v>
      </c>
      <c r="G437" s="96">
        <v>1403075</v>
      </c>
      <c r="H437">
        <v>300</v>
      </c>
      <c r="I437" s="102">
        <f>Tableau2[[#This Row],[4. poids OT (kg)]]/1000</f>
        <v>0.3</v>
      </c>
      <c r="J437" t="s">
        <v>47</v>
      </c>
      <c r="K437">
        <v>239</v>
      </c>
      <c r="L437">
        <v>26750</v>
      </c>
      <c r="M437" t="s">
        <v>82</v>
      </c>
      <c r="N437">
        <v>91100</v>
      </c>
      <c r="O437" t="s">
        <v>76</v>
      </c>
      <c r="P437">
        <v>541.52599999999995</v>
      </c>
      <c r="Q437" t="s">
        <v>83</v>
      </c>
      <c r="R437">
        <v>1998</v>
      </c>
      <c r="S437" t="s">
        <v>78</v>
      </c>
      <c r="T437">
        <f>VLOOKUP(Tableau2[[#This Row],[5. type transport]],'Taux émission CO2e'!$A$5:$D$16,4,0)</f>
        <v>0.16</v>
      </c>
      <c r="U437">
        <f>VLOOKUP(Tableau2[[#This Row],[5. type transport]],'Taux émission CO2e'!$A$5:$B$16,2,0)</f>
        <v>0.3</v>
      </c>
      <c r="V437">
        <f>VLOOKUP(Tableau2[[#This Row],[5. type transport]],'Taux émission CO2e'!$A$20:$D$31,4,0)</f>
        <v>6.7400000000000002E-2</v>
      </c>
      <c r="W437">
        <f>VLOOKUP(Tableau2[[#This Row],[5. type transport]],'Taux émission CO2e'!$A$20:$B$31,2,0)</f>
        <v>0.7</v>
      </c>
      <c r="X437" s="98">
        <f t="shared" si="13"/>
        <v>15.462733403999998</v>
      </c>
    </row>
    <row r="438" spans="1:24" x14ac:dyDescent="0.25">
      <c r="A438">
        <v>20210900038</v>
      </c>
      <c r="B438" s="95">
        <v>44455</v>
      </c>
      <c r="C438" s="102">
        <f>YEAR(Tableau2[[#This Row],[2. date saisie]])</f>
        <v>2021</v>
      </c>
      <c r="D438" s="102">
        <f>MONTH(Tableau2[[#This Row],[2. date saisie]])</f>
        <v>9</v>
      </c>
      <c r="E438" s="102" t="str">
        <f t="shared" si="12"/>
        <v>09</v>
      </c>
      <c r="F438" s="102" t="str">
        <f>_xlfn.CONCAT(Tableau2[[#This Row],[2a]],Tableau2[[#This Row],[2c]])</f>
        <v>202109</v>
      </c>
      <c r="G438" s="96">
        <v>1406506</v>
      </c>
      <c r="H438">
        <v>600</v>
      </c>
      <c r="I438" s="102">
        <f>Tableau2[[#This Row],[4. poids OT (kg)]]/1000</f>
        <v>0.6</v>
      </c>
      <c r="J438" t="s">
        <v>46</v>
      </c>
      <c r="K438">
        <v>253</v>
      </c>
      <c r="L438">
        <v>67100</v>
      </c>
      <c r="M438" t="s">
        <v>73</v>
      </c>
      <c r="N438">
        <v>91100</v>
      </c>
      <c r="O438" t="s">
        <v>76</v>
      </c>
      <c r="P438">
        <v>516.47400000000005</v>
      </c>
      <c r="Q438" t="s">
        <v>75</v>
      </c>
      <c r="R438">
        <v>1987</v>
      </c>
      <c r="S438" t="s">
        <v>69</v>
      </c>
      <c r="T438">
        <f>VLOOKUP(Tableau2[[#This Row],[5. type transport]],'Taux émission CO2e'!$A$5:$D$16,4,0)</f>
        <v>0.16</v>
      </c>
      <c r="U438">
        <f>VLOOKUP(Tableau2[[#This Row],[5. type transport]],'Taux émission CO2e'!$A$5:$B$16,2,0)</f>
        <v>0.3</v>
      </c>
      <c r="V438">
        <f>VLOOKUP(Tableau2[[#This Row],[5. type transport]],'Taux émission CO2e'!$A$20:$D$31,4,0)</f>
        <v>6.7400000000000002E-2</v>
      </c>
      <c r="W438">
        <f>VLOOKUP(Tableau2[[#This Row],[5. type transport]],'Taux émission CO2e'!$A$20:$B$31,2,0)</f>
        <v>0.7</v>
      </c>
      <c r="X438" s="98">
        <f t="shared" si="13"/>
        <v>29.494797192</v>
      </c>
    </row>
    <row r="439" spans="1:24" x14ac:dyDescent="0.25">
      <c r="A439">
        <v>20210900038</v>
      </c>
      <c r="B439" s="95">
        <v>44459</v>
      </c>
      <c r="C439" s="102">
        <f>YEAR(Tableau2[[#This Row],[2. date saisie]])</f>
        <v>2021</v>
      </c>
      <c r="D439" s="102">
        <f>MONTH(Tableau2[[#This Row],[2. date saisie]])</f>
        <v>9</v>
      </c>
      <c r="E439" s="102" t="str">
        <f t="shared" si="12"/>
        <v>09</v>
      </c>
      <c r="F439" s="102" t="str">
        <f>_xlfn.CONCAT(Tableau2[[#This Row],[2a]],Tableau2[[#This Row],[2c]])</f>
        <v>202109</v>
      </c>
      <c r="G439" s="96">
        <v>1408407</v>
      </c>
      <c r="H439">
        <v>800</v>
      </c>
      <c r="I439" s="102">
        <f>Tableau2[[#This Row],[4. poids OT (kg)]]/1000</f>
        <v>0.8</v>
      </c>
      <c r="J439" t="s">
        <v>46</v>
      </c>
      <c r="K439">
        <v>132</v>
      </c>
      <c r="L439">
        <v>91100</v>
      </c>
      <c r="M439" t="s">
        <v>70</v>
      </c>
      <c r="N439">
        <v>59100</v>
      </c>
      <c r="O439" t="s">
        <v>74</v>
      </c>
      <c r="P439">
        <v>266.166</v>
      </c>
      <c r="Q439" t="s">
        <v>72</v>
      </c>
      <c r="R439">
        <v>1969</v>
      </c>
      <c r="S439" t="s">
        <v>69</v>
      </c>
      <c r="T439">
        <f>VLOOKUP(Tableau2[[#This Row],[5. type transport]],'Taux émission CO2e'!$A$5:$D$16,4,0)</f>
        <v>0.16</v>
      </c>
      <c r="U439">
        <f>VLOOKUP(Tableau2[[#This Row],[5. type transport]],'Taux émission CO2e'!$A$5:$B$16,2,0)</f>
        <v>0.3</v>
      </c>
      <c r="V439">
        <f>VLOOKUP(Tableau2[[#This Row],[5. type transport]],'Taux émission CO2e'!$A$20:$D$31,4,0)</f>
        <v>6.7400000000000002E-2</v>
      </c>
      <c r="W439">
        <f>VLOOKUP(Tableau2[[#This Row],[5. type transport]],'Taux émission CO2e'!$A$20:$B$31,2,0)</f>
        <v>0.7</v>
      </c>
      <c r="X439" s="98">
        <f t="shared" si="13"/>
        <v>20.266943904000001</v>
      </c>
    </row>
    <row r="440" spans="1:24" x14ac:dyDescent="0.25">
      <c r="A440">
        <v>20210900038</v>
      </c>
      <c r="B440" s="95">
        <v>44459</v>
      </c>
      <c r="C440" s="102">
        <f>YEAR(Tableau2[[#This Row],[2. date saisie]])</f>
        <v>2021</v>
      </c>
      <c r="D440" s="102">
        <f>MONTH(Tableau2[[#This Row],[2. date saisie]])</f>
        <v>9</v>
      </c>
      <c r="E440" s="102" t="str">
        <f t="shared" si="12"/>
        <v>09</v>
      </c>
      <c r="F440" s="102" t="str">
        <f>_xlfn.CONCAT(Tableau2[[#This Row],[2a]],Tableau2[[#This Row],[2c]])</f>
        <v>202109</v>
      </c>
      <c r="G440" s="96">
        <v>1404190</v>
      </c>
      <c r="H440">
        <v>600</v>
      </c>
      <c r="I440" s="102">
        <f>Tableau2[[#This Row],[4. poids OT (kg)]]/1000</f>
        <v>0.6</v>
      </c>
      <c r="J440" t="s">
        <v>47</v>
      </c>
      <c r="K440">
        <v>200</v>
      </c>
      <c r="L440">
        <v>39570</v>
      </c>
      <c r="M440" t="s">
        <v>115</v>
      </c>
      <c r="N440">
        <v>91100</v>
      </c>
      <c r="O440" t="s">
        <v>76</v>
      </c>
      <c r="P440">
        <v>380.58600000000001</v>
      </c>
      <c r="Q440" t="s">
        <v>116</v>
      </c>
      <c r="R440">
        <v>1986</v>
      </c>
      <c r="S440" t="s">
        <v>69</v>
      </c>
      <c r="T440">
        <f>VLOOKUP(Tableau2[[#This Row],[5. type transport]],'Taux émission CO2e'!$A$5:$D$16,4,0)</f>
        <v>0.16</v>
      </c>
      <c r="U440">
        <f>VLOOKUP(Tableau2[[#This Row],[5. type transport]],'Taux émission CO2e'!$A$5:$B$16,2,0)</f>
        <v>0.3</v>
      </c>
      <c r="V440">
        <f>VLOOKUP(Tableau2[[#This Row],[5. type transport]],'Taux émission CO2e'!$A$20:$D$31,4,0)</f>
        <v>6.7400000000000002E-2</v>
      </c>
      <c r="W440">
        <f>VLOOKUP(Tableau2[[#This Row],[5. type transport]],'Taux émission CO2e'!$A$20:$B$31,2,0)</f>
        <v>0.7</v>
      </c>
      <c r="X440" s="98">
        <f t="shared" si="13"/>
        <v>21.734505287999998</v>
      </c>
    </row>
    <row r="441" spans="1:24" x14ac:dyDescent="0.25">
      <c r="A441">
        <v>20210900038</v>
      </c>
      <c r="B441" s="95">
        <v>44460</v>
      </c>
      <c r="C441" s="102">
        <f>YEAR(Tableau2[[#This Row],[2. date saisie]])</f>
        <v>2021</v>
      </c>
      <c r="D441" s="102">
        <f>MONTH(Tableau2[[#This Row],[2. date saisie]])</f>
        <v>9</v>
      </c>
      <c r="E441" s="102" t="str">
        <f t="shared" si="12"/>
        <v>09</v>
      </c>
      <c r="F441" s="102" t="str">
        <f>_xlfn.CONCAT(Tableau2[[#This Row],[2a]],Tableau2[[#This Row],[2c]])</f>
        <v>202109</v>
      </c>
      <c r="G441" s="96">
        <v>1407973</v>
      </c>
      <c r="H441">
        <v>300</v>
      </c>
      <c r="I441" s="102">
        <f>Tableau2[[#This Row],[4. poids OT (kg)]]/1000</f>
        <v>0.3</v>
      </c>
      <c r="J441" t="s">
        <v>47</v>
      </c>
      <c r="K441">
        <v>131</v>
      </c>
      <c r="L441">
        <v>8090</v>
      </c>
      <c r="M441" t="s">
        <v>81</v>
      </c>
      <c r="N441">
        <v>91100</v>
      </c>
      <c r="O441" t="s">
        <v>76</v>
      </c>
      <c r="P441">
        <v>258.04300000000001</v>
      </c>
      <c r="Q441" t="s">
        <v>124</v>
      </c>
      <c r="R441">
        <v>1992</v>
      </c>
      <c r="S441" t="s">
        <v>78</v>
      </c>
      <c r="T441">
        <f>VLOOKUP(Tableau2[[#This Row],[5. type transport]],'Taux émission CO2e'!$A$5:$D$16,4,0)</f>
        <v>0.16</v>
      </c>
      <c r="U441">
        <f>VLOOKUP(Tableau2[[#This Row],[5. type transport]],'Taux émission CO2e'!$A$5:$B$16,2,0)</f>
        <v>0.3</v>
      </c>
      <c r="V441">
        <f>VLOOKUP(Tableau2[[#This Row],[5. type transport]],'Taux émission CO2e'!$A$20:$D$31,4,0)</f>
        <v>6.7400000000000002E-2</v>
      </c>
      <c r="W441">
        <f>VLOOKUP(Tableau2[[#This Row],[5. type transport]],'Taux émission CO2e'!$A$20:$B$31,2,0)</f>
        <v>0.7</v>
      </c>
      <c r="X441" s="98">
        <f t="shared" si="13"/>
        <v>7.3681598219999991</v>
      </c>
    </row>
    <row r="442" spans="1:24" x14ac:dyDescent="0.25">
      <c r="A442">
        <v>20210900038</v>
      </c>
      <c r="B442" s="95">
        <v>44460</v>
      </c>
      <c r="C442" s="102">
        <f>YEAR(Tableau2[[#This Row],[2. date saisie]])</f>
        <v>2021</v>
      </c>
      <c r="D442" s="102">
        <f>MONTH(Tableau2[[#This Row],[2. date saisie]])</f>
        <v>9</v>
      </c>
      <c r="E442" s="102" t="str">
        <f t="shared" si="12"/>
        <v>09</v>
      </c>
      <c r="F442" s="102" t="str">
        <f>_xlfn.CONCAT(Tableau2[[#This Row],[2a]],Tableau2[[#This Row],[2c]])</f>
        <v>202109</v>
      </c>
      <c r="G442" s="96">
        <v>1407972</v>
      </c>
      <c r="H442">
        <v>300</v>
      </c>
      <c r="I442" s="102">
        <f>Tableau2[[#This Row],[4. poids OT (kg)]]/1000</f>
        <v>0.3</v>
      </c>
      <c r="J442" t="s">
        <v>46</v>
      </c>
      <c r="K442">
        <v>158</v>
      </c>
      <c r="L442">
        <v>21300</v>
      </c>
      <c r="M442" t="s">
        <v>94</v>
      </c>
      <c r="N442">
        <v>91100</v>
      </c>
      <c r="O442" t="s">
        <v>76</v>
      </c>
      <c r="P442">
        <v>278.14499999999998</v>
      </c>
      <c r="Q442" t="s">
        <v>95</v>
      </c>
      <c r="R442">
        <v>1995</v>
      </c>
      <c r="S442" t="s">
        <v>78</v>
      </c>
      <c r="T442">
        <f>VLOOKUP(Tableau2[[#This Row],[5. type transport]],'Taux émission CO2e'!$A$5:$D$16,4,0)</f>
        <v>0.16</v>
      </c>
      <c r="U442">
        <f>VLOOKUP(Tableau2[[#This Row],[5. type transport]],'Taux émission CO2e'!$A$5:$B$16,2,0)</f>
        <v>0.3</v>
      </c>
      <c r="V442">
        <f>VLOOKUP(Tableau2[[#This Row],[5. type transport]],'Taux émission CO2e'!$A$20:$D$31,4,0)</f>
        <v>6.7400000000000002E-2</v>
      </c>
      <c r="W442">
        <f>VLOOKUP(Tableau2[[#This Row],[5. type transport]],'Taux émission CO2e'!$A$20:$B$31,2,0)</f>
        <v>0.7</v>
      </c>
      <c r="X442" s="98">
        <f t="shared" si="13"/>
        <v>7.942152329999999</v>
      </c>
    </row>
    <row r="443" spans="1:24" x14ac:dyDescent="0.25">
      <c r="A443">
        <v>20211000042</v>
      </c>
      <c r="B443" s="95">
        <v>44460</v>
      </c>
      <c r="C443" s="102">
        <f>YEAR(Tableau2[[#This Row],[2. date saisie]])</f>
        <v>2021</v>
      </c>
      <c r="D443" s="102">
        <f>MONTH(Tableau2[[#This Row],[2. date saisie]])</f>
        <v>9</v>
      </c>
      <c r="E443" s="102" t="str">
        <f t="shared" si="12"/>
        <v>09</v>
      </c>
      <c r="F443" s="102" t="str">
        <f>_xlfn.CONCAT(Tableau2[[#This Row],[2a]],Tableau2[[#This Row],[2c]])</f>
        <v>202109</v>
      </c>
      <c r="G443" s="96">
        <v>1407971</v>
      </c>
      <c r="H443">
        <v>300</v>
      </c>
      <c r="I443" s="102">
        <f>Tableau2[[#This Row],[4. poids OT (kg)]]/1000</f>
        <v>0.3</v>
      </c>
      <c r="J443" t="s">
        <v>46</v>
      </c>
      <c r="K443">
        <v>158</v>
      </c>
      <c r="L443">
        <v>59810</v>
      </c>
      <c r="M443" t="s">
        <v>67</v>
      </c>
      <c r="N443">
        <v>91100</v>
      </c>
      <c r="O443" t="s">
        <v>76</v>
      </c>
      <c r="P443">
        <v>250.27799999999999</v>
      </c>
      <c r="Q443" t="s">
        <v>112</v>
      </c>
      <c r="R443">
        <v>1998</v>
      </c>
      <c r="S443" t="s">
        <v>69</v>
      </c>
      <c r="T443">
        <f>VLOOKUP(Tableau2[[#This Row],[5. type transport]],'Taux émission CO2e'!$A$5:$D$16,4,0)</f>
        <v>0.16</v>
      </c>
      <c r="U443">
        <f>VLOOKUP(Tableau2[[#This Row],[5. type transport]],'Taux émission CO2e'!$A$5:$B$16,2,0)</f>
        <v>0.3</v>
      </c>
      <c r="V443">
        <f>VLOOKUP(Tableau2[[#This Row],[5. type transport]],'Taux émission CO2e'!$A$20:$D$31,4,0)</f>
        <v>6.7400000000000002E-2</v>
      </c>
      <c r="W443">
        <f>VLOOKUP(Tableau2[[#This Row],[5. type transport]],'Taux émission CO2e'!$A$20:$B$31,2,0)</f>
        <v>0.7</v>
      </c>
      <c r="X443" s="98">
        <f t="shared" si="13"/>
        <v>7.1464380119999991</v>
      </c>
    </row>
    <row r="444" spans="1:24" x14ac:dyDescent="0.25">
      <c r="A444">
        <v>20210900038</v>
      </c>
      <c r="B444" s="95">
        <v>44460</v>
      </c>
      <c r="C444" s="102">
        <f>YEAR(Tableau2[[#This Row],[2. date saisie]])</f>
        <v>2021</v>
      </c>
      <c r="D444" s="102">
        <f>MONTH(Tableau2[[#This Row],[2. date saisie]])</f>
        <v>9</v>
      </c>
      <c r="E444" s="102" t="str">
        <f t="shared" si="12"/>
        <v>09</v>
      </c>
      <c r="F444" s="102" t="str">
        <f>_xlfn.CONCAT(Tableau2[[#This Row],[2a]],Tableau2[[#This Row],[2c]])</f>
        <v>202109</v>
      </c>
      <c r="G444" s="96">
        <v>1408874</v>
      </c>
      <c r="H444">
        <v>150</v>
      </c>
      <c r="I444" s="102">
        <f>Tableau2[[#This Row],[4. poids OT (kg)]]/1000</f>
        <v>0.15</v>
      </c>
      <c r="J444" t="s">
        <v>46</v>
      </c>
      <c r="K444">
        <v>175</v>
      </c>
      <c r="L444">
        <v>40300</v>
      </c>
      <c r="M444" t="s">
        <v>92</v>
      </c>
      <c r="N444">
        <v>91100</v>
      </c>
      <c r="O444" t="s">
        <v>76</v>
      </c>
      <c r="P444">
        <v>752.09199999999998</v>
      </c>
      <c r="Q444" t="s">
        <v>93</v>
      </c>
      <c r="R444">
        <v>1973</v>
      </c>
      <c r="S444" t="s">
        <v>78</v>
      </c>
      <c r="T444">
        <f>VLOOKUP(Tableau2[[#This Row],[5. type transport]],'Taux émission CO2e'!$A$5:$D$16,4,0)</f>
        <v>0.16</v>
      </c>
      <c r="U444">
        <f>VLOOKUP(Tableau2[[#This Row],[5. type transport]],'Taux émission CO2e'!$A$5:$B$16,2,0)</f>
        <v>0.3</v>
      </c>
      <c r="V444">
        <f>VLOOKUP(Tableau2[[#This Row],[5. type transport]],'Taux émission CO2e'!$A$20:$D$31,4,0)</f>
        <v>6.7400000000000002E-2</v>
      </c>
      <c r="W444">
        <f>VLOOKUP(Tableau2[[#This Row],[5. type transport]],'Taux émission CO2e'!$A$20:$B$31,2,0)</f>
        <v>0.7</v>
      </c>
      <c r="X444" s="98">
        <f t="shared" si="13"/>
        <v>10.737617484000001</v>
      </c>
    </row>
    <row r="445" spans="1:24" x14ac:dyDescent="0.25">
      <c r="A445">
        <v>20210900038</v>
      </c>
      <c r="B445" s="95">
        <v>44461</v>
      </c>
      <c r="C445" s="102">
        <f>YEAR(Tableau2[[#This Row],[2. date saisie]])</f>
        <v>2021</v>
      </c>
      <c r="D445" s="102">
        <f>MONTH(Tableau2[[#This Row],[2. date saisie]])</f>
        <v>9</v>
      </c>
      <c r="E445" s="102" t="str">
        <f t="shared" si="12"/>
        <v>09</v>
      </c>
      <c r="F445" s="102" t="str">
        <f>_xlfn.CONCAT(Tableau2[[#This Row],[2a]],Tableau2[[#This Row],[2c]])</f>
        <v>202109</v>
      </c>
      <c r="G445" s="96">
        <v>1409229</v>
      </c>
      <c r="H445">
        <v>150</v>
      </c>
      <c r="I445" s="102">
        <f>Tableau2[[#This Row],[4. poids OT (kg)]]/1000</f>
        <v>0.15</v>
      </c>
      <c r="J445" t="s">
        <v>39</v>
      </c>
      <c r="K445">
        <v>60</v>
      </c>
      <c r="L445">
        <v>91100</v>
      </c>
      <c r="M445" t="s">
        <v>70</v>
      </c>
      <c r="N445">
        <v>91380</v>
      </c>
      <c r="O445" t="s">
        <v>166</v>
      </c>
      <c r="P445">
        <v>18.661000000000001</v>
      </c>
      <c r="Q445" t="s">
        <v>72</v>
      </c>
      <c r="R445">
        <v>1969</v>
      </c>
      <c r="S445" t="s">
        <v>69</v>
      </c>
      <c r="T445">
        <f>VLOOKUP(Tableau2[[#This Row],[5. type transport]],'Taux émission CO2e'!$A$5:$D$16,4,0)</f>
        <v>0.24099999999999999</v>
      </c>
      <c r="U445">
        <f>VLOOKUP(Tableau2[[#This Row],[5. type transport]],'Taux émission CO2e'!$A$5:$B$16,2,0)</f>
        <v>1</v>
      </c>
      <c r="V445">
        <f>VLOOKUP(Tableau2[[#This Row],[5. type transport]],'Taux émission CO2e'!$A$20:$D$31,4,0)</f>
        <v>0</v>
      </c>
      <c r="W445">
        <f>VLOOKUP(Tableau2[[#This Row],[5. type transport]],'Taux émission CO2e'!$A$20:$B$31,2,0)</f>
        <v>0</v>
      </c>
      <c r="X445" s="98">
        <f t="shared" si="13"/>
        <v>0.67459514999999992</v>
      </c>
    </row>
    <row r="446" spans="1:24" x14ac:dyDescent="0.25">
      <c r="A446">
        <v>20210900038</v>
      </c>
      <c r="B446" s="95">
        <v>44461</v>
      </c>
      <c r="C446" s="102">
        <f>YEAR(Tableau2[[#This Row],[2. date saisie]])</f>
        <v>2021</v>
      </c>
      <c r="D446" s="102">
        <f>MONTH(Tableau2[[#This Row],[2. date saisie]])</f>
        <v>9</v>
      </c>
      <c r="E446" s="102" t="str">
        <f t="shared" si="12"/>
        <v>09</v>
      </c>
      <c r="F446" s="102" t="str">
        <f>_xlfn.CONCAT(Tableau2[[#This Row],[2a]],Tableau2[[#This Row],[2c]])</f>
        <v>202109</v>
      </c>
      <c r="G446" s="96">
        <v>1408379</v>
      </c>
      <c r="H446">
        <v>3200</v>
      </c>
      <c r="I446" s="102">
        <f>Tableau2[[#This Row],[4. poids OT (kg)]]/1000</f>
        <v>3.2</v>
      </c>
      <c r="J446" t="s">
        <v>33</v>
      </c>
      <c r="K446">
        <v>410</v>
      </c>
      <c r="L446">
        <v>59100</v>
      </c>
      <c r="M446" t="s">
        <v>98</v>
      </c>
      <c r="N446">
        <v>91100</v>
      </c>
      <c r="O446" t="s">
        <v>76</v>
      </c>
      <c r="P446">
        <v>266.35300000000001</v>
      </c>
      <c r="Q446" t="s">
        <v>100</v>
      </c>
      <c r="R446">
        <v>1987</v>
      </c>
      <c r="S446" t="s">
        <v>69</v>
      </c>
      <c r="T446">
        <f>VLOOKUP(Tableau2[[#This Row],[5. type transport]],'Taux émission CO2e'!$A$5:$D$16,4,0)</f>
        <v>6.7400000000000002E-2</v>
      </c>
      <c r="U446">
        <f>VLOOKUP(Tableau2[[#This Row],[5. type transport]],'Taux émission CO2e'!$A$5:$B$16,2,0)</f>
        <v>1</v>
      </c>
      <c r="V446">
        <f>VLOOKUP(Tableau2[[#This Row],[5. type transport]],'Taux émission CO2e'!$A$20:$D$31,4,0)</f>
        <v>0</v>
      </c>
      <c r="W446">
        <f>VLOOKUP(Tableau2[[#This Row],[5. type transport]],'Taux émission CO2e'!$A$20:$B$31,2,0)</f>
        <v>0</v>
      </c>
      <c r="X446" s="98">
        <f t="shared" si="13"/>
        <v>57.447015040000004</v>
      </c>
    </row>
    <row r="447" spans="1:24" x14ac:dyDescent="0.25">
      <c r="A447">
        <v>20210900038</v>
      </c>
      <c r="B447" s="95">
        <v>44462</v>
      </c>
      <c r="C447" s="102">
        <f>YEAR(Tableau2[[#This Row],[2. date saisie]])</f>
        <v>2021</v>
      </c>
      <c r="D447" s="102">
        <f>MONTH(Tableau2[[#This Row],[2. date saisie]])</f>
        <v>9</v>
      </c>
      <c r="E447" s="102" t="str">
        <f t="shared" si="12"/>
        <v>09</v>
      </c>
      <c r="F447" s="102" t="str">
        <f>_xlfn.CONCAT(Tableau2[[#This Row],[2a]],Tableau2[[#This Row],[2c]])</f>
        <v>202109</v>
      </c>
      <c r="G447" s="96">
        <v>1410110</v>
      </c>
      <c r="H447">
        <v>200</v>
      </c>
      <c r="I447" s="102">
        <f>Tableau2[[#This Row],[4. poids OT (kg)]]/1000</f>
        <v>0.2</v>
      </c>
      <c r="J447" t="s">
        <v>46</v>
      </c>
      <c r="K447">
        <v>125</v>
      </c>
      <c r="L447">
        <v>59100</v>
      </c>
      <c r="M447" t="s">
        <v>98</v>
      </c>
      <c r="N447">
        <v>91100</v>
      </c>
      <c r="O447" t="s">
        <v>76</v>
      </c>
      <c r="P447">
        <v>266.35300000000001</v>
      </c>
      <c r="Q447" t="s">
        <v>100</v>
      </c>
      <c r="R447">
        <v>1987</v>
      </c>
      <c r="S447" t="s">
        <v>69</v>
      </c>
      <c r="T447">
        <f>VLOOKUP(Tableau2[[#This Row],[5. type transport]],'Taux émission CO2e'!$A$5:$D$16,4,0)</f>
        <v>0.16</v>
      </c>
      <c r="U447">
        <f>VLOOKUP(Tableau2[[#This Row],[5. type transport]],'Taux émission CO2e'!$A$5:$B$16,2,0)</f>
        <v>0.3</v>
      </c>
      <c r="V447">
        <f>VLOOKUP(Tableau2[[#This Row],[5. type transport]],'Taux émission CO2e'!$A$20:$D$31,4,0)</f>
        <v>6.7400000000000002E-2</v>
      </c>
      <c r="W447">
        <f>VLOOKUP(Tableau2[[#This Row],[5. type transport]],'Taux émission CO2e'!$A$20:$B$31,2,0)</f>
        <v>0.7</v>
      </c>
      <c r="X447" s="98">
        <f t="shared" si="13"/>
        <v>5.0702957080000015</v>
      </c>
    </row>
    <row r="448" spans="1:24" x14ac:dyDescent="0.25">
      <c r="A448">
        <v>20210900038</v>
      </c>
      <c r="B448" s="95">
        <v>44462</v>
      </c>
      <c r="C448" s="102">
        <f>YEAR(Tableau2[[#This Row],[2. date saisie]])</f>
        <v>2021</v>
      </c>
      <c r="D448" s="102">
        <f>MONTH(Tableau2[[#This Row],[2. date saisie]])</f>
        <v>9</v>
      </c>
      <c r="E448" s="102" t="str">
        <f t="shared" si="12"/>
        <v>09</v>
      </c>
      <c r="F448" s="102" t="str">
        <f>_xlfn.CONCAT(Tableau2[[#This Row],[2a]],Tableau2[[#This Row],[2c]])</f>
        <v>202109</v>
      </c>
      <c r="G448" s="96">
        <v>1409327</v>
      </c>
      <c r="H448">
        <v>300</v>
      </c>
      <c r="I448" s="102">
        <f>Tableau2[[#This Row],[4. poids OT (kg)]]/1000</f>
        <v>0.3</v>
      </c>
      <c r="J448" t="s">
        <v>46</v>
      </c>
      <c r="K448">
        <v>165</v>
      </c>
      <c r="L448">
        <v>67100</v>
      </c>
      <c r="M448" t="s">
        <v>73</v>
      </c>
      <c r="N448">
        <v>91100</v>
      </c>
      <c r="O448" t="s">
        <v>76</v>
      </c>
      <c r="P448">
        <v>516.47400000000005</v>
      </c>
      <c r="Q448" t="s">
        <v>75</v>
      </c>
      <c r="R448">
        <v>1987</v>
      </c>
      <c r="S448" t="s">
        <v>69</v>
      </c>
      <c r="T448">
        <f>VLOOKUP(Tableau2[[#This Row],[5. type transport]],'Taux émission CO2e'!$A$5:$D$16,4,0)</f>
        <v>0.16</v>
      </c>
      <c r="U448">
        <f>VLOOKUP(Tableau2[[#This Row],[5. type transport]],'Taux émission CO2e'!$A$5:$B$16,2,0)</f>
        <v>0.3</v>
      </c>
      <c r="V448">
        <f>VLOOKUP(Tableau2[[#This Row],[5. type transport]],'Taux émission CO2e'!$A$20:$D$31,4,0)</f>
        <v>6.7400000000000002E-2</v>
      </c>
      <c r="W448">
        <f>VLOOKUP(Tableau2[[#This Row],[5. type transport]],'Taux émission CO2e'!$A$20:$B$31,2,0)</f>
        <v>0.7</v>
      </c>
      <c r="X448" s="98">
        <f t="shared" si="13"/>
        <v>14.747398596</v>
      </c>
    </row>
    <row r="449" spans="1:24" x14ac:dyDescent="0.25">
      <c r="A449">
        <v>20210900038</v>
      </c>
      <c r="B449" s="95">
        <v>44466</v>
      </c>
      <c r="C449" s="102">
        <f>YEAR(Tableau2[[#This Row],[2. date saisie]])</f>
        <v>2021</v>
      </c>
      <c r="D449" s="102">
        <f>MONTH(Tableau2[[#This Row],[2. date saisie]])</f>
        <v>9</v>
      </c>
      <c r="E449" s="102" t="str">
        <f t="shared" si="12"/>
        <v>09</v>
      </c>
      <c r="F449" s="102" t="str">
        <f>_xlfn.CONCAT(Tableau2[[#This Row],[2a]],Tableau2[[#This Row],[2c]])</f>
        <v>202109</v>
      </c>
      <c r="G449" s="96">
        <v>1410529</v>
      </c>
      <c r="H449">
        <v>200</v>
      </c>
      <c r="I449" s="102">
        <f>Tableau2[[#This Row],[4. poids OT (kg)]]/1000</f>
        <v>0.2</v>
      </c>
      <c r="J449" t="s">
        <v>39</v>
      </c>
      <c r="K449">
        <v>80</v>
      </c>
      <c r="L449">
        <v>91100</v>
      </c>
      <c r="M449" t="s">
        <v>70</v>
      </c>
      <c r="N449">
        <v>75001</v>
      </c>
      <c r="O449" t="s">
        <v>99</v>
      </c>
      <c r="P449">
        <v>44.951000000000001</v>
      </c>
      <c r="Q449" t="s">
        <v>72</v>
      </c>
      <c r="R449">
        <v>1969</v>
      </c>
      <c r="S449" t="s">
        <v>69</v>
      </c>
      <c r="T449">
        <f>VLOOKUP(Tableau2[[#This Row],[5. type transport]],'Taux émission CO2e'!$A$5:$D$16,4,0)</f>
        <v>0.24099999999999999</v>
      </c>
      <c r="U449">
        <f>VLOOKUP(Tableau2[[#This Row],[5. type transport]],'Taux émission CO2e'!$A$5:$B$16,2,0)</f>
        <v>1</v>
      </c>
      <c r="V449">
        <f>VLOOKUP(Tableau2[[#This Row],[5. type transport]],'Taux émission CO2e'!$A$20:$D$31,4,0)</f>
        <v>0</v>
      </c>
      <c r="W449">
        <f>VLOOKUP(Tableau2[[#This Row],[5. type transport]],'Taux émission CO2e'!$A$20:$B$31,2,0)</f>
        <v>0</v>
      </c>
      <c r="X449" s="98">
        <f t="shared" si="13"/>
        <v>2.1666382</v>
      </c>
    </row>
    <row r="450" spans="1:24" x14ac:dyDescent="0.25">
      <c r="A450">
        <v>20210900038</v>
      </c>
      <c r="B450" s="95">
        <v>44466</v>
      </c>
      <c r="C450" s="102">
        <f>YEAR(Tableau2[[#This Row],[2. date saisie]])</f>
        <v>2021</v>
      </c>
      <c r="D450" s="102">
        <f>MONTH(Tableau2[[#This Row],[2. date saisie]])</f>
        <v>9</v>
      </c>
      <c r="E450" s="102" t="str">
        <f t="shared" ref="E450:E513" si="14">IF(D450&lt;10,"0"&amp;D450,D450)</f>
        <v>09</v>
      </c>
      <c r="F450" s="102" t="str">
        <f>_xlfn.CONCAT(Tableau2[[#This Row],[2a]],Tableau2[[#This Row],[2c]])</f>
        <v>202109</v>
      </c>
      <c r="G450" s="96">
        <v>1410827</v>
      </c>
      <c r="H450">
        <v>200</v>
      </c>
      <c r="I450" s="102">
        <f>Tableau2[[#This Row],[4. poids OT (kg)]]/1000</f>
        <v>0.2</v>
      </c>
      <c r="J450" t="s">
        <v>46</v>
      </c>
      <c r="K450">
        <v>125</v>
      </c>
      <c r="L450">
        <v>91100</v>
      </c>
      <c r="M450" t="s">
        <v>70</v>
      </c>
      <c r="N450">
        <v>59220</v>
      </c>
      <c r="O450" t="s">
        <v>167</v>
      </c>
      <c r="P450">
        <v>234.452</v>
      </c>
      <c r="Q450" t="s">
        <v>72</v>
      </c>
      <c r="R450">
        <v>1969</v>
      </c>
      <c r="S450" t="s">
        <v>69</v>
      </c>
      <c r="T450">
        <f>VLOOKUP(Tableau2[[#This Row],[5. type transport]],'Taux émission CO2e'!$A$5:$D$16,4,0)</f>
        <v>0.16</v>
      </c>
      <c r="U450">
        <f>VLOOKUP(Tableau2[[#This Row],[5. type transport]],'Taux émission CO2e'!$A$5:$B$16,2,0)</f>
        <v>0.3</v>
      </c>
      <c r="V450">
        <f>VLOOKUP(Tableau2[[#This Row],[5. type transport]],'Taux émission CO2e'!$A$20:$D$31,4,0)</f>
        <v>6.7400000000000002E-2</v>
      </c>
      <c r="W450">
        <f>VLOOKUP(Tableau2[[#This Row],[5. type transport]],'Taux émission CO2e'!$A$20:$B$31,2,0)</f>
        <v>0.7</v>
      </c>
      <c r="X450" s="98">
        <f t="shared" ref="X450:X513" si="15">(U450*T450*I450*P450)+(V450*W450*P450*I450)</f>
        <v>4.4630282720000007</v>
      </c>
    </row>
    <row r="451" spans="1:24" x14ac:dyDescent="0.25">
      <c r="A451">
        <v>20211000042</v>
      </c>
      <c r="B451" s="95">
        <v>44466</v>
      </c>
      <c r="C451" s="102">
        <f>YEAR(Tableau2[[#This Row],[2. date saisie]])</f>
        <v>2021</v>
      </c>
      <c r="D451" s="102">
        <f>MONTH(Tableau2[[#This Row],[2. date saisie]])</f>
        <v>9</v>
      </c>
      <c r="E451" s="102" t="str">
        <f t="shared" si="14"/>
        <v>09</v>
      </c>
      <c r="F451" s="102" t="str">
        <f>_xlfn.CONCAT(Tableau2[[#This Row],[2a]],Tableau2[[#This Row],[2c]])</f>
        <v>202109</v>
      </c>
      <c r="G451" s="96">
        <v>1411021</v>
      </c>
      <c r="H451">
        <v>200</v>
      </c>
      <c r="I451" s="102">
        <f>Tableau2[[#This Row],[4. poids OT (kg)]]/1000</f>
        <v>0.2</v>
      </c>
      <c r="J451" t="s">
        <v>46</v>
      </c>
      <c r="K451">
        <v>145</v>
      </c>
      <c r="L451">
        <v>91100</v>
      </c>
      <c r="M451" t="s">
        <v>70</v>
      </c>
      <c r="N451">
        <v>33800</v>
      </c>
      <c r="O451" t="s">
        <v>168</v>
      </c>
      <c r="P451">
        <v>581.822</v>
      </c>
      <c r="Q451" t="s">
        <v>72</v>
      </c>
      <c r="R451">
        <v>1969</v>
      </c>
      <c r="S451" t="s">
        <v>69</v>
      </c>
      <c r="T451">
        <f>VLOOKUP(Tableau2[[#This Row],[5. type transport]],'Taux émission CO2e'!$A$5:$D$16,4,0)</f>
        <v>0.16</v>
      </c>
      <c r="U451">
        <f>VLOOKUP(Tableau2[[#This Row],[5. type transport]],'Taux émission CO2e'!$A$5:$B$16,2,0)</f>
        <v>0.3</v>
      </c>
      <c r="V451">
        <f>VLOOKUP(Tableau2[[#This Row],[5. type transport]],'Taux émission CO2e'!$A$20:$D$31,4,0)</f>
        <v>6.7400000000000002E-2</v>
      </c>
      <c r="W451">
        <f>VLOOKUP(Tableau2[[#This Row],[5. type transport]],'Taux émission CO2e'!$A$20:$B$31,2,0)</f>
        <v>0.7</v>
      </c>
      <c r="X451" s="98">
        <f t="shared" si="15"/>
        <v>11.075563592000002</v>
      </c>
    </row>
    <row r="452" spans="1:24" x14ac:dyDescent="0.25">
      <c r="A452">
        <v>20211000042</v>
      </c>
      <c r="B452" s="95">
        <v>44467</v>
      </c>
      <c r="C452" s="102">
        <f>YEAR(Tableau2[[#This Row],[2. date saisie]])</f>
        <v>2021</v>
      </c>
      <c r="D452" s="102">
        <f>MONTH(Tableau2[[#This Row],[2. date saisie]])</f>
        <v>9</v>
      </c>
      <c r="E452" s="102" t="str">
        <f t="shared" si="14"/>
        <v>09</v>
      </c>
      <c r="F452" s="102" t="str">
        <f>_xlfn.CONCAT(Tableau2[[#This Row],[2a]],Tableau2[[#This Row],[2c]])</f>
        <v>202109</v>
      </c>
      <c r="G452" s="96">
        <v>1411640</v>
      </c>
      <c r="H452">
        <v>800</v>
      </c>
      <c r="I452" s="102">
        <f>Tableau2[[#This Row],[4. poids OT (kg)]]/1000</f>
        <v>0.8</v>
      </c>
      <c r="J452" t="s">
        <v>39</v>
      </c>
      <c r="K452">
        <v>154</v>
      </c>
      <c r="L452">
        <v>91100</v>
      </c>
      <c r="M452" t="s">
        <v>70</v>
      </c>
      <c r="N452">
        <v>77230</v>
      </c>
      <c r="O452" t="s">
        <v>106</v>
      </c>
      <c r="P452">
        <v>74.748999999999995</v>
      </c>
      <c r="Q452" t="s">
        <v>72</v>
      </c>
      <c r="R452">
        <v>1969</v>
      </c>
      <c r="S452" t="s">
        <v>69</v>
      </c>
      <c r="T452">
        <f>VLOOKUP(Tableau2[[#This Row],[5. type transport]],'Taux émission CO2e'!$A$5:$D$16,4,0)</f>
        <v>0.24099999999999999</v>
      </c>
      <c r="U452">
        <f>VLOOKUP(Tableau2[[#This Row],[5. type transport]],'Taux émission CO2e'!$A$5:$B$16,2,0)</f>
        <v>1</v>
      </c>
      <c r="V452">
        <f>VLOOKUP(Tableau2[[#This Row],[5. type transport]],'Taux émission CO2e'!$A$20:$D$31,4,0)</f>
        <v>0</v>
      </c>
      <c r="W452">
        <f>VLOOKUP(Tableau2[[#This Row],[5. type transport]],'Taux émission CO2e'!$A$20:$B$31,2,0)</f>
        <v>0</v>
      </c>
      <c r="X452" s="98">
        <f t="shared" si="15"/>
        <v>14.411607199999999</v>
      </c>
    </row>
    <row r="453" spans="1:24" x14ac:dyDescent="0.25">
      <c r="A453">
        <v>20211000042</v>
      </c>
      <c r="B453" s="95">
        <v>44467</v>
      </c>
      <c r="C453" s="102">
        <f>YEAR(Tableau2[[#This Row],[2. date saisie]])</f>
        <v>2021</v>
      </c>
      <c r="D453" s="102">
        <f>MONTH(Tableau2[[#This Row],[2. date saisie]])</f>
        <v>9</v>
      </c>
      <c r="E453" s="102" t="str">
        <f t="shared" si="14"/>
        <v>09</v>
      </c>
      <c r="F453" s="102" t="str">
        <f>_xlfn.CONCAT(Tableau2[[#This Row],[2a]],Tableau2[[#This Row],[2c]])</f>
        <v>202109</v>
      </c>
      <c r="G453" s="96">
        <v>1411641</v>
      </c>
      <c r="H453">
        <v>500</v>
      </c>
      <c r="I453" s="102">
        <f>Tableau2[[#This Row],[4. poids OT (kg)]]/1000</f>
        <v>0.5</v>
      </c>
      <c r="J453" t="s">
        <v>39</v>
      </c>
      <c r="K453">
        <v>154</v>
      </c>
      <c r="L453">
        <v>91100</v>
      </c>
      <c r="M453" t="s">
        <v>70</v>
      </c>
      <c r="N453">
        <v>77230</v>
      </c>
      <c r="O453" t="s">
        <v>106</v>
      </c>
      <c r="P453">
        <v>74.748999999999995</v>
      </c>
      <c r="Q453" t="s">
        <v>72</v>
      </c>
      <c r="R453">
        <v>1969</v>
      </c>
      <c r="S453" t="s">
        <v>69</v>
      </c>
      <c r="T453">
        <f>VLOOKUP(Tableau2[[#This Row],[5. type transport]],'Taux émission CO2e'!$A$5:$D$16,4,0)</f>
        <v>0.24099999999999999</v>
      </c>
      <c r="U453">
        <f>VLOOKUP(Tableau2[[#This Row],[5. type transport]],'Taux émission CO2e'!$A$5:$B$16,2,0)</f>
        <v>1</v>
      </c>
      <c r="V453">
        <f>VLOOKUP(Tableau2[[#This Row],[5. type transport]],'Taux émission CO2e'!$A$20:$D$31,4,0)</f>
        <v>0</v>
      </c>
      <c r="W453">
        <f>VLOOKUP(Tableau2[[#This Row],[5. type transport]],'Taux émission CO2e'!$A$20:$B$31,2,0)</f>
        <v>0</v>
      </c>
      <c r="X453" s="98">
        <f t="shared" si="15"/>
        <v>9.0072544999999984</v>
      </c>
    </row>
    <row r="454" spans="1:24" x14ac:dyDescent="0.25">
      <c r="A454">
        <v>20210900038</v>
      </c>
      <c r="B454" s="95">
        <v>44467</v>
      </c>
      <c r="C454" s="102">
        <f>YEAR(Tableau2[[#This Row],[2. date saisie]])</f>
        <v>2021</v>
      </c>
      <c r="D454" s="102">
        <f>MONTH(Tableau2[[#This Row],[2. date saisie]])</f>
        <v>9</v>
      </c>
      <c r="E454" s="102" t="str">
        <f t="shared" si="14"/>
        <v>09</v>
      </c>
      <c r="F454" s="102" t="str">
        <f>_xlfn.CONCAT(Tableau2[[#This Row],[2a]],Tableau2[[#This Row],[2c]])</f>
        <v>202109</v>
      </c>
      <c r="G454" s="96">
        <v>1410398</v>
      </c>
      <c r="H454">
        <v>300</v>
      </c>
      <c r="I454" s="102">
        <f>Tableau2[[#This Row],[4. poids OT (kg)]]/1000</f>
        <v>0.3</v>
      </c>
      <c r="J454" t="s">
        <v>47</v>
      </c>
      <c r="K454">
        <v>158</v>
      </c>
      <c r="L454">
        <v>59243</v>
      </c>
      <c r="M454" t="s">
        <v>117</v>
      </c>
      <c r="N454">
        <v>91100</v>
      </c>
      <c r="O454" t="s">
        <v>76</v>
      </c>
      <c r="P454">
        <v>251.91900000000001</v>
      </c>
      <c r="Q454" t="s">
        <v>118</v>
      </c>
      <c r="R454">
        <v>1978</v>
      </c>
      <c r="S454" t="s">
        <v>78</v>
      </c>
      <c r="T454">
        <f>VLOOKUP(Tableau2[[#This Row],[5. type transport]],'Taux émission CO2e'!$A$5:$D$16,4,0)</f>
        <v>0.16</v>
      </c>
      <c r="U454">
        <f>VLOOKUP(Tableau2[[#This Row],[5. type transport]],'Taux émission CO2e'!$A$5:$B$16,2,0)</f>
        <v>0.3</v>
      </c>
      <c r="V454">
        <f>VLOOKUP(Tableau2[[#This Row],[5. type transport]],'Taux émission CO2e'!$A$20:$D$31,4,0)</f>
        <v>6.7400000000000002E-2</v>
      </c>
      <c r="W454">
        <f>VLOOKUP(Tableau2[[#This Row],[5. type transport]],'Taux émission CO2e'!$A$20:$B$31,2,0)</f>
        <v>0.7</v>
      </c>
      <c r="X454" s="98">
        <f t="shared" si="15"/>
        <v>7.1932951260000006</v>
      </c>
    </row>
    <row r="455" spans="1:24" x14ac:dyDescent="0.25">
      <c r="A455">
        <v>20211000042</v>
      </c>
      <c r="B455" s="95">
        <v>44467</v>
      </c>
      <c r="C455" s="102">
        <f>YEAR(Tableau2[[#This Row],[2. date saisie]])</f>
        <v>2021</v>
      </c>
      <c r="D455" s="102">
        <f>MONTH(Tableau2[[#This Row],[2. date saisie]])</f>
        <v>9</v>
      </c>
      <c r="E455" s="102" t="str">
        <f t="shared" si="14"/>
        <v>09</v>
      </c>
      <c r="F455" s="102" t="str">
        <f>_xlfn.CONCAT(Tableau2[[#This Row],[2a]],Tableau2[[#This Row],[2c]])</f>
        <v>202109</v>
      </c>
      <c r="G455" s="96">
        <v>1411644</v>
      </c>
      <c r="H455">
        <v>500</v>
      </c>
      <c r="I455" s="102">
        <f>Tableau2[[#This Row],[4. poids OT (kg)]]/1000</f>
        <v>0.5</v>
      </c>
      <c r="J455" t="s">
        <v>39</v>
      </c>
      <c r="K455">
        <v>174</v>
      </c>
      <c r="L455">
        <v>91100</v>
      </c>
      <c r="M455" t="s">
        <v>70</v>
      </c>
      <c r="N455">
        <v>77230</v>
      </c>
      <c r="O455" t="s">
        <v>106</v>
      </c>
      <c r="P455">
        <v>74.748999999999995</v>
      </c>
      <c r="Q455" t="s">
        <v>72</v>
      </c>
      <c r="R455">
        <v>1969</v>
      </c>
      <c r="S455" t="s">
        <v>69</v>
      </c>
      <c r="T455">
        <f>VLOOKUP(Tableau2[[#This Row],[5. type transport]],'Taux émission CO2e'!$A$5:$D$16,4,0)</f>
        <v>0.24099999999999999</v>
      </c>
      <c r="U455">
        <f>VLOOKUP(Tableau2[[#This Row],[5. type transport]],'Taux émission CO2e'!$A$5:$B$16,2,0)</f>
        <v>1</v>
      </c>
      <c r="V455">
        <f>VLOOKUP(Tableau2[[#This Row],[5. type transport]],'Taux émission CO2e'!$A$20:$D$31,4,0)</f>
        <v>0</v>
      </c>
      <c r="W455">
        <f>VLOOKUP(Tableau2[[#This Row],[5. type transport]],'Taux émission CO2e'!$A$20:$B$31,2,0)</f>
        <v>0</v>
      </c>
      <c r="X455" s="98">
        <f t="shared" si="15"/>
        <v>9.0072544999999984</v>
      </c>
    </row>
    <row r="456" spans="1:24" x14ac:dyDescent="0.25">
      <c r="A456">
        <v>20211000042</v>
      </c>
      <c r="B456" s="95">
        <v>44469</v>
      </c>
      <c r="C456" s="102">
        <f>YEAR(Tableau2[[#This Row],[2. date saisie]])</f>
        <v>2021</v>
      </c>
      <c r="D456" s="102">
        <f>MONTH(Tableau2[[#This Row],[2. date saisie]])</f>
        <v>9</v>
      </c>
      <c r="E456" s="102" t="str">
        <f t="shared" si="14"/>
        <v>09</v>
      </c>
      <c r="F456" s="102" t="str">
        <f>_xlfn.CONCAT(Tableau2[[#This Row],[2a]],Tableau2[[#This Row],[2c]])</f>
        <v>202109</v>
      </c>
      <c r="G456" s="96">
        <v>1411440</v>
      </c>
      <c r="H456">
        <v>300</v>
      </c>
      <c r="I456" s="102">
        <f>Tableau2[[#This Row],[4. poids OT (kg)]]/1000</f>
        <v>0.3</v>
      </c>
      <c r="J456" t="s">
        <v>46</v>
      </c>
      <c r="K456">
        <v>125</v>
      </c>
      <c r="L456">
        <v>59100</v>
      </c>
      <c r="M456" t="s">
        <v>98</v>
      </c>
      <c r="N456">
        <v>91100</v>
      </c>
      <c r="O456" t="s">
        <v>76</v>
      </c>
      <c r="P456">
        <v>266.35300000000001</v>
      </c>
      <c r="Q456" t="s">
        <v>100</v>
      </c>
      <c r="R456">
        <v>1987</v>
      </c>
      <c r="S456" t="s">
        <v>69</v>
      </c>
      <c r="T456">
        <f>VLOOKUP(Tableau2[[#This Row],[5. type transport]],'Taux émission CO2e'!$A$5:$D$16,4,0)</f>
        <v>0.16</v>
      </c>
      <c r="U456">
        <f>VLOOKUP(Tableau2[[#This Row],[5. type transport]],'Taux émission CO2e'!$A$5:$B$16,2,0)</f>
        <v>0.3</v>
      </c>
      <c r="V456">
        <f>VLOOKUP(Tableau2[[#This Row],[5. type transport]],'Taux émission CO2e'!$A$20:$D$31,4,0)</f>
        <v>6.7400000000000002E-2</v>
      </c>
      <c r="W456">
        <f>VLOOKUP(Tableau2[[#This Row],[5. type transport]],'Taux émission CO2e'!$A$20:$B$31,2,0)</f>
        <v>0.7</v>
      </c>
      <c r="X456" s="98">
        <f t="shared" si="15"/>
        <v>7.6054435619999996</v>
      </c>
    </row>
    <row r="457" spans="1:24" x14ac:dyDescent="0.25">
      <c r="A457">
        <v>20211000042</v>
      </c>
      <c r="B457" s="95">
        <v>44469</v>
      </c>
      <c r="C457" s="102">
        <f>YEAR(Tableau2[[#This Row],[2. date saisie]])</f>
        <v>2021</v>
      </c>
      <c r="D457" s="102">
        <f>MONTH(Tableau2[[#This Row],[2. date saisie]])</f>
        <v>9</v>
      </c>
      <c r="E457" s="102" t="str">
        <f t="shared" si="14"/>
        <v>09</v>
      </c>
      <c r="F457" s="102" t="str">
        <f>_xlfn.CONCAT(Tableau2[[#This Row],[2a]],Tableau2[[#This Row],[2c]])</f>
        <v>202109</v>
      </c>
      <c r="G457" s="96">
        <v>1411969</v>
      </c>
      <c r="H457">
        <v>300</v>
      </c>
      <c r="I457" s="102">
        <f>Tableau2[[#This Row],[4. poids OT (kg)]]/1000</f>
        <v>0.3</v>
      </c>
      <c r="J457" t="s">
        <v>46</v>
      </c>
      <c r="K457">
        <v>228</v>
      </c>
      <c r="L457">
        <v>67100</v>
      </c>
      <c r="M457" t="s">
        <v>73</v>
      </c>
      <c r="N457">
        <v>91100</v>
      </c>
      <c r="O457" t="s">
        <v>76</v>
      </c>
      <c r="P457">
        <v>516.47400000000005</v>
      </c>
      <c r="Q457" t="s">
        <v>75</v>
      </c>
      <c r="R457">
        <v>1987</v>
      </c>
      <c r="S457" t="s">
        <v>69</v>
      </c>
      <c r="T457">
        <f>VLOOKUP(Tableau2[[#This Row],[5. type transport]],'Taux émission CO2e'!$A$5:$D$16,4,0)</f>
        <v>0.16</v>
      </c>
      <c r="U457">
        <f>VLOOKUP(Tableau2[[#This Row],[5. type transport]],'Taux émission CO2e'!$A$5:$B$16,2,0)</f>
        <v>0.3</v>
      </c>
      <c r="V457">
        <f>VLOOKUP(Tableau2[[#This Row],[5. type transport]],'Taux émission CO2e'!$A$20:$D$31,4,0)</f>
        <v>6.7400000000000002E-2</v>
      </c>
      <c r="W457">
        <f>VLOOKUP(Tableau2[[#This Row],[5. type transport]],'Taux émission CO2e'!$A$20:$B$31,2,0)</f>
        <v>0.7</v>
      </c>
      <c r="X457" s="98">
        <f t="shared" si="15"/>
        <v>14.747398596</v>
      </c>
    </row>
    <row r="458" spans="1:24" x14ac:dyDescent="0.25">
      <c r="A458">
        <v>20211000042</v>
      </c>
      <c r="B458" s="95">
        <v>44473</v>
      </c>
      <c r="C458" s="102">
        <f>YEAR(Tableau2[[#This Row],[2. date saisie]])</f>
        <v>2021</v>
      </c>
      <c r="D458" s="102">
        <f>MONTH(Tableau2[[#This Row],[2. date saisie]])</f>
        <v>10</v>
      </c>
      <c r="E458" s="102">
        <f t="shared" si="14"/>
        <v>10</v>
      </c>
      <c r="F458" s="102" t="str">
        <f>_xlfn.CONCAT(Tableau2[[#This Row],[2a]],Tableau2[[#This Row],[2c]])</f>
        <v>202110</v>
      </c>
      <c r="G458" s="96">
        <v>1412541</v>
      </c>
      <c r="H458">
        <v>300</v>
      </c>
      <c r="I458" s="102">
        <f>Tableau2[[#This Row],[4. poids OT (kg)]]/1000</f>
        <v>0.3</v>
      </c>
      <c r="J458" t="s">
        <v>47</v>
      </c>
      <c r="K458">
        <v>166</v>
      </c>
      <c r="L458">
        <v>39570</v>
      </c>
      <c r="M458" t="s">
        <v>115</v>
      </c>
      <c r="N458">
        <v>91100</v>
      </c>
      <c r="O458" t="s">
        <v>76</v>
      </c>
      <c r="P458">
        <v>380.58600000000001</v>
      </c>
      <c r="Q458" t="s">
        <v>116</v>
      </c>
      <c r="R458">
        <v>1986</v>
      </c>
      <c r="S458" t="s">
        <v>69</v>
      </c>
      <c r="T458">
        <f>VLOOKUP(Tableau2[[#This Row],[5. type transport]],'Taux émission CO2e'!$A$5:$D$16,4,0)</f>
        <v>0.16</v>
      </c>
      <c r="U458">
        <f>VLOOKUP(Tableau2[[#This Row],[5. type transport]],'Taux émission CO2e'!$A$5:$B$16,2,0)</f>
        <v>0.3</v>
      </c>
      <c r="V458">
        <f>VLOOKUP(Tableau2[[#This Row],[5. type transport]],'Taux émission CO2e'!$A$20:$D$31,4,0)</f>
        <v>6.7400000000000002E-2</v>
      </c>
      <c r="W458">
        <f>VLOOKUP(Tableau2[[#This Row],[5. type transport]],'Taux émission CO2e'!$A$20:$B$31,2,0)</f>
        <v>0.7</v>
      </c>
      <c r="X458" s="98">
        <f t="shared" si="15"/>
        <v>10.867252643999999</v>
      </c>
    </row>
    <row r="459" spans="1:24" x14ac:dyDescent="0.25">
      <c r="A459">
        <v>20211000042</v>
      </c>
      <c r="B459" s="95">
        <v>44473</v>
      </c>
      <c r="C459" s="102">
        <f>YEAR(Tableau2[[#This Row],[2. date saisie]])</f>
        <v>2021</v>
      </c>
      <c r="D459" s="102">
        <f>MONTH(Tableau2[[#This Row],[2. date saisie]])</f>
        <v>10</v>
      </c>
      <c r="E459" s="102">
        <f t="shared" si="14"/>
        <v>10</v>
      </c>
      <c r="F459" s="102" t="str">
        <f>_xlfn.CONCAT(Tableau2[[#This Row],[2a]],Tableau2[[#This Row],[2c]])</f>
        <v>202110</v>
      </c>
      <c r="G459" s="96">
        <v>1413095</v>
      </c>
      <c r="H459">
        <v>225</v>
      </c>
      <c r="I459" s="102">
        <f>Tableau2[[#This Row],[4. poids OT (kg)]]/1000</f>
        <v>0.22500000000000001</v>
      </c>
      <c r="J459" t="s">
        <v>47</v>
      </c>
      <c r="K459">
        <v>192</v>
      </c>
      <c r="L459">
        <v>26750</v>
      </c>
      <c r="M459" t="s">
        <v>82</v>
      </c>
      <c r="N459">
        <v>59100</v>
      </c>
      <c r="O459" t="s">
        <v>74</v>
      </c>
      <c r="P459">
        <v>814.52200000000005</v>
      </c>
      <c r="Q459" t="s">
        <v>83</v>
      </c>
      <c r="R459">
        <v>1998</v>
      </c>
      <c r="S459" t="s">
        <v>78</v>
      </c>
      <c r="T459">
        <f>VLOOKUP(Tableau2[[#This Row],[5. type transport]],'Taux émission CO2e'!$A$5:$D$16,4,0)</f>
        <v>0.16</v>
      </c>
      <c r="U459">
        <f>VLOOKUP(Tableau2[[#This Row],[5. type transport]],'Taux émission CO2e'!$A$5:$B$16,2,0)</f>
        <v>0.3</v>
      </c>
      <c r="V459">
        <f>VLOOKUP(Tableau2[[#This Row],[5. type transport]],'Taux émission CO2e'!$A$20:$D$31,4,0)</f>
        <v>6.7400000000000002E-2</v>
      </c>
      <c r="W459">
        <f>VLOOKUP(Tableau2[[#This Row],[5. type transport]],'Taux émission CO2e'!$A$20:$B$31,2,0)</f>
        <v>0.7</v>
      </c>
      <c r="X459" s="98">
        <f t="shared" si="15"/>
        <v>17.443395891000002</v>
      </c>
    </row>
    <row r="460" spans="1:24" x14ac:dyDescent="0.25">
      <c r="A460">
        <v>20211000042</v>
      </c>
      <c r="B460" s="95">
        <v>44473</v>
      </c>
      <c r="C460" s="102">
        <f>YEAR(Tableau2[[#This Row],[2. date saisie]])</f>
        <v>2021</v>
      </c>
      <c r="D460" s="102">
        <f>MONTH(Tableau2[[#This Row],[2. date saisie]])</f>
        <v>10</v>
      </c>
      <c r="E460" s="102">
        <f t="shared" si="14"/>
        <v>10</v>
      </c>
      <c r="F460" s="102" t="str">
        <f>_xlfn.CONCAT(Tableau2[[#This Row],[2a]],Tableau2[[#This Row],[2c]])</f>
        <v>202110</v>
      </c>
      <c r="G460" s="96">
        <v>1410778</v>
      </c>
      <c r="H460">
        <v>1750</v>
      </c>
      <c r="I460" s="102">
        <f>Tableau2[[#This Row],[4. poids OT (kg)]]/1000</f>
        <v>1.75</v>
      </c>
      <c r="J460" t="s">
        <v>33</v>
      </c>
      <c r="K460">
        <v>200</v>
      </c>
      <c r="L460">
        <v>59510</v>
      </c>
      <c r="M460" t="s">
        <v>169</v>
      </c>
      <c r="N460">
        <v>62110</v>
      </c>
      <c r="O460" t="s">
        <v>170</v>
      </c>
      <c r="P460">
        <v>40.340000000000003</v>
      </c>
      <c r="Q460" t="s">
        <v>171</v>
      </c>
      <c r="R460">
        <v>1978</v>
      </c>
      <c r="S460" t="s">
        <v>78</v>
      </c>
      <c r="T460">
        <f>VLOOKUP(Tableau2[[#This Row],[5. type transport]],'Taux émission CO2e'!$A$5:$D$16,4,0)</f>
        <v>6.7400000000000002E-2</v>
      </c>
      <c r="U460">
        <f>VLOOKUP(Tableau2[[#This Row],[5. type transport]],'Taux émission CO2e'!$A$5:$B$16,2,0)</f>
        <v>1</v>
      </c>
      <c r="V460">
        <f>VLOOKUP(Tableau2[[#This Row],[5. type transport]],'Taux émission CO2e'!$A$20:$D$31,4,0)</f>
        <v>0</v>
      </c>
      <c r="W460">
        <f>VLOOKUP(Tableau2[[#This Row],[5. type transport]],'Taux émission CO2e'!$A$20:$B$31,2,0)</f>
        <v>0</v>
      </c>
      <c r="X460" s="98">
        <f t="shared" si="15"/>
        <v>4.7581030000000002</v>
      </c>
    </row>
    <row r="461" spans="1:24" x14ac:dyDescent="0.25">
      <c r="A461">
        <v>20211000042</v>
      </c>
      <c r="B461" s="95">
        <v>44475</v>
      </c>
      <c r="C461" s="102">
        <f>YEAR(Tableau2[[#This Row],[2. date saisie]])</f>
        <v>2021</v>
      </c>
      <c r="D461" s="102">
        <f>MONTH(Tableau2[[#This Row],[2. date saisie]])</f>
        <v>10</v>
      </c>
      <c r="E461" s="102">
        <f t="shared" si="14"/>
        <v>10</v>
      </c>
      <c r="F461" s="102" t="str">
        <f>_xlfn.CONCAT(Tableau2[[#This Row],[2a]],Tableau2[[#This Row],[2c]])</f>
        <v>202110</v>
      </c>
      <c r="G461" s="96">
        <v>1415539</v>
      </c>
      <c r="H461">
        <v>300</v>
      </c>
      <c r="I461" s="102">
        <f>Tableau2[[#This Row],[4. poids OT (kg)]]/1000</f>
        <v>0.3</v>
      </c>
      <c r="J461" t="s">
        <v>46</v>
      </c>
      <c r="K461">
        <v>125</v>
      </c>
      <c r="L461">
        <v>59100</v>
      </c>
      <c r="M461" t="s">
        <v>98</v>
      </c>
      <c r="N461">
        <v>91100</v>
      </c>
      <c r="O461" t="s">
        <v>76</v>
      </c>
      <c r="P461">
        <v>266.35300000000001</v>
      </c>
      <c r="Q461" t="s">
        <v>100</v>
      </c>
      <c r="R461">
        <v>1987</v>
      </c>
      <c r="S461" t="s">
        <v>69</v>
      </c>
      <c r="T461">
        <f>VLOOKUP(Tableau2[[#This Row],[5. type transport]],'Taux émission CO2e'!$A$5:$D$16,4,0)</f>
        <v>0.16</v>
      </c>
      <c r="U461">
        <f>VLOOKUP(Tableau2[[#This Row],[5. type transport]],'Taux émission CO2e'!$A$5:$B$16,2,0)</f>
        <v>0.3</v>
      </c>
      <c r="V461">
        <f>VLOOKUP(Tableau2[[#This Row],[5. type transport]],'Taux émission CO2e'!$A$20:$D$31,4,0)</f>
        <v>6.7400000000000002E-2</v>
      </c>
      <c r="W461">
        <f>VLOOKUP(Tableau2[[#This Row],[5. type transport]],'Taux émission CO2e'!$A$20:$B$31,2,0)</f>
        <v>0.7</v>
      </c>
      <c r="X461" s="98">
        <f t="shared" si="15"/>
        <v>7.6054435619999996</v>
      </c>
    </row>
    <row r="462" spans="1:24" x14ac:dyDescent="0.25">
      <c r="A462">
        <v>20211000042</v>
      </c>
      <c r="B462" s="95">
        <v>44475</v>
      </c>
      <c r="C462" s="102">
        <f>YEAR(Tableau2[[#This Row],[2. date saisie]])</f>
        <v>2021</v>
      </c>
      <c r="D462" s="102">
        <f>MONTH(Tableau2[[#This Row],[2. date saisie]])</f>
        <v>10</v>
      </c>
      <c r="E462" s="102">
        <f t="shared" si="14"/>
        <v>10</v>
      </c>
      <c r="F462" s="102" t="str">
        <f>_xlfn.CONCAT(Tableau2[[#This Row],[2a]],Tableau2[[#This Row],[2c]])</f>
        <v>202110</v>
      </c>
      <c r="G462" s="96">
        <v>1413620</v>
      </c>
      <c r="H462">
        <v>300</v>
      </c>
      <c r="I462" s="102">
        <f>Tableau2[[#This Row],[4. poids OT (kg)]]/1000</f>
        <v>0.3</v>
      </c>
      <c r="J462" t="s">
        <v>47</v>
      </c>
      <c r="K462">
        <v>131</v>
      </c>
      <c r="L462">
        <v>8090</v>
      </c>
      <c r="M462" t="s">
        <v>81</v>
      </c>
      <c r="N462">
        <v>91100</v>
      </c>
      <c r="O462" t="s">
        <v>76</v>
      </c>
      <c r="P462">
        <v>258.04300000000001</v>
      </c>
      <c r="Q462" t="s">
        <v>124</v>
      </c>
      <c r="R462">
        <v>1992</v>
      </c>
      <c r="S462" t="s">
        <v>78</v>
      </c>
      <c r="T462">
        <f>VLOOKUP(Tableau2[[#This Row],[5. type transport]],'Taux émission CO2e'!$A$5:$D$16,4,0)</f>
        <v>0.16</v>
      </c>
      <c r="U462">
        <f>VLOOKUP(Tableau2[[#This Row],[5. type transport]],'Taux émission CO2e'!$A$5:$B$16,2,0)</f>
        <v>0.3</v>
      </c>
      <c r="V462">
        <f>VLOOKUP(Tableau2[[#This Row],[5. type transport]],'Taux émission CO2e'!$A$20:$D$31,4,0)</f>
        <v>6.7400000000000002E-2</v>
      </c>
      <c r="W462">
        <f>VLOOKUP(Tableau2[[#This Row],[5. type transport]],'Taux émission CO2e'!$A$20:$B$31,2,0)</f>
        <v>0.7</v>
      </c>
      <c r="X462" s="98">
        <f t="shared" si="15"/>
        <v>7.3681598219999991</v>
      </c>
    </row>
    <row r="463" spans="1:24" x14ac:dyDescent="0.25">
      <c r="A463">
        <v>20211000042</v>
      </c>
      <c r="B463" s="95">
        <v>44476</v>
      </c>
      <c r="C463" s="102">
        <f>YEAR(Tableau2[[#This Row],[2. date saisie]])</f>
        <v>2021</v>
      </c>
      <c r="D463" s="102">
        <f>MONTH(Tableau2[[#This Row],[2. date saisie]])</f>
        <v>10</v>
      </c>
      <c r="E463" s="102">
        <f t="shared" si="14"/>
        <v>10</v>
      </c>
      <c r="F463" s="102" t="str">
        <f>_xlfn.CONCAT(Tableau2[[#This Row],[2a]],Tableau2[[#This Row],[2c]])</f>
        <v>202110</v>
      </c>
      <c r="G463" s="96">
        <v>1416012</v>
      </c>
      <c r="H463">
        <v>200</v>
      </c>
      <c r="I463" s="102">
        <f>Tableau2[[#This Row],[4. poids OT (kg)]]/1000</f>
        <v>0.2</v>
      </c>
      <c r="J463" t="s">
        <v>39</v>
      </c>
      <c r="K463">
        <v>110</v>
      </c>
      <c r="L463">
        <v>93000</v>
      </c>
      <c r="M463" t="s">
        <v>145</v>
      </c>
      <c r="N463">
        <v>91100</v>
      </c>
      <c r="O463" t="s">
        <v>76</v>
      </c>
      <c r="P463">
        <v>52.249000000000002</v>
      </c>
      <c r="Q463" t="s">
        <v>146</v>
      </c>
      <c r="R463">
        <v>1971</v>
      </c>
      <c r="S463" t="s">
        <v>69</v>
      </c>
      <c r="T463">
        <f>VLOOKUP(Tableau2[[#This Row],[5. type transport]],'Taux émission CO2e'!$A$5:$D$16,4,0)</f>
        <v>0.24099999999999999</v>
      </c>
      <c r="U463">
        <f>VLOOKUP(Tableau2[[#This Row],[5. type transport]],'Taux émission CO2e'!$A$5:$B$16,2,0)</f>
        <v>1</v>
      </c>
      <c r="V463">
        <f>VLOOKUP(Tableau2[[#This Row],[5. type transport]],'Taux émission CO2e'!$A$20:$D$31,4,0)</f>
        <v>0</v>
      </c>
      <c r="W463">
        <f>VLOOKUP(Tableau2[[#This Row],[5. type transport]],'Taux émission CO2e'!$A$20:$B$31,2,0)</f>
        <v>0</v>
      </c>
      <c r="X463" s="98">
        <f t="shared" si="15"/>
        <v>2.5184017999999999</v>
      </c>
    </row>
    <row r="464" spans="1:24" x14ac:dyDescent="0.25">
      <c r="A464">
        <v>20211000042</v>
      </c>
      <c r="B464" s="95">
        <v>44476</v>
      </c>
      <c r="C464" s="102">
        <f>YEAR(Tableau2[[#This Row],[2. date saisie]])</f>
        <v>2021</v>
      </c>
      <c r="D464" s="102">
        <f>MONTH(Tableau2[[#This Row],[2. date saisie]])</f>
        <v>10</v>
      </c>
      <c r="E464" s="102">
        <f t="shared" si="14"/>
        <v>10</v>
      </c>
      <c r="F464" s="102" t="str">
        <f>_xlfn.CONCAT(Tableau2[[#This Row],[2a]],Tableau2[[#This Row],[2c]])</f>
        <v>202110</v>
      </c>
      <c r="G464" s="96">
        <v>1416129</v>
      </c>
      <c r="H464">
        <v>300</v>
      </c>
      <c r="I464" s="102">
        <f>Tableau2[[#This Row],[4. poids OT (kg)]]/1000</f>
        <v>0.3</v>
      </c>
      <c r="J464" t="s">
        <v>46</v>
      </c>
      <c r="K464">
        <v>228</v>
      </c>
      <c r="L464">
        <v>67100</v>
      </c>
      <c r="M464" t="s">
        <v>73</v>
      </c>
      <c r="N464">
        <v>91100</v>
      </c>
      <c r="O464" t="s">
        <v>76</v>
      </c>
      <c r="P464">
        <v>516.47400000000005</v>
      </c>
      <c r="Q464" t="s">
        <v>75</v>
      </c>
      <c r="R464">
        <v>1987</v>
      </c>
      <c r="S464" t="s">
        <v>69</v>
      </c>
      <c r="T464">
        <f>VLOOKUP(Tableau2[[#This Row],[5. type transport]],'Taux émission CO2e'!$A$5:$D$16,4,0)</f>
        <v>0.16</v>
      </c>
      <c r="U464">
        <f>VLOOKUP(Tableau2[[#This Row],[5. type transport]],'Taux émission CO2e'!$A$5:$B$16,2,0)</f>
        <v>0.3</v>
      </c>
      <c r="V464">
        <f>VLOOKUP(Tableau2[[#This Row],[5. type transport]],'Taux émission CO2e'!$A$20:$D$31,4,0)</f>
        <v>6.7400000000000002E-2</v>
      </c>
      <c r="W464">
        <f>VLOOKUP(Tableau2[[#This Row],[5. type transport]],'Taux émission CO2e'!$A$20:$B$31,2,0)</f>
        <v>0.7</v>
      </c>
      <c r="X464" s="98">
        <f t="shared" si="15"/>
        <v>14.747398596</v>
      </c>
    </row>
    <row r="465" spans="1:24" x14ac:dyDescent="0.25">
      <c r="A465">
        <v>20211000042</v>
      </c>
      <c r="B465" s="95">
        <v>44476</v>
      </c>
      <c r="C465" s="102">
        <f>YEAR(Tableau2[[#This Row],[2. date saisie]])</f>
        <v>2021</v>
      </c>
      <c r="D465" s="102">
        <f>MONTH(Tableau2[[#This Row],[2. date saisie]])</f>
        <v>10</v>
      </c>
      <c r="E465" s="102">
        <f t="shared" si="14"/>
        <v>10</v>
      </c>
      <c r="F465" s="102" t="str">
        <f>_xlfn.CONCAT(Tableau2[[#This Row],[2a]],Tableau2[[#This Row],[2c]])</f>
        <v>202110</v>
      </c>
      <c r="G465" s="96">
        <v>1415538</v>
      </c>
      <c r="H465">
        <v>300</v>
      </c>
      <c r="I465" s="102">
        <f>Tableau2[[#This Row],[4. poids OT (kg)]]/1000</f>
        <v>0.3</v>
      </c>
      <c r="J465" t="s">
        <v>47</v>
      </c>
      <c r="K465">
        <v>239</v>
      </c>
      <c r="L465">
        <v>26750</v>
      </c>
      <c r="M465" t="s">
        <v>82</v>
      </c>
      <c r="N465">
        <v>91100</v>
      </c>
      <c r="O465" t="s">
        <v>76</v>
      </c>
      <c r="P465">
        <v>541.52599999999995</v>
      </c>
      <c r="Q465" t="s">
        <v>83</v>
      </c>
      <c r="R465">
        <v>1998</v>
      </c>
      <c r="S465" t="s">
        <v>78</v>
      </c>
      <c r="T465">
        <f>VLOOKUP(Tableau2[[#This Row],[5. type transport]],'Taux émission CO2e'!$A$5:$D$16,4,0)</f>
        <v>0.16</v>
      </c>
      <c r="U465">
        <f>VLOOKUP(Tableau2[[#This Row],[5. type transport]],'Taux émission CO2e'!$A$5:$B$16,2,0)</f>
        <v>0.3</v>
      </c>
      <c r="V465">
        <f>VLOOKUP(Tableau2[[#This Row],[5. type transport]],'Taux émission CO2e'!$A$20:$D$31,4,0)</f>
        <v>6.7400000000000002E-2</v>
      </c>
      <c r="W465">
        <f>VLOOKUP(Tableau2[[#This Row],[5. type transport]],'Taux émission CO2e'!$A$20:$B$31,2,0)</f>
        <v>0.7</v>
      </c>
      <c r="X465" s="98">
        <f t="shared" si="15"/>
        <v>15.462733403999998</v>
      </c>
    </row>
    <row r="466" spans="1:24" x14ac:dyDescent="0.25">
      <c r="A466">
        <v>20211000042</v>
      </c>
      <c r="B466" s="95">
        <v>44481</v>
      </c>
      <c r="C466" s="102">
        <f>YEAR(Tableau2[[#This Row],[2. date saisie]])</f>
        <v>2021</v>
      </c>
      <c r="D466" s="102">
        <f>MONTH(Tableau2[[#This Row],[2. date saisie]])</f>
        <v>10</v>
      </c>
      <c r="E466" s="102">
        <f t="shared" si="14"/>
        <v>10</v>
      </c>
      <c r="F466" s="102" t="str">
        <f>_xlfn.CONCAT(Tableau2[[#This Row],[2a]],Tableau2[[#This Row],[2c]])</f>
        <v>202110</v>
      </c>
      <c r="G466" s="96">
        <v>1416704</v>
      </c>
      <c r="H466">
        <v>300</v>
      </c>
      <c r="I466" s="102">
        <f>Tableau2[[#This Row],[4. poids OT (kg)]]/1000</f>
        <v>0.3</v>
      </c>
      <c r="J466" t="s">
        <v>47</v>
      </c>
      <c r="K466">
        <v>166</v>
      </c>
      <c r="L466">
        <v>39570</v>
      </c>
      <c r="M466" t="s">
        <v>115</v>
      </c>
      <c r="N466">
        <v>91100</v>
      </c>
      <c r="O466" t="s">
        <v>76</v>
      </c>
      <c r="P466">
        <v>380.58600000000001</v>
      </c>
      <c r="Q466" t="s">
        <v>116</v>
      </c>
      <c r="R466">
        <v>1986</v>
      </c>
      <c r="S466" t="s">
        <v>69</v>
      </c>
      <c r="T466">
        <f>VLOOKUP(Tableau2[[#This Row],[5. type transport]],'Taux émission CO2e'!$A$5:$D$16,4,0)</f>
        <v>0.16</v>
      </c>
      <c r="U466">
        <f>VLOOKUP(Tableau2[[#This Row],[5. type transport]],'Taux émission CO2e'!$A$5:$B$16,2,0)</f>
        <v>0.3</v>
      </c>
      <c r="V466">
        <f>VLOOKUP(Tableau2[[#This Row],[5. type transport]],'Taux émission CO2e'!$A$20:$D$31,4,0)</f>
        <v>6.7400000000000002E-2</v>
      </c>
      <c r="W466">
        <f>VLOOKUP(Tableau2[[#This Row],[5. type transport]],'Taux émission CO2e'!$A$20:$B$31,2,0)</f>
        <v>0.7</v>
      </c>
      <c r="X466" s="98">
        <f t="shared" si="15"/>
        <v>10.867252643999999</v>
      </c>
    </row>
    <row r="467" spans="1:24" x14ac:dyDescent="0.25">
      <c r="A467">
        <v>20211000042</v>
      </c>
      <c r="B467" s="95">
        <v>44483</v>
      </c>
      <c r="C467" s="102">
        <f>YEAR(Tableau2[[#This Row],[2. date saisie]])</f>
        <v>2021</v>
      </c>
      <c r="D467" s="102">
        <f>MONTH(Tableau2[[#This Row],[2. date saisie]])</f>
        <v>10</v>
      </c>
      <c r="E467" s="102">
        <f t="shared" si="14"/>
        <v>10</v>
      </c>
      <c r="F467" s="102" t="str">
        <f>_xlfn.CONCAT(Tableau2[[#This Row],[2a]],Tableau2[[#This Row],[2c]])</f>
        <v>202110</v>
      </c>
      <c r="G467" s="96">
        <v>1419584</v>
      </c>
      <c r="H467">
        <v>600</v>
      </c>
      <c r="I467" s="102">
        <f>Tableau2[[#This Row],[4. poids OT (kg)]]/1000</f>
        <v>0.6</v>
      </c>
      <c r="J467" t="s">
        <v>46</v>
      </c>
      <c r="K467">
        <v>189</v>
      </c>
      <c r="L467">
        <v>21300</v>
      </c>
      <c r="M467" t="s">
        <v>94</v>
      </c>
      <c r="N467">
        <v>91100</v>
      </c>
      <c r="O467" t="s">
        <v>76</v>
      </c>
      <c r="P467">
        <v>278.14499999999998</v>
      </c>
      <c r="Q467" t="s">
        <v>95</v>
      </c>
      <c r="R467">
        <v>1995</v>
      </c>
      <c r="S467" t="s">
        <v>78</v>
      </c>
      <c r="T467">
        <f>VLOOKUP(Tableau2[[#This Row],[5. type transport]],'Taux émission CO2e'!$A$5:$D$16,4,0)</f>
        <v>0.16</v>
      </c>
      <c r="U467">
        <f>VLOOKUP(Tableau2[[#This Row],[5. type transport]],'Taux émission CO2e'!$A$5:$B$16,2,0)</f>
        <v>0.3</v>
      </c>
      <c r="V467">
        <f>VLOOKUP(Tableau2[[#This Row],[5. type transport]],'Taux émission CO2e'!$A$20:$D$31,4,0)</f>
        <v>6.7400000000000002E-2</v>
      </c>
      <c r="W467">
        <f>VLOOKUP(Tableau2[[#This Row],[5. type transport]],'Taux émission CO2e'!$A$20:$B$31,2,0)</f>
        <v>0.7</v>
      </c>
      <c r="X467" s="98">
        <f t="shared" si="15"/>
        <v>15.884304659999998</v>
      </c>
    </row>
    <row r="468" spans="1:24" x14ac:dyDescent="0.25">
      <c r="A468">
        <v>20211000042</v>
      </c>
      <c r="B468" s="95">
        <v>44484</v>
      </c>
      <c r="C468" s="102">
        <f>YEAR(Tableau2[[#This Row],[2. date saisie]])</f>
        <v>2021</v>
      </c>
      <c r="D468" s="102">
        <f>MONTH(Tableau2[[#This Row],[2. date saisie]])</f>
        <v>10</v>
      </c>
      <c r="E468" s="102">
        <f t="shared" si="14"/>
        <v>10</v>
      </c>
      <c r="F468" s="102" t="str">
        <f>_xlfn.CONCAT(Tableau2[[#This Row],[2a]],Tableau2[[#This Row],[2c]])</f>
        <v>202110</v>
      </c>
      <c r="G468" s="96">
        <v>1419608</v>
      </c>
      <c r="H468">
        <v>600</v>
      </c>
      <c r="I468" s="102">
        <f>Tableau2[[#This Row],[4. poids OT (kg)]]/1000</f>
        <v>0.6</v>
      </c>
      <c r="J468" t="s">
        <v>46</v>
      </c>
      <c r="K468">
        <v>285.60000000000002</v>
      </c>
      <c r="L468">
        <v>21300</v>
      </c>
      <c r="M468" t="s">
        <v>94</v>
      </c>
      <c r="N468">
        <v>59100</v>
      </c>
      <c r="O468" t="s">
        <v>74</v>
      </c>
      <c r="P468">
        <v>520.61199999999997</v>
      </c>
      <c r="Q468" t="s">
        <v>95</v>
      </c>
      <c r="R468">
        <v>1995</v>
      </c>
      <c r="S468" t="s">
        <v>78</v>
      </c>
      <c r="T468">
        <f>VLOOKUP(Tableau2[[#This Row],[5. type transport]],'Taux émission CO2e'!$A$5:$D$16,4,0)</f>
        <v>0.16</v>
      </c>
      <c r="U468">
        <f>VLOOKUP(Tableau2[[#This Row],[5. type transport]],'Taux émission CO2e'!$A$5:$B$16,2,0)</f>
        <v>0.3</v>
      </c>
      <c r="V468">
        <f>VLOOKUP(Tableau2[[#This Row],[5. type transport]],'Taux émission CO2e'!$A$20:$D$31,4,0)</f>
        <v>6.7400000000000002E-2</v>
      </c>
      <c r="W468">
        <f>VLOOKUP(Tableau2[[#This Row],[5. type transport]],'Taux émission CO2e'!$A$20:$B$31,2,0)</f>
        <v>0.7</v>
      </c>
      <c r="X468" s="98">
        <f t="shared" si="15"/>
        <v>29.731110095999995</v>
      </c>
    </row>
    <row r="469" spans="1:24" x14ac:dyDescent="0.25">
      <c r="A469">
        <v>20211000042</v>
      </c>
      <c r="B469" s="95">
        <v>44487</v>
      </c>
      <c r="C469" s="102">
        <f>YEAR(Tableau2[[#This Row],[2. date saisie]])</f>
        <v>2021</v>
      </c>
      <c r="D469" s="102">
        <f>MONTH(Tableau2[[#This Row],[2. date saisie]])</f>
        <v>10</v>
      </c>
      <c r="E469" s="102">
        <f t="shared" si="14"/>
        <v>10</v>
      </c>
      <c r="F469" s="102" t="str">
        <f>_xlfn.CONCAT(Tableau2[[#This Row],[2a]],Tableau2[[#This Row],[2c]])</f>
        <v>202110</v>
      </c>
      <c r="G469" s="96">
        <v>1418423</v>
      </c>
      <c r="H469">
        <v>300</v>
      </c>
      <c r="I469" s="102">
        <f>Tableau2[[#This Row],[4. poids OT (kg)]]/1000</f>
        <v>0.3</v>
      </c>
      <c r="J469" t="s">
        <v>46</v>
      </c>
      <c r="K469">
        <v>158</v>
      </c>
      <c r="L469">
        <v>59100</v>
      </c>
      <c r="M469" t="s">
        <v>98</v>
      </c>
      <c r="N469">
        <v>91100</v>
      </c>
      <c r="O469" t="s">
        <v>76</v>
      </c>
      <c r="P469">
        <v>266.35300000000001</v>
      </c>
      <c r="Q469" t="s">
        <v>100</v>
      </c>
      <c r="R469">
        <v>1987</v>
      </c>
      <c r="S469" t="s">
        <v>69</v>
      </c>
      <c r="T469">
        <f>VLOOKUP(Tableau2[[#This Row],[5. type transport]],'Taux émission CO2e'!$A$5:$D$16,4,0)</f>
        <v>0.16</v>
      </c>
      <c r="U469">
        <f>VLOOKUP(Tableau2[[#This Row],[5. type transport]],'Taux émission CO2e'!$A$5:$B$16,2,0)</f>
        <v>0.3</v>
      </c>
      <c r="V469">
        <f>VLOOKUP(Tableau2[[#This Row],[5. type transport]],'Taux émission CO2e'!$A$20:$D$31,4,0)</f>
        <v>6.7400000000000002E-2</v>
      </c>
      <c r="W469">
        <f>VLOOKUP(Tableau2[[#This Row],[5. type transport]],'Taux émission CO2e'!$A$20:$B$31,2,0)</f>
        <v>0.7</v>
      </c>
      <c r="X469" s="98">
        <f t="shared" si="15"/>
        <v>7.6054435619999996</v>
      </c>
    </row>
    <row r="470" spans="1:24" x14ac:dyDescent="0.25">
      <c r="A470">
        <v>20211000042</v>
      </c>
      <c r="B470" s="95">
        <v>44487</v>
      </c>
      <c r="C470" s="102">
        <f>YEAR(Tableau2[[#This Row],[2. date saisie]])</f>
        <v>2021</v>
      </c>
      <c r="D470" s="102">
        <f>MONTH(Tableau2[[#This Row],[2. date saisie]])</f>
        <v>10</v>
      </c>
      <c r="E470" s="102">
        <f t="shared" si="14"/>
        <v>10</v>
      </c>
      <c r="F470" s="102" t="str">
        <f>_xlfn.CONCAT(Tableau2[[#This Row],[2a]],Tableau2[[#This Row],[2c]])</f>
        <v>202110</v>
      </c>
      <c r="G470" s="96">
        <v>1419880</v>
      </c>
      <c r="H470">
        <v>900</v>
      </c>
      <c r="I470" s="102">
        <f>Tableau2[[#This Row],[4. poids OT (kg)]]/1000</f>
        <v>0.9</v>
      </c>
      <c r="J470" t="s">
        <v>46</v>
      </c>
      <c r="K470">
        <v>165</v>
      </c>
      <c r="L470">
        <v>67100</v>
      </c>
      <c r="M470" t="s">
        <v>73</v>
      </c>
      <c r="N470">
        <v>91100</v>
      </c>
      <c r="O470" t="s">
        <v>76</v>
      </c>
      <c r="P470">
        <v>516.47400000000005</v>
      </c>
      <c r="Q470" t="s">
        <v>75</v>
      </c>
      <c r="R470">
        <v>1987</v>
      </c>
      <c r="S470" t="s">
        <v>69</v>
      </c>
      <c r="T470">
        <f>VLOOKUP(Tableau2[[#This Row],[5. type transport]],'Taux émission CO2e'!$A$5:$D$16,4,0)</f>
        <v>0.16</v>
      </c>
      <c r="U470">
        <f>VLOOKUP(Tableau2[[#This Row],[5. type transport]],'Taux émission CO2e'!$A$5:$B$16,2,0)</f>
        <v>0.3</v>
      </c>
      <c r="V470">
        <f>VLOOKUP(Tableau2[[#This Row],[5. type transport]],'Taux émission CO2e'!$A$20:$D$31,4,0)</f>
        <v>6.7400000000000002E-2</v>
      </c>
      <c r="W470">
        <f>VLOOKUP(Tableau2[[#This Row],[5. type transport]],'Taux émission CO2e'!$A$20:$B$31,2,0)</f>
        <v>0.7</v>
      </c>
      <c r="X470" s="98">
        <f t="shared" si="15"/>
        <v>44.242195788000004</v>
      </c>
    </row>
    <row r="471" spans="1:24" x14ac:dyDescent="0.25">
      <c r="A471">
        <v>20211000042</v>
      </c>
      <c r="B471" s="95">
        <v>44487</v>
      </c>
      <c r="C471" s="102">
        <f>YEAR(Tableau2[[#This Row],[2. date saisie]])</f>
        <v>2021</v>
      </c>
      <c r="D471" s="102">
        <f>MONTH(Tableau2[[#This Row],[2. date saisie]])</f>
        <v>10</v>
      </c>
      <c r="E471" s="102">
        <f t="shared" si="14"/>
        <v>10</v>
      </c>
      <c r="F471" s="102" t="str">
        <f>_xlfn.CONCAT(Tableau2[[#This Row],[2a]],Tableau2[[#This Row],[2c]])</f>
        <v>202110</v>
      </c>
      <c r="G471" s="96">
        <v>1420405</v>
      </c>
      <c r="H471">
        <v>300</v>
      </c>
      <c r="I471" s="102">
        <f>Tableau2[[#This Row],[4. poids OT (kg)]]/1000</f>
        <v>0.3</v>
      </c>
      <c r="J471" t="s">
        <v>47</v>
      </c>
      <c r="K471">
        <v>166</v>
      </c>
      <c r="L471">
        <v>39570</v>
      </c>
      <c r="M471" t="s">
        <v>115</v>
      </c>
      <c r="N471">
        <v>91100</v>
      </c>
      <c r="O471" t="s">
        <v>76</v>
      </c>
      <c r="P471">
        <v>380.58600000000001</v>
      </c>
      <c r="Q471" t="s">
        <v>116</v>
      </c>
      <c r="R471">
        <v>1986</v>
      </c>
      <c r="S471" t="s">
        <v>69</v>
      </c>
      <c r="T471">
        <f>VLOOKUP(Tableau2[[#This Row],[5. type transport]],'Taux émission CO2e'!$A$5:$D$16,4,0)</f>
        <v>0.16</v>
      </c>
      <c r="U471">
        <f>VLOOKUP(Tableau2[[#This Row],[5. type transport]],'Taux émission CO2e'!$A$5:$B$16,2,0)</f>
        <v>0.3</v>
      </c>
      <c r="V471">
        <f>VLOOKUP(Tableau2[[#This Row],[5. type transport]],'Taux émission CO2e'!$A$20:$D$31,4,0)</f>
        <v>6.7400000000000002E-2</v>
      </c>
      <c r="W471">
        <f>VLOOKUP(Tableau2[[#This Row],[5. type transport]],'Taux émission CO2e'!$A$20:$B$31,2,0)</f>
        <v>0.7</v>
      </c>
      <c r="X471" s="98">
        <f t="shared" si="15"/>
        <v>10.867252643999999</v>
      </c>
    </row>
    <row r="472" spans="1:24" x14ac:dyDescent="0.25">
      <c r="A472">
        <v>20211000042</v>
      </c>
      <c r="B472" s="95">
        <v>44488</v>
      </c>
      <c r="C472" s="102">
        <f>YEAR(Tableau2[[#This Row],[2. date saisie]])</f>
        <v>2021</v>
      </c>
      <c r="D472" s="102">
        <f>MONTH(Tableau2[[#This Row],[2. date saisie]])</f>
        <v>10</v>
      </c>
      <c r="E472" s="102">
        <f t="shared" si="14"/>
        <v>10</v>
      </c>
      <c r="F472" s="102" t="str">
        <f>_xlfn.CONCAT(Tableau2[[#This Row],[2a]],Tableau2[[#This Row],[2c]])</f>
        <v>202110</v>
      </c>
      <c r="G472" s="96">
        <v>1419847</v>
      </c>
      <c r="H472">
        <v>300</v>
      </c>
      <c r="I472" s="102">
        <f>Tableau2[[#This Row],[4. poids OT (kg)]]/1000</f>
        <v>0.3</v>
      </c>
      <c r="J472" t="s">
        <v>47</v>
      </c>
      <c r="K472">
        <v>125</v>
      </c>
      <c r="L472">
        <v>59243</v>
      </c>
      <c r="M472" t="s">
        <v>117</v>
      </c>
      <c r="N472">
        <v>91100</v>
      </c>
      <c r="O472" t="s">
        <v>76</v>
      </c>
      <c r="P472">
        <v>251.91900000000001</v>
      </c>
      <c r="Q472" t="s">
        <v>118</v>
      </c>
      <c r="R472">
        <v>1978</v>
      </c>
      <c r="S472" t="s">
        <v>78</v>
      </c>
      <c r="T472">
        <f>VLOOKUP(Tableau2[[#This Row],[5. type transport]],'Taux émission CO2e'!$A$5:$D$16,4,0)</f>
        <v>0.16</v>
      </c>
      <c r="U472">
        <f>VLOOKUP(Tableau2[[#This Row],[5. type transport]],'Taux émission CO2e'!$A$5:$B$16,2,0)</f>
        <v>0.3</v>
      </c>
      <c r="V472">
        <f>VLOOKUP(Tableau2[[#This Row],[5. type transport]],'Taux émission CO2e'!$A$20:$D$31,4,0)</f>
        <v>6.7400000000000002E-2</v>
      </c>
      <c r="W472">
        <f>VLOOKUP(Tableau2[[#This Row],[5. type transport]],'Taux émission CO2e'!$A$20:$B$31,2,0)</f>
        <v>0.7</v>
      </c>
      <c r="X472" s="98">
        <f t="shared" si="15"/>
        <v>7.1932951260000006</v>
      </c>
    </row>
    <row r="473" spans="1:24" x14ac:dyDescent="0.25">
      <c r="A473">
        <v>20211000042</v>
      </c>
      <c r="B473" s="95">
        <v>44489</v>
      </c>
      <c r="C473" s="102">
        <f>YEAR(Tableau2[[#This Row],[2. date saisie]])</f>
        <v>2021</v>
      </c>
      <c r="D473" s="102">
        <f>MONTH(Tableau2[[#This Row],[2. date saisie]])</f>
        <v>10</v>
      </c>
      <c r="E473" s="102">
        <f t="shared" si="14"/>
        <v>10</v>
      </c>
      <c r="F473" s="102" t="str">
        <f>_xlfn.CONCAT(Tableau2[[#This Row],[2a]],Tableau2[[#This Row],[2c]])</f>
        <v>202110</v>
      </c>
      <c r="G473" s="96">
        <v>1422131</v>
      </c>
      <c r="H473">
        <v>300</v>
      </c>
      <c r="I473" s="102">
        <f>Tableau2[[#This Row],[4. poids OT (kg)]]/1000</f>
        <v>0.3</v>
      </c>
      <c r="J473" t="s">
        <v>46</v>
      </c>
      <c r="K473">
        <v>158</v>
      </c>
      <c r="L473">
        <v>21300</v>
      </c>
      <c r="M473" t="s">
        <v>94</v>
      </c>
      <c r="N473">
        <v>91100</v>
      </c>
      <c r="O473" t="s">
        <v>76</v>
      </c>
      <c r="P473">
        <v>278.14499999999998</v>
      </c>
      <c r="Q473" t="s">
        <v>95</v>
      </c>
      <c r="R473">
        <v>1995</v>
      </c>
      <c r="S473" t="s">
        <v>78</v>
      </c>
      <c r="T473">
        <f>VLOOKUP(Tableau2[[#This Row],[5. type transport]],'Taux émission CO2e'!$A$5:$D$16,4,0)</f>
        <v>0.16</v>
      </c>
      <c r="U473">
        <f>VLOOKUP(Tableau2[[#This Row],[5. type transport]],'Taux émission CO2e'!$A$5:$B$16,2,0)</f>
        <v>0.3</v>
      </c>
      <c r="V473">
        <f>VLOOKUP(Tableau2[[#This Row],[5. type transport]],'Taux émission CO2e'!$A$20:$D$31,4,0)</f>
        <v>6.7400000000000002E-2</v>
      </c>
      <c r="W473">
        <f>VLOOKUP(Tableau2[[#This Row],[5. type transport]],'Taux émission CO2e'!$A$20:$B$31,2,0)</f>
        <v>0.7</v>
      </c>
      <c r="X473" s="98">
        <f t="shared" si="15"/>
        <v>7.942152329999999</v>
      </c>
    </row>
    <row r="474" spans="1:24" x14ac:dyDescent="0.25">
      <c r="A474">
        <v>20211000042</v>
      </c>
      <c r="B474" s="95">
        <v>44489</v>
      </c>
      <c r="C474" s="102">
        <f>YEAR(Tableau2[[#This Row],[2. date saisie]])</f>
        <v>2021</v>
      </c>
      <c r="D474" s="102">
        <f>MONTH(Tableau2[[#This Row],[2. date saisie]])</f>
        <v>10</v>
      </c>
      <c r="E474" s="102">
        <f t="shared" si="14"/>
        <v>10</v>
      </c>
      <c r="F474" s="102" t="str">
        <f>_xlfn.CONCAT(Tableau2[[#This Row],[2a]],Tableau2[[#This Row],[2c]])</f>
        <v>202110</v>
      </c>
      <c r="G474" s="96">
        <v>1420661</v>
      </c>
      <c r="H474">
        <v>612</v>
      </c>
      <c r="I474" s="102">
        <f>Tableau2[[#This Row],[4. poids OT (kg)]]/1000</f>
        <v>0.61199999999999999</v>
      </c>
      <c r="J474" t="s">
        <v>47</v>
      </c>
      <c r="K474">
        <v>440</v>
      </c>
      <c r="L474">
        <v>91100</v>
      </c>
      <c r="M474" t="s">
        <v>70</v>
      </c>
      <c r="N474">
        <v>1868</v>
      </c>
      <c r="O474" t="s">
        <v>172</v>
      </c>
      <c r="P474">
        <v>539.096</v>
      </c>
      <c r="Q474" t="s">
        <v>72</v>
      </c>
      <c r="R474">
        <v>1969</v>
      </c>
      <c r="S474" t="s">
        <v>69</v>
      </c>
      <c r="T474">
        <f>VLOOKUP(Tableau2[[#This Row],[5. type transport]],'Taux émission CO2e'!$A$5:$D$16,4,0)</f>
        <v>0.16</v>
      </c>
      <c r="U474">
        <f>VLOOKUP(Tableau2[[#This Row],[5. type transport]],'Taux émission CO2e'!$A$5:$B$16,2,0)</f>
        <v>0.3</v>
      </c>
      <c r="V474">
        <f>VLOOKUP(Tableau2[[#This Row],[5. type transport]],'Taux émission CO2e'!$A$20:$D$31,4,0)</f>
        <v>6.7400000000000002E-2</v>
      </c>
      <c r="W474">
        <f>VLOOKUP(Tableau2[[#This Row],[5. type transport]],'Taux émission CO2e'!$A$20:$B$31,2,0)</f>
        <v>0.7</v>
      </c>
      <c r="X474" s="98">
        <f t="shared" si="15"/>
        <v>31.40242825536</v>
      </c>
    </row>
    <row r="475" spans="1:24" x14ac:dyDescent="0.25">
      <c r="A475">
        <v>20211000042</v>
      </c>
      <c r="B475" s="95">
        <v>44490</v>
      </c>
      <c r="C475" s="102">
        <f>YEAR(Tableau2[[#This Row],[2. date saisie]])</f>
        <v>2021</v>
      </c>
      <c r="D475" s="102">
        <f>MONTH(Tableau2[[#This Row],[2. date saisie]])</f>
        <v>10</v>
      </c>
      <c r="E475" s="102">
        <f t="shared" si="14"/>
        <v>10</v>
      </c>
      <c r="F475" s="102" t="str">
        <f>_xlfn.CONCAT(Tableau2[[#This Row],[2a]],Tableau2[[#This Row],[2c]])</f>
        <v>202110</v>
      </c>
      <c r="G475" s="96">
        <v>1422248</v>
      </c>
      <c r="H475">
        <v>300</v>
      </c>
      <c r="I475" s="102">
        <f>Tableau2[[#This Row],[4. poids OT (kg)]]/1000</f>
        <v>0.3</v>
      </c>
      <c r="J475" t="s">
        <v>47</v>
      </c>
      <c r="K475">
        <v>168</v>
      </c>
      <c r="L475">
        <v>62138</v>
      </c>
      <c r="M475" t="s">
        <v>132</v>
      </c>
      <c r="N475">
        <v>66000</v>
      </c>
      <c r="O475" t="s">
        <v>71</v>
      </c>
      <c r="P475">
        <v>1052.1679999999999</v>
      </c>
      <c r="Q475" t="s">
        <v>133</v>
      </c>
      <c r="R475">
        <v>1991</v>
      </c>
      <c r="S475" t="s">
        <v>69</v>
      </c>
      <c r="T475">
        <f>VLOOKUP(Tableau2[[#This Row],[5. type transport]],'Taux émission CO2e'!$A$5:$D$16,4,0)</f>
        <v>0.16</v>
      </c>
      <c r="U475">
        <f>VLOOKUP(Tableau2[[#This Row],[5. type transport]],'Taux émission CO2e'!$A$5:$B$16,2,0)</f>
        <v>0.3</v>
      </c>
      <c r="V475">
        <f>VLOOKUP(Tableau2[[#This Row],[5. type transport]],'Taux émission CO2e'!$A$20:$D$31,4,0)</f>
        <v>6.7400000000000002E-2</v>
      </c>
      <c r="W475">
        <f>VLOOKUP(Tableau2[[#This Row],[5. type transport]],'Taux émission CO2e'!$A$20:$B$31,2,0)</f>
        <v>0.7</v>
      </c>
      <c r="X475" s="98">
        <f t="shared" si="15"/>
        <v>30.043605071999995</v>
      </c>
    </row>
    <row r="476" spans="1:24" x14ac:dyDescent="0.25">
      <c r="A476">
        <v>20211000042</v>
      </c>
      <c r="B476" s="95">
        <v>44490</v>
      </c>
      <c r="C476" s="102">
        <f>YEAR(Tableau2[[#This Row],[2. date saisie]])</f>
        <v>2021</v>
      </c>
      <c r="D476" s="102">
        <f>MONTH(Tableau2[[#This Row],[2. date saisie]])</f>
        <v>10</v>
      </c>
      <c r="E476" s="102">
        <f t="shared" si="14"/>
        <v>10</v>
      </c>
      <c r="F476" s="102" t="str">
        <f>_xlfn.CONCAT(Tableau2[[#This Row],[2a]],Tableau2[[#This Row],[2c]])</f>
        <v>202110</v>
      </c>
      <c r="G476" s="96">
        <v>1421136</v>
      </c>
      <c r="H476">
        <v>600</v>
      </c>
      <c r="I476" s="102">
        <f>Tableau2[[#This Row],[4. poids OT (kg)]]/1000</f>
        <v>0.6</v>
      </c>
      <c r="J476" t="s">
        <v>47</v>
      </c>
      <c r="K476">
        <v>218</v>
      </c>
      <c r="L476">
        <v>62780</v>
      </c>
      <c r="M476" t="s">
        <v>113</v>
      </c>
      <c r="N476">
        <v>91100</v>
      </c>
      <c r="O476" t="s">
        <v>76</v>
      </c>
      <c r="P476">
        <v>278.49700000000001</v>
      </c>
      <c r="Q476" t="s">
        <v>114</v>
      </c>
      <c r="R476">
        <v>1987</v>
      </c>
      <c r="S476" t="s">
        <v>78</v>
      </c>
      <c r="T476">
        <f>VLOOKUP(Tableau2[[#This Row],[5. type transport]],'Taux émission CO2e'!$A$5:$D$16,4,0)</f>
        <v>0.16</v>
      </c>
      <c r="U476">
        <f>VLOOKUP(Tableau2[[#This Row],[5. type transport]],'Taux émission CO2e'!$A$5:$B$16,2,0)</f>
        <v>0.3</v>
      </c>
      <c r="V476">
        <f>VLOOKUP(Tableau2[[#This Row],[5. type transport]],'Taux émission CO2e'!$A$20:$D$31,4,0)</f>
        <v>6.7400000000000002E-2</v>
      </c>
      <c r="W476">
        <f>VLOOKUP(Tableau2[[#This Row],[5. type transport]],'Taux émission CO2e'!$A$20:$B$31,2,0)</f>
        <v>0.7</v>
      </c>
      <c r="X476" s="98">
        <f t="shared" si="15"/>
        <v>15.904406676000001</v>
      </c>
    </row>
    <row r="477" spans="1:24" x14ac:dyDescent="0.25">
      <c r="A477">
        <v>20211000042</v>
      </c>
      <c r="B477" s="95">
        <v>44490</v>
      </c>
      <c r="C477" s="102">
        <f>YEAR(Tableau2[[#This Row],[2. date saisie]])</f>
        <v>2021</v>
      </c>
      <c r="D477" s="102">
        <f>MONTH(Tableau2[[#This Row],[2. date saisie]])</f>
        <v>10</v>
      </c>
      <c r="E477" s="102">
        <f t="shared" si="14"/>
        <v>10</v>
      </c>
      <c r="F477" s="102" t="str">
        <f>_xlfn.CONCAT(Tableau2[[#This Row],[2a]],Tableau2[[#This Row],[2c]])</f>
        <v>202110</v>
      </c>
      <c r="G477" s="96">
        <v>1421129</v>
      </c>
      <c r="H477">
        <v>150</v>
      </c>
      <c r="I477" s="102">
        <f>Tableau2[[#This Row],[4. poids OT (kg)]]/1000</f>
        <v>0.15</v>
      </c>
      <c r="J477" t="s">
        <v>47</v>
      </c>
      <c r="K477">
        <v>239</v>
      </c>
      <c r="L477">
        <v>26750</v>
      </c>
      <c r="M477" t="s">
        <v>82</v>
      </c>
      <c r="N477">
        <v>91100</v>
      </c>
      <c r="O477" t="s">
        <v>76</v>
      </c>
      <c r="P477">
        <v>541.52599999999995</v>
      </c>
      <c r="Q477" t="s">
        <v>83</v>
      </c>
      <c r="R477">
        <v>1998</v>
      </c>
      <c r="S477" t="s">
        <v>78</v>
      </c>
      <c r="T477">
        <f>VLOOKUP(Tableau2[[#This Row],[5. type transport]],'Taux émission CO2e'!$A$5:$D$16,4,0)</f>
        <v>0.16</v>
      </c>
      <c r="U477">
        <f>VLOOKUP(Tableau2[[#This Row],[5. type transport]],'Taux émission CO2e'!$A$5:$B$16,2,0)</f>
        <v>0.3</v>
      </c>
      <c r="V477">
        <f>VLOOKUP(Tableau2[[#This Row],[5. type transport]],'Taux émission CO2e'!$A$20:$D$31,4,0)</f>
        <v>6.7400000000000002E-2</v>
      </c>
      <c r="W477">
        <f>VLOOKUP(Tableau2[[#This Row],[5. type transport]],'Taux émission CO2e'!$A$20:$B$31,2,0)</f>
        <v>0.7</v>
      </c>
      <c r="X477" s="98">
        <f t="shared" si="15"/>
        <v>7.731366701999999</v>
      </c>
    </row>
    <row r="478" spans="1:24" x14ac:dyDescent="0.25">
      <c r="A478">
        <v>20211000042</v>
      </c>
      <c r="B478" s="95">
        <v>44490</v>
      </c>
      <c r="C478" s="102">
        <f>YEAR(Tableau2[[#This Row],[2. date saisie]])</f>
        <v>2021</v>
      </c>
      <c r="D478" s="102">
        <f>MONTH(Tableau2[[#This Row],[2. date saisie]])</f>
        <v>10</v>
      </c>
      <c r="E478" s="102">
        <f t="shared" si="14"/>
        <v>10</v>
      </c>
      <c r="F478" s="102" t="str">
        <f>_xlfn.CONCAT(Tableau2[[#This Row],[2a]],Tableau2[[#This Row],[2c]])</f>
        <v>202110</v>
      </c>
      <c r="G478" s="96">
        <v>1421124</v>
      </c>
      <c r="H478">
        <v>400</v>
      </c>
      <c r="I478" s="102">
        <f>Tableau2[[#This Row],[4. poids OT (kg)]]/1000</f>
        <v>0.4</v>
      </c>
      <c r="J478" t="s">
        <v>47</v>
      </c>
      <c r="K478">
        <v>288</v>
      </c>
      <c r="L478">
        <v>26750</v>
      </c>
      <c r="M478" t="s">
        <v>82</v>
      </c>
      <c r="N478">
        <v>59100</v>
      </c>
      <c r="O478" t="s">
        <v>74</v>
      </c>
      <c r="P478">
        <v>814.52200000000005</v>
      </c>
      <c r="Q478" t="s">
        <v>83</v>
      </c>
      <c r="R478">
        <v>1998</v>
      </c>
      <c r="S478" t="s">
        <v>78</v>
      </c>
      <c r="T478">
        <f>VLOOKUP(Tableau2[[#This Row],[5. type transport]],'Taux émission CO2e'!$A$5:$D$16,4,0)</f>
        <v>0.16</v>
      </c>
      <c r="U478">
        <f>VLOOKUP(Tableau2[[#This Row],[5. type transport]],'Taux émission CO2e'!$A$5:$B$16,2,0)</f>
        <v>0.3</v>
      </c>
      <c r="V478">
        <f>VLOOKUP(Tableau2[[#This Row],[5. type transport]],'Taux émission CO2e'!$A$20:$D$31,4,0)</f>
        <v>6.7400000000000002E-2</v>
      </c>
      <c r="W478">
        <f>VLOOKUP(Tableau2[[#This Row],[5. type transport]],'Taux émission CO2e'!$A$20:$B$31,2,0)</f>
        <v>0.7</v>
      </c>
      <c r="X478" s="98">
        <f t="shared" si="15"/>
        <v>31.010481584000004</v>
      </c>
    </row>
    <row r="479" spans="1:24" x14ac:dyDescent="0.25">
      <c r="A479">
        <v>20211000042</v>
      </c>
      <c r="B479" s="95">
        <v>44491</v>
      </c>
      <c r="C479" s="102">
        <f>YEAR(Tableau2[[#This Row],[2. date saisie]])</f>
        <v>2021</v>
      </c>
      <c r="D479" s="102">
        <f>MONTH(Tableau2[[#This Row],[2. date saisie]])</f>
        <v>10</v>
      </c>
      <c r="E479" s="102">
        <f t="shared" si="14"/>
        <v>10</v>
      </c>
      <c r="F479" s="102" t="str">
        <f>_xlfn.CONCAT(Tableau2[[#This Row],[2a]],Tableau2[[#This Row],[2c]])</f>
        <v>202110</v>
      </c>
      <c r="G479" s="96">
        <v>1422448</v>
      </c>
      <c r="H479">
        <v>1000</v>
      </c>
      <c r="I479" s="102">
        <f>Tableau2[[#This Row],[4. poids OT (kg)]]/1000</f>
        <v>1</v>
      </c>
      <c r="J479" t="s">
        <v>33</v>
      </c>
      <c r="K479">
        <v>238</v>
      </c>
      <c r="L479">
        <v>93120</v>
      </c>
      <c r="M479" t="s">
        <v>66</v>
      </c>
      <c r="N479">
        <v>59100</v>
      </c>
      <c r="O479" t="s">
        <v>74</v>
      </c>
      <c r="P479">
        <v>221.06</v>
      </c>
      <c r="Q479" t="s">
        <v>68</v>
      </c>
      <c r="R479">
        <v>1972</v>
      </c>
      <c r="S479" t="s">
        <v>69</v>
      </c>
      <c r="T479">
        <f>VLOOKUP(Tableau2[[#This Row],[5. type transport]],'Taux émission CO2e'!$A$5:$D$16,4,0)</f>
        <v>6.7400000000000002E-2</v>
      </c>
      <c r="U479">
        <f>VLOOKUP(Tableau2[[#This Row],[5. type transport]],'Taux émission CO2e'!$A$5:$B$16,2,0)</f>
        <v>1</v>
      </c>
      <c r="V479">
        <f>VLOOKUP(Tableau2[[#This Row],[5. type transport]],'Taux émission CO2e'!$A$20:$D$31,4,0)</f>
        <v>0</v>
      </c>
      <c r="W479">
        <f>VLOOKUP(Tableau2[[#This Row],[5. type transport]],'Taux émission CO2e'!$A$20:$B$31,2,0)</f>
        <v>0</v>
      </c>
      <c r="X479" s="98">
        <f t="shared" si="15"/>
        <v>14.899444000000001</v>
      </c>
    </row>
    <row r="480" spans="1:24" x14ac:dyDescent="0.25">
      <c r="A480">
        <v>20211000042</v>
      </c>
      <c r="B480" s="95">
        <v>44494</v>
      </c>
      <c r="C480" s="102">
        <f>YEAR(Tableau2[[#This Row],[2. date saisie]])</f>
        <v>2021</v>
      </c>
      <c r="D480" s="102">
        <f>MONTH(Tableau2[[#This Row],[2. date saisie]])</f>
        <v>10</v>
      </c>
      <c r="E480" s="102">
        <f t="shared" si="14"/>
        <v>10</v>
      </c>
      <c r="F480" s="102" t="str">
        <f>_xlfn.CONCAT(Tableau2[[#This Row],[2a]],Tableau2[[#This Row],[2c]])</f>
        <v>202110</v>
      </c>
      <c r="G480" s="96">
        <v>1423122</v>
      </c>
      <c r="H480">
        <v>300</v>
      </c>
      <c r="I480" s="102">
        <f>Tableau2[[#This Row],[4. poids OT (kg)]]/1000</f>
        <v>0.3</v>
      </c>
      <c r="J480" t="s">
        <v>47</v>
      </c>
      <c r="K480">
        <v>166</v>
      </c>
      <c r="L480">
        <v>39570</v>
      </c>
      <c r="M480" t="s">
        <v>115</v>
      </c>
      <c r="N480">
        <v>91100</v>
      </c>
      <c r="O480" t="s">
        <v>76</v>
      </c>
      <c r="P480">
        <v>380.58600000000001</v>
      </c>
      <c r="Q480" t="s">
        <v>116</v>
      </c>
      <c r="R480">
        <v>1986</v>
      </c>
      <c r="S480" t="s">
        <v>69</v>
      </c>
      <c r="T480">
        <f>VLOOKUP(Tableau2[[#This Row],[5. type transport]],'Taux émission CO2e'!$A$5:$D$16,4,0)</f>
        <v>0.16</v>
      </c>
      <c r="U480">
        <f>VLOOKUP(Tableau2[[#This Row],[5. type transport]],'Taux émission CO2e'!$A$5:$B$16,2,0)</f>
        <v>0.3</v>
      </c>
      <c r="V480">
        <f>VLOOKUP(Tableau2[[#This Row],[5. type transport]],'Taux émission CO2e'!$A$20:$D$31,4,0)</f>
        <v>6.7400000000000002E-2</v>
      </c>
      <c r="W480">
        <f>VLOOKUP(Tableau2[[#This Row],[5. type transport]],'Taux émission CO2e'!$A$20:$B$31,2,0)</f>
        <v>0.7</v>
      </c>
      <c r="X480" s="98">
        <f t="shared" si="15"/>
        <v>10.867252643999999</v>
      </c>
    </row>
    <row r="481" spans="1:24" x14ac:dyDescent="0.25">
      <c r="A481">
        <v>20211000042</v>
      </c>
      <c r="B481" s="95">
        <v>44494</v>
      </c>
      <c r="C481" s="102">
        <f>YEAR(Tableau2[[#This Row],[2. date saisie]])</f>
        <v>2021</v>
      </c>
      <c r="D481" s="102">
        <f>MONTH(Tableau2[[#This Row],[2. date saisie]])</f>
        <v>10</v>
      </c>
      <c r="E481" s="102">
        <f t="shared" si="14"/>
        <v>10</v>
      </c>
      <c r="F481" s="102" t="str">
        <f>_xlfn.CONCAT(Tableau2[[#This Row],[2a]],Tableau2[[#This Row],[2c]])</f>
        <v>202110</v>
      </c>
      <c r="G481" s="96">
        <v>1423536</v>
      </c>
      <c r="H481">
        <v>225</v>
      </c>
      <c r="I481" s="102">
        <f>Tableau2[[#This Row],[4. poids OT (kg)]]/1000</f>
        <v>0.22500000000000001</v>
      </c>
      <c r="J481" t="s">
        <v>47</v>
      </c>
      <c r="K481">
        <v>192</v>
      </c>
      <c r="L481">
        <v>26750</v>
      </c>
      <c r="M481" t="s">
        <v>82</v>
      </c>
      <c r="N481">
        <v>59100</v>
      </c>
      <c r="O481" t="s">
        <v>74</v>
      </c>
      <c r="P481">
        <v>814.52200000000005</v>
      </c>
      <c r="Q481" t="s">
        <v>83</v>
      </c>
      <c r="R481">
        <v>1998</v>
      </c>
      <c r="S481" t="s">
        <v>78</v>
      </c>
      <c r="T481">
        <f>VLOOKUP(Tableau2[[#This Row],[5. type transport]],'Taux émission CO2e'!$A$5:$D$16,4,0)</f>
        <v>0.16</v>
      </c>
      <c r="U481">
        <f>VLOOKUP(Tableau2[[#This Row],[5. type transport]],'Taux émission CO2e'!$A$5:$B$16,2,0)</f>
        <v>0.3</v>
      </c>
      <c r="V481">
        <f>VLOOKUP(Tableau2[[#This Row],[5. type transport]],'Taux émission CO2e'!$A$20:$D$31,4,0)</f>
        <v>6.7400000000000002E-2</v>
      </c>
      <c r="W481">
        <f>VLOOKUP(Tableau2[[#This Row],[5. type transport]],'Taux émission CO2e'!$A$20:$B$31,2,0)</f>
        <v>0.7</v>
      </c>
      <c r="X481" s="98">
        <f t="shared" si="15"/>
        <v>17.443395891000002</v>
      </c>
    </row>
    <row r="482" spans="1:24" x14ac:dyDescent="0.25">
      <c r="A482">
        <v>20211000042</v>
      </c>
      <c r="B482" s="95">
        <v>44495</v>
      </c>
      <c r="C482" s="102">
        <f>YEAR(Tableau2[[#This Row],[2. date saisie]])</f>
        <v>2021</v>
      </c>
      <c r="D482" s="102">
        <f>MONTH(Tableau2[[#This Row],[2. date saisie]])</f>
        <v>10</v>
      </c>
      <c r="E482" s="102">
        <f t="shared" si="14"/>
        <v>10</v>
      </c>
      <c r="F482" s="102" t="str">
        <f>_xlfn.CONCAT(Tableau2[[#This Row],[2a]],Tableau2[[#This Row],[2c]])</f>
        <v>202110</v>
      </c>
      <c r="G482" s="96">
        <v>1423599</v>
      </c>
      <c r="H482">
        <v>200</v>
      </c>
      <c r="I482" s="102">
        <f>Tableau2[[#This Row],[4. poids OT (kg)]]/1000</f>
        <v>0.2</v>
      </c>
      <c r="J482" t="s">
        <v>46</v>
      </c>
      <c r="K482">
        <v>72.5</v>
      </c>
      <c r="L482">
        <v>59100</v>
      </c>
      <c r="M482" t="s">
        <v>98</v>
      </c>
      <c r="N482">
        <v>38070</v>
      </c>
      <c r="O482" t="s">
        <v>173</v>
      </c>
      <c r="P482">
        <v>737.65</v>
      </c>
      <c r="Q482" t="s">
        <v>100</v>
      </c>
      <c r="R482">
        <v>1987</v>
      </c>
      <c r="S482" t="s">
        <v>69</v>
      </c>
      <c r="T482">
        <f>VLOOKUP(Tableau2[[#This Row],[5. type transport]],'Taux émission CO2e'!$A$5:$D$16,4,0)</f>
        <v>0.16</v>
      </c>
      <c r="U482">
        <f>VLOOKUP(Tableau2[[#This Row],[5. type transport]],'Taux émission CO2e'!$A$5:$B$16,2,0)</f>
        <v>0.3</v>
      </c>
      <c r="V482">
        <f>VLOOKUP(Tableau2[[#This Row],[5. type transport]],'Taux émission CO2e'!$A$20:$D$31,4,0)</f>
        <v>6.7400000000000002E-2</v>
      </c>
      <c r="W482">
        <f>VLOOKUP(Tableau2[[#This Row],[5. type transport]],'Taux émission CO2e'!$A$20:$B$31,2,0)</f>
        <v>0.7</v>
      </c>
      <c r="X482" s="98">
        <f t="shared" si="15"/>
        <v>14.041905400000001</v>
      </c>
    </row>
    <row r="483" spans="1:24" x14ac:dyDescent="0.25">
      <c r="A483">
        <v>20211000042</v>
      </c>
      <c r="B483" s="95">
        <v>44495</v>
      </c>
      <c r="C483" s="102">
        <f>YEAR(Tableau2[[#This Row],[2. date saisie]])</f>
        <v>2021</v>
      </c>
      <c r="D483" s="102">
        <f>MONTH(Tableau2[[#This Row],[2. date saisie]])</f>
        <v>10</v>
      </c>
      <c r="E483" s="102">
        <f t="shared" si="14"/>
        <v>10</v>
      </c>
      <c r="F483" s="102" t="str">
        <f>_xlfn.CONCAT(Tableau2[[#This Row],[2a]],Tableau2[[#This Row],[2c]])</f>
        <v>202110</v>
      </c>
      <c r="G483" s="96">
        <v>1423521</v>
      </c>
      <c r="H483">
        <v>400</v>
      </c>
      <c r="I483" s="102">
        <f>Tableau2[[#This Row],[4. poids OT (kg)]]/1000</f>
        <v>0.4</v>
      </c>
      <c r="J483" t="s">
        <v>47</v>
      </c>
      <c r="K483">
        <v>280</v>
      </c>
      <c r="L483">
        <v>62138</v>
      </c>
      <c r="M483" t="s">
        <v>132</v>
      </c>
      <c r="N483">
        <v>21300</v>
      </c>
      <c r="O483" t="s">
        <v>89</v>
      </c>
      <c r="P483">
        <v>497.73500000000001</v>
      </c>
      <c r="Q483" t="s">
        <v>133</v>
      </c>
      <c r="R483">
        <v>1991</v>
      </c>
      <c r="S483" t="s">
        <v>69</v>
      </c>
      <c r="T483">
        <f>VLOOKUP(Tableau2[[#This Row],[5. type transport]],'Taux émission CO2e'!$A$5:$D$16,4,0)</f>
        <v>0.16</v>
      </c>
      <c r="U483">
        <f>VLOOKUP(Tableau2[[#This Row],[5. type transport]],'Taux émission CO2e'!$A$5:$B$16,2,0)</f>
        <v>0.3</v>
      </c>
      <c r="V483">
        <f>VLOOKUP(Tableau2[[#This Row],[5. type transport]],'Taux émission CO2e'!$A$20:$D$31,4,0)</f>
        <v>6.7400000000000002E-2</v>
      </c>
      <c r="W483">
        <f>VLOOKUP(Tableau2[[#This Row],[5. type transport]],'Taux émission CO2e'!$A$20:$B$31,2,0)</f>
        <v>0.7</v>
      </c>
      <c r="X483" s="98">
        <f t="shared" si="15"/>
        <v>18.949766920000002</v>
      </c>
    </row>
    <row r="484" spans="1:24" x14ac:dyDescent="0.25">
      <c r="A484">
        <v>20211100039</v>
      </c>
      <c r="B484" s="95">
        <v>44496</v>
      </c>
      <c r="C484" s="102">
        <f>YEAR(Tableau2[[#This Row],[2. date saisie]])</f>
        <v>2021</v>
      </c>
      <c r="D484" s="102">
        <f>MONTH(Tableau2[[#This Row],[2. date saisie]])</f>
        <v>10</v>
      </c>
      <c r="E484" s="102">
        <f t="shared" si="14"/>
        <v>10</v>
      </c>
      <c r="F484" s="102" t="str">
        <f>_xlfn.CONCAT(Tableau2[[#This Row],[2a]],Tableau2[[#This Row],[2c]])</f>
        <v>202110</v>
      </c>
      <c r="G484" s="96">
        <v>1425490</v>
      </c>
      <c r="H484">
        <v>300</v>
      </c>
      <c r="I484" s="102">
        <f>Tableau2[[#This Row],[4. poids OT (kg)]]/1000</f>
        <v>0.3</v>
      </c>
      <c r="J484" t="s">
        <v>46</v>
      </c>
      <c r="K484">
        <v>158</v>
      </c>
      <c r="L484">
        <v>21300</v>
      </c>
      <c r="M484" t="s">
        <v>94</v>
      </c>
      <c r="N484">
        <v>91100</v>
      </c>
      <c r="O484" t="s">
        <v>76</v>
      </c>
      <c r="P484">
        <v>278.14499999999998</v>
      </c>
      <c r="Q484" t="s">
        <v>95</v>
      </c>
      <c r="R484">
        <v>1995</v>
      </c>
      <c r="S484" t="s">
        <v>78</v>
      </c>
      <c r="T484">
        <f>VLOOKUP(Tableau2[[#This Row],[5. type transport]],'Taux émission CO2e'!$A$5:$D$16,4,0)</f>
        <v>0.16</v>
      </c>
      <c r="U484">
        <f>VLOOKUP(Tableau2[[#This Row],[5. type transport]],'Taux émission CO2e'!$A$5:$B$16,2,0)</f>
        <v>0.3</v>
      </c>
      <c r="V484">
        <f>VLOOKUP(Tableau2[[#This Row],[5. type transport]],'Taux émission CO2e'!$A$20:$D$31,4,0)</f>
        <v>6.7400000000000002E-2</v>
      </c>
      <c r="W484">
        <f>VLOOKUP(Tableau2[[#This Row],[5. type transport]],'Taux émission CO2e'!$A$20:$B$31,2,0)</f>
        <v>0.7</v>
      </c>
      <c r="X484" s="98">
        <f t="shared" si="15"/>
        <v>7.942152329999999</v>
      </c>
    </row>
    <row r="485" spans="1:24" x14ac:dyDescent="0.25">
      <c r="A485">
        <v>20211000042</v>
      </c>
      <c r="B485" s="95">
        <v>44497</v>
      </c>
      <c r="C485" s="102">
        <f>YEAR(Tableau2[[#This Row],[2. date saisie]])</f>
        <v>2021</v>
      </c>
      <c r="D485" s="102">
        <f>MONTH(Tableau2[[#This Row],[2. date saisie]])</f>
        <v>10</v>
      </c>
      <c r="E485" s="102">
        <f t="shared" si="14"/>
        <v>10</v>
      </c>
      <c r="F485" s="102" t="str">
        <f>_xlfn.CONCAT(Tableau2[[#This Row],[2a]],Tableau2[[#This Row],[2c]])</f>
        <v>202110</v>
      </c>
      <c r="G485" s="96">
        <v>1425577</v>
      </c>
      <c r="H485">
        <v>110</v>
      </c>
      <c r="I485" s="102">
        <f>Tableau2[[#This Row],[4. poids OT (kg)]]/1000</f>
        <v>0.11</v>
      </c>
      <c r="J485" t="s">
        <v>46</v>
      </c>
      <c r="K485">
        <v>100</v>
      </c>
      <c r="L485">
        <v>93000</v>
      </c>
      <c r="M485" t="s">
        <v>145</v>
      </c>
      <c r="N485">
        <v>69410</v>
      </c>
      <c r="O485" t="s">
        <v>174</v>
      </c>
      <c r="P485">
        <v>469.303</v>
      </c>
      <c r="Q485" t="s">
        <v>146</v>
      </c>
      <c r="R485">
        <v>1971</v>
      </c>
      <c r="S485" t="s">
        <v>69</v>
      </c>
      <c r="T485">
        <f>VLOOKUP(Tableau2[[#This Row],[5. type transport]],'Taux émission CO2e'!$A$5:$D$16,4,0)</f>
        <v>0.16</v>
      </c>
      <c r="U485">
        <f>VLOOKUP(Tableau2[[#This Row],[5. type transport]],'Taux émission CO2e'!$A$5:$B$16,2,0)</f>
        <v>0.3</v>
      </c>
      <c r="V485">
        <f>VLOOKUP(Tableau2[[#This Row],[5. type transport]],'Taux émission CO2e'!$A$20:$D$31,4,0)</f>
        <v>6.7400000000000002E-2</v>
      </c>
      <c r="W485">
        <f>VLOOKUP(Tableau2[[#This Row],[5. type transport]],'Taux émission CO2e'!$A$20:$B$31,2,0)</f>
        <v>0.7</v>
      </c>
      <c r="X485" s="98">
        <f t="shared" si="15"/>
        <v>4.9135085493999995</v>
      </c>
    </row>
    <row r="486" spans="1:24" x14ac:dyDescent="0.25">
      <c r="A486">
        <v>20211100039</v>
      </c>
      <c r="B486" s="95">
        <v>44497</v>
      </c>
      <c r="C486" s="102">
        <f>YEAR(Tableau2[[#This Row],[2. date saisie]])</f>
        <v>2021</v>
      </c>
      <c r="D486" s="102">
        <f>MONTH(Tableau2[[#This Row],[2. date saisie]])</f>
        <v>10</v>
      </c>
      <c r="E486" s="102">
        <f t="shared" si="14"/>
        <v>10</v>
      </c>
      <c r="F486" s="102" t="str">
        <f>_xlfn.CONCAT(Tableau2[[#This Row],[2a]],Tableau2[[#This Row],[2c]])</f>
        <v>202110</v>
      </c>
      <c r="G486" s="96">
        <v>1424680</v>
      </c>
      <c r="H486">
        <v>300</v>
      </c>
      <c r="I486" s="102">
        <f>Tableau2[[#This Row],[4. poids OT (kg)]]/1000</f>
        <v>0.3</v>
      </c>
      <c r="J486" t="s">
        <v>47</v>
      </c>
      <c r="K486">
        <v>196</v>
      </c>
      <c r="L486">
        <v>26750</v>
      </c>
      <c r="M486" t="s">
        <v>82</v>
      </c>
      <c r="N486">
        <v>91100</v>
      </c>
      <c r="O486" t="s">
        <v>76</v>
      </c>
      <c r="P486">
        <v>541.52599999999995</v>
      </c>
      <c r="Q486" t="s">
        <v>83</v>
      </c>
      <c r="R486">
        <v>1998</v>
      </c>
      <c r="S486" t="s">
        <v>78</v>
      </c>
      <c r="T486">
        <f>VLOOKUP(Tableau2[[#This Row],[5. type transport]],'Taux émission CO2e'!$A$5:$D$16,4,0)</f>
        <v>0.16</v>
      </c>
      <c r="U486">
        <f>VLOOKUP(Tableau2[[#This Row],[5. type transport]],'Taux émission CO2e'!$A$5:$B$16,2,0)</f>
        <v>0.3</v>
      </c>
      <c r="V486">
        <f>VLOOKUP(Tableau2[[#This Row],[5. type transport]],'Taux émission CO2e'!$A$20:$D$31,4,0)</f>
        <v>6.7400000000000002E-2</v>
      </c>
      <c r="W486">
        <f>VLOOKUP(Tableau2[[#This Row],[5. type transport]],'Taux émission CO2e'!$A$20:$B$31,2,0)</f>
        <v>0.7</v>
      </c>
      <c r="X486" s="98">
        <f t="shared" si="15"/>
        <v>15.462733403999998</v>
      </c>
    </row>
    <row r="487" spans="1:24" x14ac:dyDescent="0.25">
      <c r="A487">
        <v>20211100039</v>
      </c>
      <c r="B487" s="95">
        <v>44498</v>
      </c>
      <c r="C487" s="102">
        <f>YEAR(Tableau2[[#This Row],[2. date saisie]])</f>
        <v>2021</v>
      </c>
      <c r="D487" s="102">
        <f>MONTH(Tableau2[[#This Row],[2. date saisie]])</f>
        <v>10</v>
      </c>
      <c r="E487" s="102">
        <f t="shared" si="14"/>
        <v>10</v>
      </c>
      <c r="F487" s="102" t="str">
        <f>_xlfn.CONCAT(Tableau2[[#This Row],[2a]],Tableau2[[#This Row],[2c]])</f>
        <v>202110</v>
      </c>
      <c r="G487" s="96">
        <v>1426144</v>
      </c>
      <c r="H487">
        <v>100</v>
      </c>
      <c r="I487" s="102">
        <f>Tableau2[[#This Row],[4. poids OT (kg)]]/1000</f>
        <v>0.1</v>
      </c>
      <c r="J487" t="s">
        <v>39</v>
      </c>
      <c r="K487">
        <v>110</v>
      </c>
      <c r="L487">
        <v>93000</v>
      </c>
      <c r="M487" t="s">
        <v>145</v>
      </c>
      <c r="N487">
        <v>91100</v>
      </c>
      <c r="O487" t="s">
        <v>76</v>
      </c>
      <c r="P487">
        <v>52.249000000000002</v>
      </c>
      <c r="Q487" t="s">
        <v>146</v>
      </c>
      <c r="R487">
        <v>1971</v>
      </c>
      <c r="S487" t="s">
        <v>69</v>
      </c>
      <c r="T487">
        <f>VLOOKUP(Tableau2[[#This Row],[5. type transport]],'Taux émission CO2e'!$A$5:$D$16,4,0)</f>
        <v>0.24099999999999999</v>
      </c>
      <c r="U487">
        <f>VLOOKUP(Tableau2[[#This Row],[5. type transport]],'Taux émission CO2e'!$A$5:$B$16,2,0)</f>
        <v>1</v>
      </c>
      <c r="V487">
        <f>VLOOKUP(Tableau2[[#This Row],[5. type transport]],'Taux émission CO2e'!$A$20:$D$31,4,0)</f>
        <v>0</v>
      </c>
      <c r="W487">
        <f>VLOOKUP(Tableau2[[#This Row],[5. type transport]],'Taux émission CO2e'!$A$20:$B$31,2,0)</f>
        <v>0</v>
      </c>
      <c r="X487" s="98">
        <f t="shared" si="15"/>
        <v>1.2592009</v>
      </c>
    </row>
    <row r="488" spans="1:24" x14ac:dyDescent="0.25">
      <c r="A488">
        <v>20211100039</v>
      </c>
      <c r="B488" s="95">
        <v>44498</v>
      </c>
      <c r="C488" s="102">
        <f>YEAR(Tableau2[[#This Row],[2. date saisie]])</f>
        <v>2021</v>
      </c>
      <c r="D488" s="102">
        <f>MONTH(Tableau2[[#This Row],[2. date saisie]])</f>
        <v>10</v>
      </c>
      <c r="E488" s="102">
        <f t="shared" si="14"/>
        <v>10</v>
      </c>
      <c r="F488" s="102" t="str">
        <f>_xlfn.CONCAT(Tableau2[[#This Row],[2a]],Tableau2[[#This Row],[2c]])</f>
        <v>202110</v>
      </c>
      <c r="G488" s="96">
        <v>1425863</v>
      </c>
      <c r="H488">
        <v>800</v>
      </c>
      <c r="I488" s="102">
        <f>Tableau2[[#This Row],[4. poids OT (kg)]]/1000</f>
        <v>0.8</v>
      </c>
      <c r="J488" t="s">
        <v>46</v>
      </c>
      <c r="K488">
        <v>275</v>
      </c>
      <c r="L488">
        <v>67100</v>
      </c>
      <c r="M488" t="s">
        <v>73</v>
      </c>
      <c r="N488">
        <v>91100</v>
      </c>
      <c r="O488" t="s">
        <v>76</v>
      </c>
      <c r="P488">
        <v>516.47400000000005</v>
      </c>
      <c r="Q488" t="s">
        <v>75</v>
      </c>
      <c r="R488">
        <v>1987</v>
      </c>
      <c r="S488" t="s">
        <v>69</v>
      </c>
      <c r="T488">
        <f>VLOOKUP(Tableau2[[#This Row],[5. type transport]],'Taux émission CO2e'!$A$5:$D$16,4,0)</f>
        <v>0.16</v>
      </c>
      <c r="U488">
        <f>VLOOKUP(Tableau2[[#This Row],[5. type transport]],'Taux émission CO2e'!$A$5:$B$16,2,0)</f>
        <v>0.3</v>
      </c>
      <c r="V488">
        <f>VLOOKUP(Tableau2[[#This Row],[5. type transport]],'Taux émission CO2e'!$A$20:$D$31,4,0)</f>
        <v>6.7400000000000002E-2</v>
      </c>
      <c r="W488">
        <f>VLOOKUP(Tableau2[[#This Row],[5. type transport]],'Taux émission CO2e'!$A$20:$B$31,2,0)</f>
        <v>0.7</v>
      </c>
      <c r="X488" s="98">
        <f t="shared" si="15"/>
        <v>39.32639625600001</v>
      </c>
    </row>
    <row r="489" spans="1:24" x14ac:dyDescent="0.25">
      <c r="A489">
        <v>20211100039</v>
      </c>
      <c r="B489" s="95">
        <v>44502</v>
      </c>
      <c r="C489" s="102">
        <f>YEAR(Tableau2[[#This Row],[2. date saisie]])</f>
        <v>2021</v>
      </c>
      <c r="D489" s="102">
        <f>MONTH(Tableau2[[#This Row],[2. date saisie]])</f>
        <v>11</v>
      </c>
      <c r="E489" s="102">
        <f t="shared" si="14"/>
        <v>11</v>
      </c>
      <c r="F489" s="102" t="str">
        <f>_xlfn.CONCAT(Tableau2[[#This Row],[2a]],Tableau2[[#This Row],[2c]])</f>
        <v>202111</v>
      </c>
      <c r="G489" s="96">
        <v>1426382</v>
      </c>
      <c r="H489">
        <v>200</v>
      </c>
      <c r="I489" s="102">
        <f>Tableau2[[#This Row],[4. poids OT (kg)]]/1000</f>
        <v>0.2</v>
      </c>
      <c r="J489" t="s">
        <v>47</v>
      </c>
      <c r="K489">
        <v>30</v>
      </c>
      <c r="L489">
        <v>26750</v>
      </c>
      <c r="M489" t="s">
        <v>82</v>
      </c>
      <c r="N489">
        <v>59100</v>
      </c>
      <c r="O489" t="s">
        <v>74</v>
      </c>
      <c r="P489">
        <v>814.52200000000005</v>
      </c>
      <c r="Q489" t="s">
        <v>83</v>
      </c>
      <c r="R489">
        <v>1998</v>
      </c>
      <c r="S489" t="s">
        <v>78</v>
      </c>
      <c r="T489">
        <f>VLOOKUP(Tableau2[[#This Row],[5. type transport]],'Taux émission CO2e'!$A$5:$D$16,4,0)</f>
        <v>0.16</v>
      </c>
      <c r="U489">
        <f>VLOOKUP(Tableau2[[#This Row],[5. type transport]],'Taux émission CO2e'!$A$5:$B$16,2,0)</f>
        <v>0.3</v>
      </c>
      <c r="V489">
        <f>VLOOKUP(Tableau2[[#This Row],[5. type transport]],'Taux émission CO2e'!$A$20:$D$31,4,0)</f>
        <v>6.7400000000000002E-2</v>
      </c>
      <c r="W489">
        <f>VLOOKUP(Tableau2[[#This Row],[5. type transport]],'Taux émission CO2e'!$A$20:$B$31,2,0)</f>
        <v>0.7</v>
      </c>
      <c r="X489" s="98">
        <f t="shared" si="15"/>
        <v>15.505240792000002</v>
      </c>
    </row>
    <row r="490" spans="1:24" x14ac:dyDescent="0.25">
      <c r="A490">
        <v>20211100039</v>
      </c>
      <c r="B490" s="95">
        <v>44502</v>
      </c>
      <c r="C490" s="102">
        <f>YEAR(Tableau2[[#This Row],[2. date saisie]])</f>
        <v>2021</v>
      </c>
      <c r="D490" s="102">
        <f>MONTH(Tableau2[[#This Row],[2. date saisie]])</f>
        <v>11</v>
      </c>
      <c r="E490" s="102">
        <f t="shared" si="14"/>
        <v>11</v>
      </c>
      <c r="F490" s="102" t="str">
        <f>_xlfn.CONCAT(Tableau2[[#This Row],[2a]],Tableau2[[#This Row],[2c]])</f>
        <v>202111</v>
      </c>
      <c r="G490" s="96">
        <v>1426392</v>
      </c>
      <c r="H490">
        <v>150</v>
      </c>
      <c r="I490" s="102">
        <f>Tableau2[[#This Row],[4. poids OT (kg)]]/1000</f>
        <v>0.15</v>
      </c>
      <c r="J490" t="s">
        <v>47</v>
      </c>
      <c r="K490">
        <v>166</v>
      </c>
      <c r="L490">
        <v>39570</v>
      </c>
      <c r="M490" t="s">
        <v>115</v>
      </c>
      <c r="N490">
        <v>91100</v>
      </c>
      <c r="O490" t="s">
        <v>76</v>
      </c>
      <c r="P490">
        <v>380.58600000000001</v>
      </c>
      <c r="Q490" t="s">
        <v>116</v>
      </c>
      <c r="R490">
        <v>1986</v>
      </c>
      <c r="S490" t="s">
        <v>69</v>
      </c>
      <c r="T490">
        <f>VLOOKUP(Tableau2[[#This Row],[5. type transport]],'Taux émission CO2e'!$A$5:$D$16,4,0)</f>
        <v>0.16</v>
      </c>
      <c r="U490">
        <f>VLOOKUP(Tableau2[[#This Row],[5. type transport]],'Taux émission CO2e'!$A$5:$B$16,2,0)</f>
        <v>0.3</v>
      </c>
      <c r="V490">
        <f>VLOOKUP(Tableau2[[#This Row],[5. type transport]],'Taux émission CO2e'!$A$20:$D$31,4,0)</f>
        <v>6.7400000000000002E-2</v>
      </c>
      <c r="W490">
        <f>VLOOKUP(Tableau2[[#This Row],[5. type transport]],'Taux émission CO2e'!$A$20:$B$31,2,0)</f>
        <v>0.7</v>
      </c>
      <c r="X490" s="98">
        <f t="shared" si="15"/>
        <v>5.4336263219999994</v>
      </c>
    </row>
    <row r="491" spans="1:24" x14ac:dyDescent="0.25">
      <c r="A491">
        <v>20211100039</v>
      </c>
      <c r="B491" s="95">
        <v>44503</v>
      </c>
      <c r="C491" s="102">
        <f>YEAR(Tableau2[[#This Row],[2. date saisie]])</f>
        <v>2021</v>
      </c>
      <c r="D491" s="102">
        <f>MONTH(Tableau2[[#This Row],[2. date saisie]])</f>
        <v>11</v>
      </c>
      <c r="E491" s="102">
        <f t="shared" si="14"/>
        <v>11</v>
      </c>
      <c r="F491" s="102" t="str">
        <f>_xlfn.CONCAT(Tableau2[[#This Row],[2a]],Tableau2[[#This Row],[2c]])</f>
        <v>202111</v>
      </c>
      <c r="G491" s="96">
        <v>1427260</v>
      </c>
      <c r="H491">
        <v>600</v>
      </c>
      <c r="I491" s="102">
        <f>Tableau2[[#This Row],[4. poids OT (kg)]]/1000</f>
        <v>0.6</v>
      </c>
      <c r="J491" t="s">
        <v>47</v>
      </c>
      <c r="K491">
        <v>269</v>
      </c>
      <c r="L491">
        <v>93120</v>
      </c>
      <c r="M491" t="s">
        <v>66</v>
      </c>
      <c r="N491">
        <v>26750</v>
      </c>
      <c r="O491" t="s">
        <v>86</v>
      </c>
      <c r="P491">
        <v>592.01400000000001</v>
      </c>
      <c r="Q491" t="s">
        <v>68</v>
      </c>
      <c r="R491">
        <v>1972</v>
      </c>
      <c r="S491" t="s">
        <v>69</v>
      </c>
      <c r="T491">
        <f>VLOOKUP(Tableau2[[#This Row],[5. type transport]],'Taux émission CO2e'!$A$5:$D$16,4,0)</f>
        <v>0.16</v>
      </c>
      <c r="U491">
        <f>VLOOKUP(Tableau2[[#This Row],[5. type transport]],'Taux émission CO2e'!$A$5:$B$16,2,0)</f>
        <v>0.3</v>
      </c>
      <c r="V491">
        <f>VLOOKUP(Tableau2[[#This Row],[5. type transport]],'Taux émission CO2e'!$A$20:$D$31,4,0)</f>
        <v>6.7400000000000002E-2</v>
      </c>
      <c r="W491">
        <f>VLOOKUP(Tableau2[[#This Row],[5. type transport]],'Taux émission CO2e'!$A$20:$B$31,2,0)</f>
        <v>0.7</v>
      </c>
      <c r="X491" s="98">
        <f t="shared" si="15"/>
        <v>33.808735511999998</v>
      </c>
    </row>
    <row r="492" spans="1:24" x14ac:dyDescent="0.25">
      <c r="A492">
        <v>20211100039</v>
      </c>
      <c r="B492" s="95">
        <v>44504</v>
      </c>
      <c r="C492" s="102">
        <f>YEAR(Tableau2[[#This Row],[2. date saisie]])</f>
        <v>2021</v>
      </c>
      <c r="D492" s="102">
        <f>MONTH(Tableau2[[#This Row],[2. date saisie]])</f>
        <v>11</v>
      </c>
      <c r="E492" s="102">
        <f t="shared" si="14"/>
        <v>11</v>
      </c>
      <c r="F492" s="102" t="str">
        <f>_xlfn.CONCAT(Tableau2[[#This Row],[2a]],Tableau2[[#This Row],[2c]])</f>
        <v>202111</v>
      </c>
      <c r="G492" s="96">
        <v>1427239</v>
      </c>
      <c r="H492">
        <v>90</v>
      </c>
      <c r="I492" s="102">
        <f>Tableau2[[#This Row],[4. poids OT (kg)]]/1000</f>
        <v>0.09</v>
      </c>
      <c r="J492" t="s">
        <v>39</v>
      </c>
      <c r="K492">
        <v>50</v>
      </c>
      <c r="L492">
        <v>91100</v>
      </c>
      <c r="M492" t="s">
        <v>70</v>
      </c>
      <c r="N492">
        <v>77230</v>
      </c>
      <c r="O492" t="s">
        <v>106</v>
      </c>
      <c r="P492">
        <v>74.748999999999995</v>
      </c>
      <c r="Q492" t="s">
        <v>72</v>
      </c>
      <c r="R492">
        <v>1969</v>
      </c>
      <c r="S492" t="s">
        <v>69</v>
      </c>
      <c r="T492">
        <f>VLOOKUP(Tableau2[[#This Row],[5. type transport]],'Taux émission CO2e'!$A$5:$D$16,4,0)</f>
        <v>0.24099999999999999</v>
      </c>
      <c r="U492">
        <f>VLOOKUP(Tableau2[[#This Row],[5. type transport]],'Taux émission CO2e'!$A$5:$B$16,2,0)</f>
        <v>1</v>
      </c>
      <c r="V492">
        <f>VLOOKUP(Tableau2[[#This Row],[5. type transport]],'Taux émission CO2e'!$A$20:$D$31,4,0)</f>
        <v>0</v>
      </c>
      <c r="W492">
        <f>VLOOKUP(Tableau2[[#This Row],[5. type transport]],'Taux émission CO2e'!$A$20:$B$31,2,0)</f>
        <v>0</v>
      </c>
      <c r="X492" s="98">
        <f t="shared" si="15"/>
        <v>1.6213058099999997</v>
      </c>
    </row>
    <row r="493" spans="1:24" x14ac:dyDescent="0.25">
      <c r="A493">
        <v>20211100039</v>
      </c>
      <c r="B493" s="95">
        <v>44504</v>
      </c>
      <c r="C493" s="102">
        <f>YEAR(Tableau2[[#This Row],[2. date saisie]])</f>
        <v>2021</v>
      </c>
      <c r="D493" s="102">
        <f>MONTH(Tableau2[[#This Row],[2. date saisie]])</f>
        <v>11</v>
      </c>
      <c r="E493" s="102">
        <f t="shared" si="14"/>
        <v>11</v>
      </c>
      <c r="F493" s="102" t="str">
        <f>_xlfn.CONCAT(Tableau2[[#This Row],[2a]],Tableau2[[#This Row],[2c]])</f>
        <v>202111</v>
      </c>
      <c r="G493" s="96">
        <v>1426384</v>
      </c>
      <c r="H493">
        <v>150</v>
      </c>
      <c r="I493" s="102">
        <f>Tableau2[[#This Row],[4. poids OT (kg)]]/1000</f>
        <v>0.15</v>
      </c>
      <c r="J493" t="s">
        <v>47</v>
      </c>
      <c r="K493">
        <v>196</v>
      </c>
      <c r="L493">
        <v>26750</v>
      </c>
      <c r="M493" t="s">
        <v>82</v>
      </c>
      <c r="N493">
        <v>91100</v>
      </c>
      <c r="O493" t="s">
        <v>76</v>
      </c>
      <c r="P493">
        <v>541.52599999999995</v>
      </c>
      <c r="Q493" t="s">
        <v>83</v>
      </c>
      <c r="R493">
        <v>1998</v>
      </c>
      <c r="S493" t="s">
        <v>78</v>
      </c>
      <c r="T493">
        <f>VLOOKUP(Tableau2[[#This Row],[5. type transport]],'Taux émission CO2e'!$A$5:$D$16,4,0)</f>
        <v>0.16</v>
      </c>
      <c r="U493">
        <f>VLOOKUP(Tableau2[[#This Row],[5. type transport]],'Taux émission CO2e'!$A$5:$B$16,2,0)</f>
        <v>0.3</v>
      </c>
      <c r="V493">
        <f>VLOOKUP(Tableau2[[#This Row],[5. type transport]],'Taux émission CO2e'!$A$20:$D$31,4,0)</f>
        <v>6.7400000000000002E-2</v>
      </c>
      <c r="W493">
        <f>VLOOKUP(Tableau2[[#This Row],[5. type transport]],'Taux émission CO2e'!$A$20:$B$31,2,0)</f>
        <v>0.7</v>
      </c>
      <c r="X493" s="98">
        <f t="shared" si="15"/>
        <v>7.731366701999999</v>
      </c>
    </row>
    <row r="494" spans="1:24" x14ac:dyDescent="0.25">
      <c r="A494">
        <v>20211100039</v>
      </c>
      <c r="B494" s="95">
        <v>44504</v>
      </c>
      <c r="C494" s="102">
        <f>YEAR(Tableau2[[#This Row],[2. date saisie]])</f>
        <v>2021</v>
      </c>
      <c r="D494" s="102">
        <f>MONTH(Tableau2[[#This Row],[2. date saisie]])</f>
        <v>11</v>
      </c>
      <c r="E494" s="102">
        <f t="shared" si="14"/>
        <v>11</v>
      </c>
      <c r="F494" s="102" t="str">
        <f>_xlfn.CONCAT(Tableau2[[#This Row],[2a]],Tableau2[[#This Row],[2c]])</f>
        <v>202111</v>
      </c>
      <c r="G494" s="96">
        <v>1427706</v>
      </c>
      <c r="H494">
        <v>600</v>
      </c>
      <c r="I494" s="102">
        <f>Tableau2[[#This Row],[4. poids OT (kg)]]/1000</f>
        <v>0.6</v>
      </c>
      <c r="J494" t="s">
        <v>47</v>
      </c>
      <c r="K494">
        <v>230</v>
      </c>
      <c r="L494">
        <v>62780</v>
      </c>
      <c r="M494" t="s">
        <v>113</v>
      </c>
      <c r="N494">
        <v>91100</v>
      </c>
      <c r="O494" t="s">
        <v>76</v>
      </c>
      <c r="P494">
        <v>278.49700000000001</v>
      </c>
      <c r="Q494" t="s">
        <v>114</v>
      </c>
      <c r="R494">
        <v>1987</v>
      </c>
      <c r="S494" t="s">
        <v>78</v>
      </c>
      <c r="T494">
        <f>VLOOKUP(Tableau2[[#This Row],[5. type transport]],'Taux émission CO2e'!$A$5:$D$16,4,0)</f>
        <v>0.16</v>
      </c>
      <c r="U494">
        <f>VLOOKUP(Tableau2[[#This Row],[5. type transport]],'Taux émission CO2e'!$A$5:$B$16,2,0)</f>
        <v>0.3</v>
      </c>
      <c r="V494">
        <f>VLOOKUP(Tableau2[[#This Row],[5. type transport]],'Taux émission CO2e'!$A$20:$D$31,4,0)</f>
        <v>6.7400000000000002E-2</v>
      </c>
      <c r="W494">
        <f>VLOOKUP(Tableau2[[#This Row],[5. type transport]],'Taux émission CO2e'!$A$20:$B$31,2,0)</f>
        <v>0.7</v>
      </c>
      <c r="X494" s="98">
        <f t="shared" si="15"/>
        <v>15.904406676000001</v>
      </c>
    </row>
    <row r="495" spans="1:24" x14ac:dyDescent="0.25">
      <c r="A495">
        <v>20211100039</v>
      </c>
      <c r="B495" s="95">
        <v>44509</v>
      </c>
      <c r="C495" s="102">
        <f>YEAR(Tableau2[[#This Row],[2. date saisie]])</f>
        <v>2021</v>
      </c>
      <c r="D495" s="102">
        <f>MONTH(Tableau2[[#This Row],[2. date saisie]])</f>
        <v>11</v>
      </c>
      <c r="E495" s="102">
        <f t="shared" si="14"/>
        <v>11</v>
      </c>
      <c r="F495" s="102" t="str">
        <f>_xlfn.CONCAT(Tableau2[[#This Row],[2a]],Tableau2[[#This Row],[2c]])</f>
        <v>202111</v>
      </c>
      <c r="G495" s="96">
        <v>1429095</v>
      </c>
      <c r="H495">
        <v>150</v>
      </c>
      <c r="I495" s="102">
        <f>Tableau2[[#This Row],[4. poids OT (kg)]]/1000</f>
        <v>0.15</v>
      </c>
      <c r="J495" t="s">
        <v>47</v>
      </c>
      <c r="K495">
        <v>100</v>
      </c>
      <c r="L495">
        <v>59810</v>
      </c>
      <c r="M495" t="s">
        <v>67</v>
      </c>
      <c r="N495">
        <v>21300</v>
      </c>
      <c r="O495" t="s">
        <v>89</v>
      </c>
      <c r="P495">
        <v>503.79700000000003</v>
      </c>
      <c r="Q495" t="s">
        <v>112</v>
      </c>
      <c r="R495">
        <v>1998</v>
      </c>
      <c r="S495" t="s">
        <v>69</v>
      </c>
      <c r="T495">
        <f>VLOOKUP(Tableau2[[#This Row],[5. type transport]],'Taux émission CO2e'!$A$5:$D$16,4,0)</f>
        <v>0.16</v>
      </c>
      <c r="U495">
        <f>VLOOKUP(Tableau2[[#This Row],[5. type transport]],'Taux émission CO2e'!$A$5:$B$16,2,0)</f>
        <v>0.3</v>
      </c>
      <c r="V495">
        <f>VLOOKUP(Tableau2[[#This Row],[5. type transport]],'Taux émission CO2e'!$A$20:$D$31,4,0)</f>
        <v>6.7400000000000002E-2</v>
      </c>
      <c r="W495">
        <f>VLOOKUP(Tableau2[[#This Row],[5. type transport]],'Taux émission CO2e'!$A$20:$B$31,2,0)</f>
        <v>0.7</v>
      </c>
      <c r="X495" s="98">
        <f t="shared" si="15"/>
        <v>7.1927097690000004</v>
      </c>
    </row>
    <row r="496" spans="1:24" x14ac:dyDescent="0.25">
      <c r="A496">
        <v>20211100039</v>
      </c>
      <c r="B496" s="95">
        <v>44509</v>
      </c>
      <c r="C496" s="102">
        <f>YEAR(Tableau2[[#This Row],[2. date saisie]])</f>
        <v>2021</v>
      </c>
      <c r="D496" s="102">
        <f>MONTH(Tableau2[[#This Row],[2. date saisie]])</f>
        <v>11</v>
      </c>
      <c r="E496" s="102">
        <f t="shared" si="14"/>
        <v>11</v>
      </c>
      <c r="F496" s="102" t="str">
        <f>_xlfn.CONCAT(Tableau2[[#This Row],[2a]],Tableau2[[#This Row],[2c]])</f>
        <v>202111</v>
      </c>
      <c r="G496" s="96">
        <v>1429091</v>
      </c>
      <c r="H496">
        <v>150</v>
      </c>
      <c r="I496" s="102">
        <f>Tableau2[[#This Row],[4. poids OT (kg)]]/1000</f>
        <v>0.15</v>
      </c>
      <c r="J496" t="s">
        <v>47</v>
      </c>
      <c r="K496">
        <v>130</v>
      </c>
      <c r="L496">
        <v>59810</v>
      </c>
      <c r="M496" t="s">
        <v>67</v>
      </c>
      <c r="N496">
        <v>39570</v>
      </c>
      <c r="O496" t="s">
        <v>105</v>
      </c>
      <c r="P496">
        <v>581.68499999999995</v>
      </c>
      <c r="Q496" t="s">
        <v>112</v>
      </c>
      <c r="R496">
        <v>1998</v>
      </c>
      <c r="S496" t="s">
        <v>69</v>
      </c>
      <c r="T496">
        <f>VLOOKUP(Tableau2[[#This Row],[5. type transport]],'Taux émission CO2e'!$A$5:$D$16,4,0)</f>
        <v>0.16</v>
      </c>
      <c r="U496">
        <f>VLOOKUP(Tableau2[[#This Row],[5. type transport]],'Taux émission CO2e'!$A$5:$B$16,2,0)</f>
        <v>0.3</v>
      </c>
      <c r="V496">
        <f>VLOOKUP(Tableau2[[#This Row],[5. type transport]],'Taux émission CO2e'!$A$20:$D$31,4,0)</f>
        <v>6.7400000000000002E-2</v>
      </c>
      <c r="W496">
        <f>VLOOKUP(Tableau2[[#This Row],[5. type transport]],'Taux émission CO2e'!$A$20:$B$31,2,0)</f>
        <v>0.7</v>
      </c>
      <c r="X496" s="98">
        <f t="shared" si="15"/>
        <v>8.3047167449999986</v>
      </c>
    </row>
    <row r="497" spans="1:24" x14ac:dyDescent="0.25">
      <c r="A497">
        <v>20211100039</v>
      </c>
      <c r="B497" s="95">
        <v>44509</v>
      </c>
      <c r="C497" s="102">
        <f>YEAR(Tableau2[[#This Row],[2. date saisie]])</f>
        <v>2021</v>
      </c>
      <c r="D497" s="102">
        <f>MONTH(Tableau2[[#This Row],[2. date saisie]])</f>
        <v>11</v>
      </c>
      <c r="E497" s="102">
        <f t="shared" si="14"/>
        <v>11</v>
      </c>
      <c r="F497" s="102" t="str">
        <f>_xlfn.CONCAT(Tableau2[[#This Row],[2a]],Tableau2[[#This Row],[2c]])</f>
        <v>202111</v>
      </c>
      <c r="G497" s="96">
        <v>1429288</v>
      </c>
      <c r="H497">
        <v>150</v>
      </c>
      <c r="I497" s="102">
        <f>Tableau2[[#This Row],[4. poids OT (kg)]]/1000</f>
        <v>0.15</v>
      </c>
      <c r="J497" t="s">
        <v>47</v>
      </c>
      <c r="K497">
        <v>166</v>
      </c>
      <c r="L497">
        <v>39570</v>
      </c>
      <c r="M497" t="s">
        <v>115</v>
      </c>
      <c r="N497">
        <v>91100</v>
      </c>
      <c r="O497" t="s">
        <v>76</v>
      </c>
      <c r="P497">
        <v>380.58600000000001</v>
      </c>
      <c r="Q497" t="s">
        <v>116</v>
      </c>
      <c r="R497">
        <v>1986</v>
      </c>
      <c r="S497" t="s">
        <v>69</v>
      </c>
      <c r="T497">
        <f>VLOOKUP(Tableau2[[#This Row],[5. type transport]],'Taux émission CO2e'!$A$5:$D$16,4,0)</f>
        <v>0.16</v>
      </c>
      <c r="U497">
        <f>VLOOKUP(Tableau2[[#This Row],[5. type transport]],'Taux émission CO2e'!$A$5:$B$16,2,0)</f>
        <v>0.3</v>
      </c>
      <c r="V497">
        <f>VLOOKUP(Tableau2[[#This Row],[5. type transport]],'Taux émission CO2e'!$A$20:$D$31,4,0)</f>
        <v>6.7400000000000002E-2</v>
      </c>
      <c r="W497">
        <f>VLOOKUP(Tableau2[[#This Row],[5. type transport]],'Taux émission CO2e'!$A$20:$B$31,2,0)</f>
        <v>0.7</v>
      </c>
      <c r="X497" s="98">
        <f t="shared" si="15"/>
        <v>5.4336263219999994</v>
      </c>
    </row>
    <row r="498" spans="1:24" x14ac:dyDescent="0.25">
      <c r="A498">
        <v>20211100039</v>
      </c>
      <c r="B498" s="95">
        <v>44509</v>
      </c>
      <c r="C498" s="102">
        <f>YEAR(Tableau2[[#This Row],[2. date saisie]])</f>
        <v>2021</v>
      </c>
      <c r="D498" s="102">
        <f>MONTH(Tableau2[[#This Row],[2. date saisie]])</f>
        <v>11</v>
      </c>
      <c r="E498" s="102">
        <f t="shared" si="14"/>
        <v>11</v>
      </c>
      <c r="F498" s="102" t="str">
        <f>_xlfn.CONCAT(Tableau2[[#This Row],[2a]],Tableau2[[#This Row],[2c]])</f>
        <v>202111</v>
      </c>
      <c r="G498" s="96">
        <v>1429283</v>
      </c>
      <c r="H498">
        <v>600</v>
      </c>
      <c r="I498" s="102">
        <f>Tableau2[[#This Row],[4. poids OT (kg)]]/1000</f>
        <v>0.6</v>
      </c>
      <c r="J498" t="s">
        <v>47</v>
      </c>
      <c r="K498">
        <v>258</v>
      </c>
      <c r="L498">
        <v>59810</v>
      </c>
      <c r="M498" t="s">
        <v>67</v>
      </c>
      <c r="N498">
        <v>59100</v>
      </c>
      <c r="O498" t="s">
        <v>74</v>
      </c>
      <c r="P498">
        <v>20.318000000000001</v>
      </c>
      <c r="Q498" t="s">
        <v>112</v>
      </c>
      <c r="R498">
        <v>1998</v>
      </c>
      <c r="S498" t="s">
        <v>69</v>
      </c>
      <c r="T498">
        <f>VLOOKUP(Tableau2[[#This Row],[5. type transport]],'Taux émission CO2e'!$A$5:$D$16,4,0)</f>
        <v>0.16</v>
      </c>
      <c r="U498">
        <f>VLOOKUP(Tableau2[[#This Row],[5. type transport]],'Taux émission CO2e'!$A$5:$B$16,2,0)</f>
        <v>0.3</v>
      </c>
      <c r="V498">
        <f>VLOOKUP(Tableau2[[#This Row],[5. type transport]],'Taux émission CO2e'!$A$20:$D$31,4,0)</f>
        <v>6.7400000000000002E-2</v>
      </c>
      <c r="W498">
        <f>VLOOKUP(Tableau2[[#This Row],[5. type transport]],'Taux émission CO2e'!$A$20:$B$31,2,0)</f>
        <v>0.7</v>
      </c>
      <c r="X498" s="98">
        <f t="shared" si="15"/>
        <v>1.1603203440000001</v>
      </c>
    </row>
    <row r="499" spans="1:24" x14ac:dyDescent="0.25">
      <c r="A499">
        <v>20211100039</v>
      </c>
      <c r="B499" s="95">
        <v>44510</v>
      </c>
      <c r="C499" s="102">
        <f>YEAR(Tableau2[[#This Row],[2. date saisie]])</f>
        <v>2021</v>
      </c>
      <c r="D499" s="102">
        <f>MONTH(Tableau2[[#This Row],[2. date saisie]])</f>
        <v>11</v>
      </c>
      <c r="E499" s="102">
        <f t="shared" si="14"/>
        <v>11</v>
      </c>
      <c r="F499" s="102" t="str">
        <f>_xlfn.CONCAT(Tableau2[[#This Row],[2a]],Tableau2[[#This Row],[2c]])</f>
        <v>202111</v>
      </c>
      <c r="G499" s="96">
        <v>1430055</v>
      </c>
      <c r="H499">
        <v>1600</v>
      </c>
      <c r="I499" s="102">
        <f>Tableau2[[#This Row],[4. poids OT (kg)]]/1000</f>
        <v>1.6</v>
      </c>
      <c r="J499" t="s">
        <v>33</v>
      </c>
      <c r="K499">
        <v>375</v>
      </c>
      <c r="L499">
        <v>59100</v>
      </c>
      <c r="M499" t="s">
        <v>98</v>
      </c>
      <c r="N499">
        <v>91100</v>
      </c>
      <c r="O499" t="s">
        <v>76</v>
      </c>
      <c r="P499">
        <v>266.35300000000001</v>
      </c>
      <c r="Q499" t="s">
        <v>100</v>
      </c>
      <c r="R499">
        <v>1987</v>
      </c>
      <c r="S499" t="s">
        <v>69</v>
      </c>
      <c r="T499">
        <f>VLOOKUP(Tableau2[[#This Row],[5. type transport]],'Taux émission CO2e'!$A$5:$D$16,4,0)</f>
        <v>6.7400000000000002E-2</v>
      </c>
      <c r="U499">
        <f>VLOOKUP(Tableau2[[#This Row],[5. type transport]],'Taux émission CO2e'!$A$5:$B$16,2,0)</f>
        <v>1</v>
      </c>
      <c r="V499">
        <f>VLOOKUP(Tableau2[[#This Row],[5. type transport]],'Taux émission CO2e'!$A$20:$D$31,4,0)</f>
        <v>0</v>
      </c>
      <c r="W499">
        <f>VLOOKUP(Tableau2[[#This Row],[5. type transport]],'Taux émission CO2e'!$A$20:$B$31,2,0)</f>
        <v>0</v>
      </c>
      <c r="X499" s="98">
        <f t="shared" si="15"/>
        <v>28.723507520000002</v>
      </c>
    </row>
    <row r="500" spans="1:24" x14ac:dyDescent="0.25">
      <c r="A500">
        <v>20211100039</v>
      </c>
      <c r="B500" s="95">
        <v>44512</v>
      </c>
      <c r="C500" s="102">
        <f>YEAR(Tableau2[[#This Row],[2. date saisie]])</f>
        <v>2021</v>
      </c>
      <c r="D500" s="102">
        <f>MONTH(Tableau2[[#This Row],[2. date saisie]])</f>
        <v>11</v>
      </c>
      <c r="E500" s="102">
        <f t="shared" si="14"/>
        <v>11</v>
      </c>
      <c r="F500" s="102" t="str">
        <f>_xlfn.CONCAT(Tableau2[[#This Row],[2a]],Tableau2[[#This Row],[2c]])</f>
        <v>202111</v>
      </c>
      <c r="G500" s="96">
        <v>1431050</v>
      </c>
      <c r="H500">
        <v>300</v>
      </c>
      <c r="I500" s="102">
        <f>Tableau2[[#This Row],[4. poids OT (kg)]]/1000</f>
        <v>0.3</v>
      </c>
      <c r="J500" t="s">
        <v>46</v>
      </c>
      <c r="K500">
        <v>253</v>
      </c>
      <c r="L500">
        <v>67100</v>
      </c>
      <c r="M500" t="s">
        <v>73</v>
      </c>
      <c r="N500">
        <v>91100</v>
      </c>
      <c r="O500" t="s">
        <v>76</v>
      </c>
      <c r="P500">
        <v>516.47400000000005</v>
      </c>
      <c r="Q500" t="s">
        <v>75</v>
      </c>
      <c r="R500">
        <v>1987</v>
      </c>
      <c r="S500" t="s">
        <v>69</v>
      </c>
      <c r="T500">
        <f>VLOOKUP(Tableau2[[#This Row],[5. type transport]],'Taux émission CO2e'!$A$5:$D$16,4,0)</f>
        <v>0.16</v>
      </c>
      <c r="U500">
        <f>VLOOKUP(Tableau2[[#This Row],[5. type transport]],'Taux émission CO2e'!$A$5:$B$16,2,0)</f>
        <v>0.3</v>
      </c>
      <c r="V500">
        <f>VLOOKUP(Tableau2[[#This Row],[5. type transport]],'Taux émission CO2e'!$A$20:$D$31,4,0)</f>
        <v>6.7400000000000002E-2</v>
      </c>
      <c r="W500">
        <f>VLOOKUP(Tableau2[[#This Row],[5. type transport]],'Taux émission CO2e'!$A$20:$B$31,2,0)</f>
        <v>0.7</v>
      </c>
      <c r="X500" s="98">
        <f t="shared" si="15"/>
        <v>14.747398596</v>
      </c>
    </row>
    <row r="501" spans="1:24" x14ac:dyDescent="0.25">
      <c r="A501">
        <v>20211100039</v>
      </c>
      <c r="B501" s="95">
        <v>44515</v>
      </c>
      <c r="C501" s="102">
        <f>YEAR(Tableau2[[#This Row],[2. date saisie]])</f>
        <v>2021</v>
      </c>
      <c r="D501" s="102">
        <f>MONTH(Tableau2[[#This Row],[2. date saisie]])</f>
        <v>11</v>
      </c>
      <c r="E501" s="102">
        <f t="shared" si="14"/>
        <v>11</v>
      </c>
      <c r="F501" s="102" t="str">
        <f>_xlfn.CONCAT(Tableau2[[#This Row],[2a]],Tableau2[[#This Row],[2c]])</f>
        <v>202111</v>
      </c>
      <c r="G501" s="96">
        <v>1430557</v>
      </c>
      <c r="H501">
        <v>300</v>
      </c>
      <c r="I501" s="102">
        <f>Tableau2[[#This Row],[4. poids OT (kg)]]/1000</f>
        <v>0.3</v>
      </c>
      <c r="J501" t="s">
        <v>46</v>
      </c>
      <c r="K501">
        <v>158</v>
      </c>
      <c r="L501">
        <v>21300</v>
      </c>
      <c r="M501" t="s">
        <v>94</v>
      </c>
      <c r="N501">
        <v>91100</v>
      </c>
      <c r="O501" t="s">
        <v>76</v>
      </c>
      <c r="P501">
        <v>278.14499999999998</v>
      </c>
      <c r="Q501" t="s">
        <v>95</v>
      </c>
      <c r="R501">
        <v>1995</v>
      </c>
      <c r="S501" t="s">
        <v>78</v>
      </c>
      <c r="T501">
        <f>VLOOKUP(Tableau2[[#This Row],[5. type transport]],'Taux émission CO2e'!$A$5:$D$16,4,0)</f>
        <v>0.16</v>
      </c>
      <c r="U501">
        <f>VLOOKUP(Tableau2[[#This Row],[5. type transport]],'Taux émission CO2e'!$A$5:$B$16,2,0)</f>
        <v>0.3</v>
      </c>
      <c r="V501">
        <f>VLOOKUP(Tableau2[[#This Row],[5. type transport]],'Taux émission CO2e'!$A$20:$D$31,4,0)</f>
        <v>6.7400000000000002E-2</v>
      </c>
      <c r="W501">
        <f>VLOOKUP(Tableau2[[#This Row],[5. type transport]],'Taux émission CO2e'!$A$20:$B$31,2,0)</f>
        <v>0.7</v>
      </c>
      <c r="X501" s="98">
        <f t="shared" si="15"/>
        <v>7.942152329999999</v>
      </c>
    </row>
    <row r="502" spans="1:24" x14ac:dyDescent="0.25">
      <c r="A502">
        <v>20211100039</v>
      </c>
      <c r="B502" s="95">
        <v>44515</v>
      </c>
      <c r="C502" s="102">
        <f>YEAR(Tableau2[[#This Row],[2. date saisie]])</f>
        <v>2021</v>
      </c>
      <c r="D502" s="102">
        <f>MONTH(Tableau2[[#This Row],[2. date saisie]])</f>
        <v>11</v>
      </c>
      <c r="E502" s="102">
        <f t="shared" si="14"/>
        <v>11</v>
      </c>
      <c r="F502" s="102" t="str">
        <f>_xlfn.CONCAT(Tableau2[[#This Row],[2a]],Tableau2[[#This Row],[2c]])</f>
        <v>202111</v>
      </c>
      <c r="G502" s="96">
        <v>1431059</v>
      </c>
      <c r="H502">
        <v>150</v>
      </c>
      <c r="I502" s="102">
        <f>Tableau2[[#This Row],[4. poids OT (kg)]]/1000</f>
        <v>0.15</v>
      </c>
      <c r="J502" t="s">
        <v>47</v>
      </c>
      <c r="K502">
        <v>166</v>
      </c>
      <c r="L502">
        <v>39570</v>
      </c>
      <c r="M502" t="s">
        <v>115</v>
      </c>
      <c r="N502">
        <v>91100</v>
      </c>
      <c r="O502" t="s">
        <v>76</v>
      </c>
      <c r="P502">
        <v>380.58600000000001</v>
      </c>
      <c r="Q502" t="s">
        <v>116</v>
      </c>
      <c r="R502">
        <v>1986</v>
      </c>
      <c r="S502" t="s">
        <v>69</v>
      </c>
      <c r="T502">
        <f>VLOOKUP(Tableau2[[#This Row],[5. type transport]],'Taux émission CO2e'!$A$5:$D$16,4,0)</f>
        <v>0.16</v>
      </c>
      <c r="U502">
        <f>VLOOKUP(Tableau2[[#This Row],[5. type transport]],'Taux émission CO2e'!$A$5:$B$16,2,0)</f>
        <v>0.3</v>
      </c>
      <c r="V502">
        <f>VLOOKUP(Tableau2[[#This Row],[5. type transport]],'Taux émission CO2e'!$A$20:$D$31,4,0)</f>
        <v>6.7400000000000002E-2</v>
      </c>
      <c r="W502">
        <f>VLOOKUP(Tableau2[[#This Row],[5. type transport]],'Taux émission CO2e'!$A$20:$B$31,2,0)</f>
        <v>0.7</v>
      </c>
      <c r="X502" s="98">
        <f t="shared" si="15"/>
        <v>5.4336263219999994</v>
      </c>
    </row>
    <row r="503" spans="1:24" x14ac:dyDescent="0.25">
      <c r="A503">
        <v>20211100039</v>
      </c>
      <c r="B503" s="95">
        <v>44516</v>
      </c>
      <c r="C503" s="102">
        <f>YEAR(Tableau2[[#This Row],[2. date saisie]])</f>
        <v>2021</v>
      </c>
      <c r="D503" s="102">
        <f>MONTH(Tableau2[[#This Row],[2. date saisie]])</f>
        <v>11</v>
      </c>
      <c r="E503" s="102">
        <f t="shared" si="14"/>
        <v>11</v>
      </c>
      <c r="F503" s="102" t="str">
        <f>_xlfn.CONCAT(Tableau2[[#This Row],[2a]],Tableau2[[#This Row],[2c]])</f>
        <v>202111</v>
      </c>
      <c r="G503" s="96">
        <v>1430499</v>
      </c>
      <c r="H503">
        <v>200</v>
      </c>
      <c r="I503" s="102">
        <f>Tableau2[[#This Row],[4. poids OT (kg)]]/1000</f>
        <v>0.2</v>
      </c>
      <c r="J503" t="s">
        <v>47</v>
      </c>
      <c r="K503">
        <v>158</v>
      </c>
      <c r="L503">
        <v>62138</v>
      </c>
      <c r="M503" t="s">
        <v>132</v>
      </c>
      <c r="N503">
        <v>94440</v>
      </c>
      <c r="O503" t="s">
        <v>120</v>
      </c>
      <c r="P503">
        <v>241.233</v>
      </c>
      <c r="Q503" t="s">
        <v>133</v>
      </c>
      <c r="R503">
        <v>1991</v>
      </c>
      <c r="S503" t="s">
        <v>69</v>
      </c>
      <c r="T503">
        <f>VLOOKUP(Tableau2[[#This Row],[5. type transport]],'Taux émission CO2e'!$A$5:$D$16,4,0)</f>
        <v>0.16</v>
      </c>
      <c r="U503">
        <f>VLOOKUP(Tableau2[[#This Row],[5. type transport]],'Taux émission CO2e'!$A$5:$B$16,2,0)</f>
        <v>0.3</v>
      </c>
      <c r="V503">
        <f>VLOOKUP(Tableau2[[#This Row],[5. type transport]],'Taux émission CO2e'!$A$20:$D$31,4,0)</f>
        <v>6.7400000000000002E-2</v>
      </c>
      <c r="W503">
        <f>VLOOKUP(Tableau2[[#This Row],[5. type transport]],'Taux émission CO2e'!$A$20:$B$31,2,0)</f>
        <v>0.7</v>
      </c>
      <c r="X503" s="98">
        <f t="shared" si="15"/>
        <v>4.5921113880000011</v>
      </c>
    </row>
    <row r="504" spans="1:24" x14ac:dyDescent="0.25">
      <c r="A504">
        <v>20211100039</v>
      </c>
      <c r="B504" s="95">
        <v>44516</v>
      </c>
      <c r="C504" s="102">
        <f>YEAR(Tableau2[[#This Row],[2. date saisie]])</f>
        <v>2021</v>
      </c>
      <c r="D504" s="102">
        <f>MONTH(Tableau2[[#This Row],[2. date saisie]])</f>
        <v>11</v>
      </c>
      <c r="E504" s="102">
        <f t="shared" si="14"/>
        <v>11</v>
      </c>
      <c r="F504" s="102" t="str">
        <f>_xlfn.CONCAT(Tableau2[[#This Row],[2a]],Tableau2[[#This Row],[2c]])</f>
        <v>202111</v>
      </c>
      <c r="G504" s="96">
        <v>1431027</v>
      </c>
      <c r="H504">
        <v>200</v>
      </c>
      <c r="I504" s="102">
        <f>Tableau2[[#This Row],[4. poids OT (kg)]]/1000</f>
        <v>0.2</v>
      </c>
      <c r="J504" t="s">
        <v>46</v>
      </c>
      <c r="K504">
        <v>170</v>
      </c>
      <c r="L504">
        <v>21300</v>
      </c>
      <c r="M504" t="s">
        <v>94</v>
      </c>
      <c r="N504">
        <v>59100</v>
      </c>
      <c r="O504" t="s">
        <v>74</v>
      </c>
      <c r="P504">
        <v>520.61199999999997</v>
      </c>
      <c r="Q504" t="s">
        <v>95</v>
      </c>
      <c r="R504">
        <v>1995</v>
      </c>
      <c r="S504" t="s">
        <v>78</v>
      </c>
      <c r="T504">
        <f>VLOOKUP(Tableau2[[#This Row],[5. type transport]],'Taux émission CO2e'!$A$5:$D$16,4,0)</f>
        <v>0.16</v>
      </c>
      <c r="U504">
        <f>VLOOKUP(Tableau2[[#This Row],[5. type transport]],'Taux émission CO2e'!$A$5:$B$16,2,0)</f>
        <v>0.3</v>
      </c>
      <c r="V504">
        <f>VLOOKUP(Tableau2[[#This Row],[5. type transport]],'Taux émission CO2e'!$A$20:$D$31,4,0)</f>
        <v>6.7400000000000002E-2</v>
      </c>
      <c r="W504">
        <f>VLOOKUP(Tableau2[[#This Row],[5. type transport]],'Taux émission CO2e'!$A$20:$B$31,2,0)</f>
        <v>0.7</v>
      </c>
      <c r="X504" s="98">
        <f t="shared" si="15"/>
        <v>9.9103700319999994</v>
      </c>
    </row>
    <row r="505" spans="1:24" x14ac:dyDescent="0.25">
      <c r="A505">
        <v>20211100039</v>
      </c>
      <c r="B505" s="95">
        <v>44517</v>
      </c>
      <c r="C505" s="102">
        <f>YEAR(Tableau2[[#This Row],[2. date saisie]])</f>
        <v>2021</v>
      </c>
      <c r="D505" s="102">
        <f>MONTH(Tableau2[[#This Row],[2. date saisie]])</f>
        <v>11</v>
      </c>
      <c r="E505" s="102">
        <f t="shared" si="14"/>
        <v>11</v>
      </c>
      <c r="F505" s="102" t="str">
        <f>_xlfn.CONCAT(Tableau2[[#This Row],[2a]],Tableau2[[#This Row],[2c]])</f>
        <v>202111</v>
      </c>
      <c r="G505" s="96">
        <v>1431812</v>
      </c>
      <c r="H505">
        <v>200</v>
      </c>
      <c r="I505" s="102">
        <f>Tableau2[[#This Row],[4. poids OT (kg)]]/1000</f>
        <v>0.2</v>
      </c>
      <c r="J505" t="s">
        <v>39</v>
      </c>
      <c r="K505">
        <v>110</v>
      </c>
      <c r="L505">
        <v>93000</v>
      </c>
      <c r="M505" t="s">
        <v>145</v>
      </c>
      <c r="N505">
        <v>91100</v>
      </c>
      <c r="O505" t="s">
        <v>76</v>
      </c>
      <c r="P505">
        <v>52.249000000000002</v>
      </c>
      <c r="Q505" t="s">
        <v>146</v>
      </c>
      <c r="R505">
        <v>1971</v>
      </c>
      <c r="S505" t="s">
        <v>69</v>
      </c>
      <c r="T505">
        <f>VLOOKUP(Tableau2[[#This Row],[5. type transport]],'Taux émission CO2e'!$A$5:$D$16,4,0)</f>
        <v>0.24099999999999999</v>
      </c>
      <c r="U505">
        <f>VLOOKUP(Tableau2[[#This Row],[5. type transport]],'Taux émission CO2e'!$A$5:$B$16,2,0)</f>
        <v>1</v>
      </c>
      <c r="V505">
        <f>VLOOKUP(Tableau2[[#This Row],[5. type transport]],'Taux émission CO2e'!$A$20:$D$31,4,0)</f>
        <v>0</v>
      </c>
      <c r="W505">
        <f>VLOOKUP(Tableau2[[#This Row],[5. type transport]],'Taux émission CO2e'!$A$20:$B$31,2,0)</f>
        <v>0</v>
      </c>
      <c r="X505" s="98">
        <f t="shared" si="15"/>
        <v>2.5184017999999999</v>
      </c>
    </row>
    <row r="506" spans="1:24" x14ac:dyDescent="0.25">
      <c r="A506">
        <v>20211100039</v>
      </c>
      <c r="B506" s="95">
        <v>44517</v>
      </c>
      <c r="C506" s="102">
        <f>YEAR(Tableau2[[#This Row],[2. date saisie]])</f>
        <v>2021</v>
      </c>
      <c r="D506" s="102">
        <f>MONTH(Tableau2[[#This Row],[2. date saisie]])</f>
        <v>11</v>
      </c>
      <c r="E506" s="102">
        <f t="shared" si="14"/>
        <v>11</v>
      </c>
      <c r="F506" s="102" t="str">
        <f>_xlfn.CONCAT(Tableau2[[#This Row],[2a]],Tableau2[[#This Row],[2c]])</f>
        <v>202111</v>
      </c>
      <c r="G506" s="96">
        <v>1431747</v>
      </c>
      <c r="H506">
        <v>300</v>
      </c>
      <c r="I506" s="102">
        <f>Tableau2[[#This Row],[4. poids OT (kg)]]/1000</f>
        <v>0.3</v>
      </c>
      <c r="J506" t="s">
        <v>47</v>
      </c>
      <c r="K506">
        <v>125</v>
      </c>
      <c r="L506">
        <v>59243</v>
      </c>
      <c r="M506" t="s">
        <v>117</v>
      </c>
      <c r="N506">
        <v>91100</v>
      </c>
      <c r="O506" t="s">
        <v>76</v>
      </c>
      <c r="P506">
        <v>251.91900000000001</v>
      </c>
      <c r="Q506" t="s">
        <v>118</v>
      </c>
      <c r="R506">
        <v>1978</v>
      </c>
      <c r="S506" t="s">
        <v>78</v>
      </c>
      <c r="T506">
        <f>VLOOKUP(Tableau2[[#This Row],[5. type transport]],'Taux émission CO2e'!$A$5:$D$16,4,0)</f>
        <v>0.16</v>
      </c>
      <c r="U506">
        <f>VLOOKUP(Tableau2[[#This Row],[5. type transport]],'Taux émission CO2e'!$A$5:$B$16,2,0)</f>
        <v>0.3</v>
      </c>
      <c r="V506">
        <f>VLOOKUP(Tableau2[[#This Row],[5. type transport]],'Taux émission CO2e'!$A$20:$D$31,4,0)</f>
        <v>6.7400000000000002E-2</v>
      </c>
      <c r="W506">
        <f>VLOOKUP(Tableau2[[#This Row],[5. type transport]],'Taux émission CO2e'!$A$20:$B$31,2,0)</f>
        <v>0.7</v>
      </c>
      <c r="X506" s="98">
        <f t="shared" si="15"/>
        <v>7.1932951260000006</v>
      </c>
    </row>
    <row r="507" spans="1:24" x14ac:dyDescent="0.25">
      <c r="A507">
        <v>20211100039</v>
      </c>
      <c r="B507" s="95">
        <v>44517</v>
      </c>
      <c r="C507" s="102">
        <f>YEAR(Tableau2[[#This Row],[2. date saisie]])</f>
        <v>2021</v>
      </c>
      <c r="D507" s="102">
        <f>MONTH(Tableau2[[#This Row],[2. date saisie]])</f>
        <v>11</v>
      </c>
      <c r="E507" s="102">
        <f t="shared" si="14"/>
        <v>11</v>
      </c>
      <c r="F507" s="102" t="str">
        <f>_xlfn.CONCAT(Tableau2[[#This Row],[2a]],Tableau2[[#This Row],[2c]])</f>
        <v>202111</v>
      </c>
      <c r="G507" s="96">
        <v>1431863</v>
      </c>
      <c r="H507">
        <v>200</v>
      </c>
      <c r="I507" s="102">
        <f>Tableau2[[#This Row],[4. poids OT (kg)]]/1000</f>
        <v>0.2</v>
      </c>
      <c r="J507" t="s">
        <v>47</v>
      </c>
      <c r="K507">
        <v>330</v>
      </c>
      <c r="L507">
        <v>6150</v>
      </c>
      <c r="M507" t="s">
        <v>175</v>
      </c>
      <c r="N507">
        <v>59100</v>
      </c>
      <c r="O507" t="s">
        <v>74</v>
      </c>
      <c r="P507">
        <v>1138.194</v>
      </c>
      <c r="Q507" t="s">
        <v>176</v>
      </c>
      <c r="R507">
        <v>1992</v>
      </c>
      <c r="S507" t="s">
        <v>78</v>
      </c>
      <c r="T507">
        <f>VLOOKUP(Tableau2[[#This Row],[5. type transport]],'Taux émission CO2e'!$A$5:$D$16,4,0)</f>
        <v>0.16</v>
      </c>
      <c r="U507">
        <f>VLOOKUP(Tableau2[[#This Row],[5. type transport]],'Taux émission CO2e'!$A$5:$B$16,2,0)</f>
        <v>0.3</v>
      </c>
      <c r="V507">
        <f>VLOOKUP(Tableau2[[#This Row],[5. type transport]],'Taux émission CO2e'!$A$20:$D$31,4,0)</f>
        <v>6.7400000000000002E-2</v>
      </c>
      <c r="W507">
        <f>VLOOKUP(Tableau2[[#This Row],[5. type transport]],'Taux émission CO2e'!$A$20:$B$31,2,0)</f>
        <v>0.7</v>
      </c>
      <c r="X507" s="98">
        <f t="shared" si="15"/>
        <v>21.666660984000004</v>
      </c>
    </row>
    <row r="508" spans="1:24" x14ac:dyDescent="0.25">
      <c r="A508">
        <v>20211100039</v>
      </c>
      <c r="B508" s="95">
        <v>44518</v>
      </c>
      <c r="C508" s="102">
        <f>YEAR(Tableau2[[#This Row],[2. date saisie]])</f>
        <v>2021</v>
      </c>
      <c r="D508" s="102">
        <f>MONTH(Tableau2[[#This Row],[2. date saisie]])</f>
        <v>11</v>
      </c>
      <c r="E508" s="102">
        <f t="shared" si="14"/>
        <v>11</v>
      </c>
      <c r="F508" s="102" t="str">
        <f>_xlfn.CONCAT(Tableau2[[#This Row],[2a]],Tableau2[[#This Row],[2c]])</f>
        <v>202111</v>
      </c>
      <c r="G508" s="96">
        <v>1432673</v>
      </c>
      <c r="H508">
        <v>200</v>
      </c>
      <c r="I508" s="102">
        <f>Tableau2[[#This Row],[4. poids OT (kg)]]/1000</f>
        <v>0.2</v>
      </c>
      <c r="J508" t="s">
        <v>47</v>
      </c>
      <c r="K508">
        <v>239</v>
      </c>
      <c r="L508">
        <v>26750</v>
      </c>
      <c r="M508" t="s">
        <v>82</v>
      </c>
      <c r="N508">
        <v>91100</v>
      </c>
      <c r="O508" t="s">
        <v>76</v>
      </c>
      <c r="P508">
        <v>541.52599999999995</v>
      </c>
      <c r="Q508" t="s">
        <v>83</v>
      </c>
      <c r="R508">
        <v>1998</v>
      </c>
      <c r="S508" t="s">
        <v>78</v>
      </c>
      <c r="T508">
        <f>VLOOKUP(Tableau2[[#This Row],[5. type transport]],'Taux émission CO2e'!$A$5:$D$16,4,0)</f>
        <v>0.16</v>
      </c>
      <c r="U508">
        <f>VLOOKUP(Tableau2[[#This Row],[5. type transport]],'Taux émission CO2e'!$A$5:$B$16,2,0)</f>
        <v>0.3</v>
      </c>
      <c r="V508">
        <f>VLOOKUP(Tableau2[[#This Row],[5. type transport]],'Taux émission CO2e'!$A$20:$D$31,4,0)</f>
        <v>6.7400000000000002E-2</v>
      </c>
      <c r="W508">
        <f>VLOOKUP(Tableau2[[#This Row],[5. type transport]],'Taux émission CO2e'!$A$20:$B$31,2,0)</f>
        <v>0.7</v>
      </c>
      <c r="X508" s="98">
        <f t="shared" si="15"/>
        <v>10.308488936</v>
      </c>
    </row>
    <row r="509" spans="1:24" x14ac:dyDescent="0.25">
      <c r="A509">
        <v>20211100039</v>
      </c>
      <c r="B509" s="95">
        <v>44519</v>
      </c>
      <c r="C509" s="102">
        <f>YEAR(Tableau2[[#This Row],[2. date saisie]])</f>
        <v>2021</v>
      </c>
      <c r="D509" s="102">
        <f>MONTH(Tableau2[[#This Row],[2. date saisie]])</f>
        <v>11</v>
      </c>
      <c r="E509" s="102">
        <f t="shared" si="14"/>
        <v>11</v>
      </c>
      <c r="F509" s="102" t="str">
        <f>_xlfn.CONCAT(Tableau2[[#This Row],[2a]],Tableau2[[#This Row],[2c]])</f>
        <v>202111</v>
      </c>
      <c r="G509" s="96">
        <v>1433158</v>
      </c>
      <c r="H509">
        <v>300</v>
      </c>
      <c r="I509" s="102">
        <f>Tableau2[[#This Row],[4. poids OT (kg)]]/1000</f>
        <v>0.3</v>
      </c>
      <c r="J509" t="s">
        <v>46</v>
      </c>
      <c r="K509">
        <v>228</v>
      </c>
      <c r="L509">
        <v>67100</v>
      </c>
      <c r="M509" t="s">
        <v>73</v>
      </c>
      <c r="N509">
        <v>91100</v>
      </c>
      <c r="O509" t="s">
        <v>76</v>
      </c>
      <c r="P509">
        <v>516.47400000000005</v>
      </c>
      <c r="Q509" t="s">
        <v>75</v>
      </c>
      <c r="R509">
        <v>1987</v>
      </c>
      <c r="S509" t="s">
        <v>69</v>
      </c>
      <c r="T509">
        <f>VLOOKUP(Tableau2[[#This Row],[5. type transport]],'Taux émission CO2e'!$A$5:$D$16,4,0)</f>
        <v>0.16</v>
      </c>
      <c r="U509">
        <f>VLOOKUP(Tableau2[[#This Row],[5. type transport]],'Taux émission CO2e'!$A$5:$B$16,2,0)</f>
        <v>0.3</v>
      </c>
      <c r="V509">
        <f>VLOOKUP(Tableau2[[#This Row],[5. type transport]],'Taux émission CO2e'!$A$20:$D$31,4,0)</f>
        <v>6.7400000000000002E-2</v>
      </c>
      <c r="W509">
        <f>VLOOKUP(Tableau2[[#This Row],[5. type transport]],'Taux émission CO2e'!$A$20:$B$31,2,0)</f>
        <v>0.7</v>
      </c>
      <c r="X509" s="98">
        <f t="shared" si="15"/>
        <v>14.747398596</v>
      </c>
    </row>
    <row r="510" spans="1:24" x14ac:dyDescent="0.25">
      <c r="A510">
        <v>20211100039</v>
      </c>
      <c r="B510" s="95">
        <v>44522</v>
      </c>
      <c r="C510" s="102">
        <f>YEAR(Tableau2[[#This Row],[2. date saisie]])</f>
        <v>2021</v>
      </c>
      <c r="D510" s="102">
        <f>MONTH(Tableau2[[#This Row],[2. date saisie]])</f>
        <v>11</v>
      </c>
      <c r="E510" s="102">
        <f t="shared" si="14"/>
        <v>11</v>
      </c>
      <c r="F510" s="102" t="str">
        <f>_xlfn.CONCAT(Tableau2[[#This Row],[2a]],Tableau2[[#This Row],[2c]])</f>
        <v>202111</v>
      </c>
      <c r="G510" s="96">
        <v>1432513</v>
      </c>
      <c r="H510">
        <v>200</v>
      </c>
      <c r="I510" s="102">
        <f>Tableau2[[#This Row],[4. poids OT (kg)]]/1000</f>
        <v>0.2</v>
      </c>
      <c r="J510" t="s">
        <v>47</v>
      </c>
      <c r="K510">
        <v>192</v>
      </c>
      <c r="L510">
        <v>26750</v>
      </c>
      <c r="M510" t="s">
        <v>82</v>
      </c>
      <c r="N510">
        <v>59100</v>
      </c>
      <c r="O510" t="s">
        <v>74</v>
      </c>
      <c r="P510">
        <v>814.52200000000005</v>
      </c>
      <c r="Q510" t="s">
        <v>83</v>
      </c>
      <c r="R510">
        <v>1998</v>
      </c>
      <c r="S510" t="s">
        <v>78</v>
      </c>
      <c r="T510">
        <f>VLOOKUP(Tableau2[[#This Row],[5. type transport]],'Taux émission CO2e'!$A$5:$D$16,4,0)</f>
        <v>0.16</v>
      </c>
      <c r="U510">
        <f>VLOOKUP(Tableau2[[#This Row],[5. type transport]],'Taux émission CO2e'!$A$5:$B$16,2,0)</f>
        <v>0.3</v>
      </c>
      <c r="V510">
        <f>VLOOKUP(Tableau2[[#This Row],[5. type transport]],'Taux émission CO2e'!$A$20:$D$31,4,0)</f>
        <v>6.7400000000000002E-2</v>
      </c>
      <c r="W510">
        <f>VLOOKUP(Tableau2[[#This Row],[5. type transport]],'Taux émission CO2e'!$A$20:$B$31,2,0)</f>
        <v>0.7</v>
      </c>
      <c r="X510" s="98">
        <f t="shared" si="15"/>
        <v>15.505240792000002</v>
      </c>
    </row>
    <row r="511" spans="1:24" x14ac:dyDescent="0.25">
      <c r="A511">
        <v>20211100039</v>
      </c>
      <c r="B511" s="95">
        <v>44522</v>
      </c>
      <c r="C511" s="102">
        <f>YEAR(Tableau2[[#This Row],[2. date saisie]])</f>
        <v>2021</v>
      </c>
      <c r="D511" s="102">
        <f>MONTH(Tableau2[[#This Row],[2. date saisie]])</f>
        <v>11</v>
      </c>
      <c r="E511" s="102">
        <f t="shared" si="14"/>
        <v>11</v>
      </c>
      <c r="F511" s="102" t="str">
        <f>_xlfn.CONCAT(Tableau2[[#This Row],[2a]],Tableau2[[#This Row],[2c]])</f>
        <v>202111</v>
      </c>
      <c r="G511" s="96">
        <v>1434609</v>
      </c>
      <c r="H511">
        <v>1077</v>
      </c>
      <c r="I511" s="102">
        <f>Tableau2[[#This Row],[4. poids OT (kg)]]/1000</f>
        <v>1.077</v>
      </c>
      <c r="J511" t="s">
        <v>33</v>
      </c>
      <c r="K511">
        <v>200</v>
      </c>
      <c r="L511">
        <v>59100</v>
      </c>
      <c r="M511" t="s">
        <v>98</v>
      </c>
      <c r="N511">
        <v>93120</v>
      </c>
      <c r="O511" t="s">
        <v>84</v>
      </c>
      <c r="P511">
        <v>220.54900000000001</v>
      </c>
      <c r="Q511" t="s">
        <v>100</v>
      </c>
      <c r="R511">
        <v>1987</v>
      </c>
      <c r="S511" t="s">
        <v>69</v>
      </c>
      <c r="T511">
        <f>VLOOKUP(Tableau2[[#This Row],[5. type transport]],'Taux émission CO2e'!$A$5:$D$16,4,0)</f>
        <v>6.7400000000000002E-2</v>
      </c>
      <c r="U511">
        <f>VLOOKUP(Tableau2[[#This Row],[5. type transport]],'Taux émission CO2e'!$A$5:$B$16,2,0)</f>
        <v>1</v>
      </c>
      <c r="V511">
        <f>VLOOKUP(Tableau2[[#This Row],[5. type transport]],'Taux émission CO2e'!$A$20:$D$31,4,0)</f>
        <v>0</v>
      </c>
      <c r="W511">
        <f>VLOOKUP(Tableau2[[#This Row],[5. type transport]],'Taux émission CO2e'!$A$20:$B$31,2,0)</f>
        <v>0</v>
      </c>
      <c r="X511" s="98">
        <f t="shared" si="15"/>
        <v>16.009607800200001</v>
      </c>
    </row>
    <row r="512" spans="1:24" x14ac:dyDescent="0.25">
      <c r="A512">
        <v>20211100039</v>
      </c>
      <c r="B512" s="95">
        <v>44524</v>
      </c>
      <c r="C512" s="102">
        <f>YEAR(Tableau2[[#This Row],[2. date saisie]])</f>
        <v>2021</v>
      </c>
      <c r="D512" s="102">
        <f>MONTH(Tableau2[[#This Row],[2. date saisie]])</f>
        <v>11</v>
      </c>
      <c r="E512" s="102">
        <f t="shared" si="14"/>
        <v>11</v>
      </c>
      <c r="F512" s="102" t="str">
        <f>_xlfn.CONCAT(Tableau2[[#This Row],[2a]],Tableau2[[#This Row],[2c]])</f>
        <v>202111</v>
      </c>
      <c r="G512" s="96">
        <v>1435288</v>
      </c>
      <c r="H512">
        <v>200</v>
      </c>
      <c r="I512" s="102">
        <f>Tableau2[[#This Row],[4. poids OT (kg)]]/1000</f>
        <v>0.2</v>
      </c>
      <c r="J512" t="s">
        <v>47</v>
      </c>
      <c r="K512">
        <v>158</v>
      </c>
      <c r="L512">
        <v>8090</v>
      </c>
      <c r="M512" t="s">
        <v>81</v>
      </c>
      <c r="N512">
        <v>91100</v>
      </c>
      <c r="O512" t="s">
        <v>76</v>
      </c>
      <c r="P512">
        <v>258.04300000000001</v>
      </c>
      <c r="Q512" t="s">
        <v>124</v>
      </c>
      <c r="R512">
        <v>1992</v>
      </c>
      <c r="S512" t="s">
        <v>78</v>
      </c>
      <c r="T512">
        <f>VLOOKUP(Tableau2[[#This Row],[5. type transport]],'Taux émission CO2e'!$A$5:$D$16,4,0)</f>
        <v>0.16</v>
      </c>
      <c r="U512">
        <f>VLOOKUP(Tableau2[[#This Row],[5. type transport]],'Taux émission CO2e'!$A$5:$B$16,2,0)</f>
        <v>0.3</v>
      </c>
      <c r="V512">
        <f>VLOOKUP(Tableau2[[#This Row],[5. type transport]],'Taux émission CO2e'!$A$20:$D$31,4,0)</f>
        <v>6.7400000000000002E-2</v>
      </c>
      <c r="W512">
        <f>VLOOKUP(Tableau2[[#This Row],[5. type transport]],'Taux émission CO2e'!$A$20:$B$31,2,0)</f>
        <v>0.7</v>
      </c>
      <c r="X512" s="98">
        <f t="shared" si="15"/>
        <v>4.9121065480000006</v>
      </c>
    </row>
    <row r="513" spans="1:24" x14ac:dyDescent="0.25">
      <c r="A513">
        <v>20211100039</v>
      </c>
      <c r="B513" s="95">
        <v>44525</v>
      </c>
      <c r="C513" s="102">
        <f>YEAR(Tableau2[[#This Row],[2. date saisie]])</f>
        <v>2021</v>
      </c>
      <c r="D513" s="102">
        <f>MONTH(Tableau2[[#This Row],[2. date saisie]])</f>
        <v>11</v>
      </c>
      <c r="E513" s="102">
        <f t="shared" si="14"/>
        <v>11</v>
      </c>
      <c r="F513" s="102" t="str">
        <f>_xlfn.CONCAT(Tableau2[[#This Row],[2a]],Tableau2[[#This Row],[2c]])</f>
        <v>202111</v>
      </c>
      <c r="G513" s="96">
        <v>1435628</v>
      </c>
      <c r="H513">
        <v>150</v>
      </c>
      <c r="I513" s="102">
        <f>Tableau2[[#This Row],[4. poids OT (kg)]]/1000</f>
        <v>0.15</v>
      </c>
      <c r="J513" t="s">
        <v>46</v>
      </c>
      <c r="K513">
        <v>158</v>
      </c>
      <c r="L513">
        <v>21300</v>
      </c>
      <c r="M513" t="s">
        <v>94</v>
      </c>
      <c r="N513">
        <v>91100</v>
      </c>
      <c r="O513" t="s">
        <v>76</v>
      </c>
      <c r="P513">
        <v>278.14499999999998</v>
      </c>
      <c r="Q513" t="s">
        <v>95</v>
      </c>
      <c r="R513">
        <v>1995</v>
      </c>
      <c r="S513" t="s">
        <v>78</v>
      </c>
      <c r="T513">
        <f>VLOOKUP(Tableau2[[#This Row],[5. type transport]],'Taux émission CO2e'!$A$5:$D$16,4,0)</f>
        <v>0.16</v>
      </c>
      <c r="U513">
        <f>VLOOKUP(Tableau2[[#This Row],[5. type transport]],'Taux émission CO2e'!$A$5:$B$16,2,0)</f>
        <v>0.3</v>
      </c>
      <c r="V513">
        <f>VLOOKUP(Tableau2[[#This Row],[5. type transport]],'Taux émission CO2e'!$A$20:$D$31,4,0)</f>
        <v>6.7400000000000002E-2</v>
      </c>
      <c r="W513">
        <f>VLOOKUP(Tableau2[[#This Row],[5. type transport]],'Taux émission CO2e'!$A$20:$B$31,2,0)</f>
        <v>0.7</v>
      </c>
      <c r="X513" s="98">
        <f t="shared" si="15"/>
        <v>3.9710761649999995</v>
      </c>
    </row>
    <row r="514" spans="1:24" x14ac:dyDescent="0.25">
      <c r="A514">
        <v>20211100039</v>
      </c>
      <c r="B514" s="95">
        <v>44526</v>
      </c>
      <c r="C514" s="102">
        <f>YEAR(Tableau2[[#This Row],[2. date saisie]])</f>
        <v>2021</v>
      </c>
      <c r="D514" s="102">
        <f>MONTH(Tableau2[[#This Row],[2. date saisie]])</f>
        <v>11</v>
      </c>
      <c r="E514" s="102">
        <f t="shared" ref="E514:E577" si="16">IF(D514&lt;10,"0"&amp;D514,D514)</f>
        <v>11</v>
      </c>
      <c r="F514" s="102" t="str">
        <f>_xlfn.CONCAT(Tableau2[[#This Row],[2a]],Tableau2[[#This Row],[2c]])</f>
        <v>202111</v>
      </c>
      <c r="G514" s="96">
        <v>1434776</v>
      </c>
      <c r="H514">
        <v>150</v>
      </c>
      <c r="I514" s="102">
        <f>Tableau2[[#This Row],[4. poids OT (kg)]]/1000</f>
        <v>0.15</v>
      </c>
      <c r="J514" t="s">
        <v>47</v>
      </c>
      <c r="K514">
        <v>166</v>
      </c>
      <c r="L514">
        <v>39570</v>
      </c>
      <c r="M514" t="s">
        <v>115</v>
      </c>
      <c r="N514">
        <v>91100</v>
      </c>
      <c r="O514" t="s">
        <v>76</v>
      </c>
      <c r="P514">
        <v>380.58600000000001</v>
      </c>
      <c r="Q514" t="s">
        <v>116</v>
      </c>
      <c r="R514">
        <v>1986</v>
      </c>
      <c r="S514" t="s">
        <v>69</v>
      </c>
      <c r="T514">
        <f>VLOOKUP(Tableau2[[#This Row],[5. type transport]],'Taux émission CO2e'!$A$5:$D$16,4,0)</f>
        <v>0.16</v>
      </c>
      <c r="U514">
        <f>VLOOKUP(Tableau2[[#This Row],[5. type transport]],'Taux émission CO2e'!$A$5:$B$16,2,0)</f>
        <v>0.3</v>
      </c>
      <c r="V514">
        <f>VLOOKUP(Tableau2[[#This Row],[5. type transport]],'Taux émission CO2e'!$A$20:$D$31,4,0)</f>
        <v>6.7400000000000002E-2</v>
      </c>
      <c r="W514">
        <f>VLOOKUP(Tableau2[[#This Row],[5. type transport]],'Taux émission CO2e'!$A$20:$B$31,2,0)</f>
        <v>0.7</v>
      </c>
      <c r="X514" s="98">
        <f t="shared" ref="X514:X577" si="17">(U514*T514*I514*P514)+(V514*W514*P514*I514)</f>
        <v>5.4336263219999994</v>
      </c>
    </row>
    <row r="515" spans="1:24" x14ac:dyDescent="0.25">
      <c r="A515">
        <v>20211100039</v>
      </c>
      <c r="B515" s="95">
        <v>44526</v>
      </c>
      <c r="C515" s="102">
        <f>YEAR(Tableau2[[#This Row],[2. date saisie]])</f>
        <v>2021</v>
      </c>
      <c r="D515" s="102">
        <f>MONTH(Tableau2[[#This Row],[2. date saisie]])</f>
        <v>11</v>
      </c>
      <c r="E515" s="102">
        <f t="shared" si="16"/>
        <v>11</v>
      </c>
      <c r="F515" s="102" t="str">
        <f>_xlfn.CONCAT(Tableau2[[#This Row],[2a]],Tableau2[[#This Row],[2c]])</f>
        <v>202111</v>
      </c>
      <c r="G515" s="96">
        <v>1436025</v>
      </c>
      <c r="H515">
        <v>300</v>
      </c>
      <c r="I515" s="102">
        <f>Tableau2[[#This Row],[4. poids OT (kg)]]/1000</f>
        <v>0.3</v>
      </c>
      <c r="J515" t="s">
        <v>46</v>
      </c>
      <c r="K515">
        <v>206</v>
      </c>
      <c r="L515">
        <v>59810</v>
      </c>
      <c r="M515" t="s">
        <v>67</v>
      </c>
      <c r="N515">
        <v>91100</v>
      </c>
      <c r="O515" t="s">
        <v>76</v>
      </c>
      <c r="P515">
        <v>250.27799999999999</v>
      </c>
      <c r="Q515" t="s">
        <v>112</v>
      </c>
      <c r="R515">
        <v>1998</v>
      </c>
      <c r="S515" t="s">
        <v>69</v>
      </c>
      <c r="T515">
        <f>VLOOKUP(Tableau2[[#This Row],[5. type transport]],'Taux émission CO2e'!$A$5:$D$16,4,0)</f>
        <v>0.16</v>
      </c>
      <c r="U515">
        <f>VLOOKUP(Tableau2[[#This Row],[5. type transport]],'Taux émission CO2e'!$A$5:$B$16,2,0)</f>
        <v>0.3</v>
      </c>
      <c r="V515">
        <f>VLOOKUP(Tableau2[[#This Row],[5. type transport]],'Taux émission CO2e'!$A$20:$D$31,4,0)</f>
        <v>6.7400000000000002E-2</v>
      </c>
      <c r="W515">
        <f>VLOOKUP(Tableau2[[#This Row],[5. type transport]],'Taux émission CO2e'!$A$20:$B$31,2,0)</f>
        <v>0.7</v>
      </c>
      <c r="X515" s="98">
        <f t="shared" si="17"/>
        <v>7.1464380119999991</v>
      </c>
    </row>
    <row r="516" spans="1:24" x14ac:dyDescent="0.25">
      <c r="A516">
        <v>20211100039</v>
      </c>
      <c r="B516" s="95">
        <v>44529</v>
      </c>
      <c r="C516" s="102">
        <f>YEAR(Tableau2[[#This Row],[2. date saisie]])</f>
        <v>2021</v>
      </c>
      <c r="D516" s="102">
        <f>MONTH(Tableau2[[#This Row],[2. date saisie]])</f>
        <v>11</v>
      </c>
      <c r="E516" s="102">
        <f t="shared" si="16"/>
        <v>11</v>
      </c>
      <c r="F516" s="102" t="str">
        <f>_xlfn.CONCAT(Tableau2[[#This Row],[2a]],Tableau2[[#This Row],[2c]])</f>
        <v>202111</v>
      </c>
      <c r="G516" s="96">
        <v>1437218</v>
      </c>
      <c r="H516">
        <v>800</v>
      </c>
      <c r="I516" s="102">
        <f>Tableau2[[#This Row],[4. poids OT (kg)]]/1000</f>
        <v>0.8</v>
      </c>
      <c r="J516" t="s">
        <v>47</v>
      </c>
      <c r="K516">
        <v>60</v>
      </c>
      <c r="L516">
        <v>94440</v>
      </c>
      <c r="M516" t="s">
        <v>87</v>
      </c>
      <c r="N516">
        <v>91100</v>
      </c>
      <c r="O516" t="s">
        <v>76</v>
      </c>
      <c r="P516">
        <v>33.991</v>
      </c>
      <c r="Q516" t="s">
        <v>88</v>
      </c>
      <c r="R516">
        <v>1976</v>
      </c>
      <c r="S516" t="s">
        <v>69</v>
      </c>
      <c r="T516">
        <f>VLOOKUP(Tableau2[[#This Row],[5. type transport]],'Taux émission CO2e'!$A$5:$D$16,4,0)</f>
        <v>0.16</v>
      </c>
      <c r="U516">
        <f>VLOOKUP(Tableau2[[#This Row],[5. type transport]],'Taux émission CO2e'!$A$5:$B$16,2,0)</f>
        <v>0.3</v>
      </c>
      <c r="V516">
        <f>VLOOKUP(Tableau2[[#This Row],[5. type transport]],'Taux émission CO2e'!$A$20:$D$31,4,0)</f>
        <v>6.7400000000000002E-2</v>
      </c>
      <c r="W516">
        <f>VLOOKUP(Tableau2[[#This Row],[5. type transport]],'Taux émission CO2e'!$A$20:$B$31,2,0)</f>
        <v>0.7</v>
      </c>
      <c r="X516" s="98">
        <f t="shared" si="17"/>
        <v>2.5882107040000002</v>
      </c>
    </row>
    <row r="517" spans="1:24" x14ac:dyDescent="0.25">
      <c r="A517">
        <v>20211100039</v>
      </c>
      <c r="B517" s="95">
        <v>44529</v>
      </c>
      <c r="C517" s="102">
        <f>YEAR(Tableau2[[#This Row],[2. date saisie]])</f>
        <v>2021</v>
      </c>
      <c r="D517" s="102">
        <f>MONTH(Tableau2[[#This Row],[2. date saisie]])</f>
        <v>11</v>
      </c>
      <c r="E517" s="102">
        <f t="shared" si="16"/>
        <v>11</v>
      </c>
      <c r="F517" s="102" t="str">
        <f>_xlfn.CONCAT(Tableau2[[#This Row],[2a]],Tableau2[[#This Row],[2c]])</f>
        <v>202111</v>
      </c>
      <c r="G517" s="96">
        <v>1436239</v>
      </c>
      <c r="H517">
        <v>300</v>
      </c>
      <c r="I517" s="102">
        <f>Tableau2[[#This Row],[4. poids OT (kg)]]/1000</f>
        <v>0.3</v>
      </c>
      <c r="J517" t="s">
        <v>47</v>
      </c>
      <c r="K517">
        <v>206</v>
      </c>
      <c r="L517">
        <v>59243</v>
      </c>
      <c r="M517" t="s">
        <v>117</v>
      </c>
      <c r="N517">
        <v>91100</v>
      </c>
      <c r="O517" t="s">
        <v>76</v>
      </c>
      <c r="P517">
        <v>251.91900000000001</v>
      </c>
      <c r="Q517" t="s">
        <v>118</v>
      </c>
      <c r="R517">
        <v>1978</v>
      </c>
      <c r="S517" t="s">
        <v>78</v>
      </c>
      <c r="T517">
        <f>VLOOKUP(Tableau2[[#This Row],[5. type transport]],'Taux émission CO2e'!$A$5:$D$16,4,0)</f>
        <v>0.16</v>
      </c>
      <c r="U517">
        <f>VLOOKUP(Tableau2[[#This Row],[5. type transport]],'Taux émission CO2e'!$A$5:$B$16,2,0)</f>
        <v>0.3</v>
      </c>
      <c r="V517">
        <f>VLOOKUP(Tableau2[[#This Row],[5. type transport]],'Taux émission CO2e'!$A$20:$D$31,4,0)</f>
        <v>6.7400000000000002E-2</v>
      </c>
      <c r="W517">
        <f>VLOOKUP(Tableau2[[#This Row],[5. type transport]],'Taux émission CO2e'!$A$20:$B$31,2,0)</f>
        <v>0.7</v>
      </c>
      <c r="X517" s="98">
        <f t="shared" si="17"/>
        <v>7.1932951260000006</v>
      </c>
    </row>
    <row r="518" spans="1:24" x14ac:dyDescent="0.25">
      <c r="A518">
        <v>20211200035</v>
      </c>
      <c r="B518" s="95">
        <v>44532</v>
      </c>
      <c r="C518" s="102">
        <f>YEAR(Tableau2[[#This Row],[2. date saisie]])</f>
        <v>2021</v>
      </c>
      <c r="D518" s="102">
        <f>MONTH(Tableau2[[#This Row],[2. date saisie]])</f>
        <v>12</v>
      </c>
      <c r="E518" s="102">
        <f t="shared" si="16"/>
        <v>12</v>
      </c>
      <c r="F518" s="102" t="str">
        <f>_xlfn.CONCAT(Tableau2[[#This Row],[2a]],Tableau2[[#This Row],[2c]])</f>
        <v>202112</v>
      </c>
      <c r="G518" s="96">
        <v>1438147</v>
      </c>
      <c r="H518">
        <v>800</v>
      </c>
      <c r="I518" s="102">
        <f>Tableau2[[#This Row],[4. poids OT (kg)]]/1000</f>
        <v>0.8</v>
      </c>
      <c r="J518" t="s">
        <v>39</v>
      </c>
      <c r="K518">
        <v>150</v>
      </c>
      <c r="L518">
        <v>94440</v>
      </c>
      <c r="M518" t="s">
        <v>87</v>
      </c>
      <c r="N518">
        <v>91100</v>
      </c>
      <c r="O518" t="s">
        <v>76</v>
      </c>
      <c r="P518">
        <v>33.991</v>
      </c>
      <c r="Q518" t="s">
        <v>88</v>
      </c>
      <c r="R518">
        <v>1976</v>
      </c>
      <c r="S518" t="s">
        <v>69</v>
      </c>
      <c r="T518">
        <f>VLOOKUP(Tableau2[[#This Row],[5. type transport]],'Taux émission CO2e'!$A$5:$D$16,4,0)</f>
        <v>0.24099999999999999</v>
      </c>
      <c r="U518">
        <f>VLOOKUP(Tableau2[[#This Row],[5. type transport]],'Taux émission CO2e'!$A$5:$B$16,2,0)</f>
        <v>1</v>
      </c>
      <c r="V518">
        <f>VLOOKUP(Tableau2[[#This Row],[5. type transport]],'Taux émission CO2e'!$A$20:$D$31,4,0)</f>
        <v>0</v>
      </c>
      <c r="W518">
        <f>VLOOKUP(Tableau2[[#This Row],[5. type transport]],'Taux émission CO2e'!$A$20:$B$31,2,0)</f>
        <v>0</v>
      </c>
      <c r="X518" s="98">
        <f t="shared" si="17"/>
        <v>6.5534647999999995</v>
      </c>
    </row>
    <row r="519" spans="1:24" x14ac:dyDescent="0.25">
      <c r="A519">
        <v>20211200035</v>
      </c>
      <c r="B519" s="95">
        <v>44532</v>
      </c>
      <c r="C519" s="102">
        <f>YEAR(Tableau2[[#This Row],[2. date saisie]])</f>
        <v>2021</v>
      </c>
      <c r="D519" s="102">
        <f>MONTH(Tableau2[[#This Row],[2. date saisie]])</f>
        <v>12</v>
      </c>
      <c r="E519" s="102">
        <f t="shared" si="16"/>
        <v>12</v>
      </c>
      <c r="F519" s="102" t="str">
        <f>_xlfn.CONCAT(Tableau2[[#This Row],[2a]],Tableau2[[#This Row],[2c]])</f>
        <v>202112</v>
      </c>
      <c r="G519" s="96">
        <v>1438148</v>
      </c>
      <c r="H519">
        <v>150</v>
      </c>
      <c r="I519" s="102">
        <f>Tableau2[[#This Row],[4. poids OT (kg)]]/1000</f>
        <v>0.15</v>
      </c>
      <c r="J519" t="s">
        <v>47</v>
      </c>
      <c r="K519">
        <v>196</v>
      </c>
      <c r="L519">
        <v>26750</v>
      </c>
      <c r="M519" t="s">
        <v>82</v>
      </c>
      <c r="N519">
        <v>91100</v>
      </c>
      <c r="O519" t="s">
        <v>76</v>
      </c>
      <c r="P519">
        <v>541.52599999999995</v>
      </c>
      <c r="Q519" t="s">
        <v>83</v>
      </c>
      <c r="R519">
        <v>1998</v>
      </c>
      <c r="S519" t="s">
        <v>78</v>
      </c>
      <c r="T519">
        <f>VLOOKUP(Tableau2[[#This Row],[5. type transport]],'Taux émission CO2e'!$A$5:$D$16,4,0)</f>
        <v>0.16</v>
      </c>
      <c r="U519">
        <f>VLOOKUP(Tableau2[[#This Row],[5. type transport]],'Taux émission CO2e'!$A$5:$B$16,2,0)</f>
        <v>0.3</v>
      </c>
      <c r="V519">
        <f>VLOOKUP(Tableau2[[#This Row],[5. type transport]],'Taux émission CO2e'!$A$20:$D$31,4,0)</f>
        <v>6.7400000000000002E-2</v>
      </c>
      <c r="W519">
        <f>VLOOKUP(Tableau2[[#This Row],[5. type transport]],'Taux émission CO2e'!$A$20:$B$31,2,0)</f>
        <v>0.7</v>
      </c>
      <c r="X519" s="98">
        <f t="shared" si="17"/>
        <v>7.731366701999999</v>
      </c>
    </row>
    <row r="520" spans="1:24" x14ac:dyDescent="0.25">
      <c r="A520">
        <v>20211200035</v>
      </c>
      <c r="B520" s="95">
        <v>44532</v>
      </c>
      <c r="C520" s="102">
        <f>YEAR(Tableau2[[#This Row],[2. date saisie]])</f>
        <v>2021</v>
      </c>
      <c r="D520" s="102">
        <f>MONTH(Tableau2[[#This Row],[2. date saisie]])</f>
        <v>12</v>
      </c>
      <c r="E520" s="102">
        <f t="shared" si="16"/>
        <v>12</v>
      </c>
      <c r="F520" s="102" t="str">
        <f>_xlfn.CONCAT(Tableau2[[#This Row],[2a]],Tableau2[[#This Row],[2c]])</f>
        <v>202112</v>
      </c>
      <c r="G520" s="96">
        <v>1419400</v>
      </c>
      <c r="H520">
        <v>550</v>
      </c>
      <c r="I520" s="102">
        <f>Tableau2[[#This Row],[4. poids OT (kg)]]/1000</f>
        <v>0.55000000000000004</v>
      </c>
      <c r="J520" t="s">
        <v>46</v>
      </c>
      <c r="K520">
        <v>238</v>
      </c>
      <c r="L520">
        <v>62450</v>
      </c>
      <c r="M520" t="s">
        <v>150</v>
      </c>
      <c r="N520">
        <v>91100</v>
      </c>
      <c r="O520" t="s">
        <v>76</v>
      </c>
      <c r="P520">
        <v>190.54599999999999</v>
      </c>
      <c r="Q520" t="s">
        <v>151</v>
      </c>
      <c r="R520">
        <v>1984</v>
      </c>
      <c r="S520" t="s">
        <v>78</v>
      </c>
      <c r="T520">
        <f>VLOOKUP(Tableau2[[#This Row],[5. type transport]],'Taux émission CO2e'!$A$5:$D$16,4,0)</f>
        <v>0.16</v>
      </c>
      <c r="U520">
        <f>VLOOKUP(Tableau2[[#This Row],[5. type transport]],'Taux émission CO2e'!$A$5:$B$16,2,0)</f>
        <v>0.3</v>
      </c>
      <c r="V520">
        <f>VLOOKUP(Tableau2[[#This Row],[5. type transport]],'Taux émission CO2e'!$A$20:$D$31,4,0)</f>
        <v>6.7400000000000002E-2</v>
      </c>
      <c r="W520">
        <f>VLOOKUP(Tableau2[[#This Row],[5. type transport]],'Taux émission CO2e'!$A$20:$B$31,2,0)</f>
        <v>0.7</v>
      </c>
      <c r="X520" s="98">
        <f t="shared" si="17"/>
        <v>9.9748925540000002</v>
      </c>
    </row>
    <row r="521" spans="1:24" x14ac:dyDescent="0.25">
      <c r="A521">
        <v>20211200035</v>
      </c>
      <c r="B521" s="95">
        <v>44532</v>
      </c>
      <c r="C521" s="102">
        <f>YEAR(Tableau2[[#This Row],[2. date saisie]])</f>
        <v>2021</v>
      </c>
      <c r="D521" s="102">
        <f>MONTH(Tableau2[[#This Row],[2. date saisie]])</f>
        <v>12</v>
      </c>
      <c r="E521" s="102">
        <f t="shared" si="16"/>
        <v>12</v>
      </c>
      <c r="F521" s="102" t="str">
        <f>_xlfn.CONCAT(Tableau2[[#This Row],[2a]],Tableau2[[#This Row],[2c]])</f>
        <v>202112</v>
      </c>
      <c r="G521" s="96">
        <v>1435701</v>
      </c>
      <c r="H521">
        <v>600</v>
      </c>
      <c r="I521" s="102">
        <f>Tableau2[[#This Row],[4. poids OT (kg)]]/1000</f>
        <v>0.6</v>
      </c>
      <c r="J521" t="s">
        <v>47</v>
      </c>
      <c r="K521">
        <v>520</v>
      </c>
      <c r="L521">
        <v>62780</v>
      </c>
      <c r="M521" t="s">
        <v>113</v>
      </c>
      <c r="N521">
        <v>91100</v>
      </c>
      <c r="O521" t="s">
        <v>76</v>
      </c>
      <c r="P521">
        <v>278.49700000000001</v>
      </c>
      <c r="Q521" t="s">
        <v>114</v>
      </c>
      <c r="R521">
        <v>1987</v>
      </c>
      <c r="S521" t="s">
        <v>78</v>
      </c>
      <c r="T521">
        <f>VLOOKUP(Tableau2[[#This Row],[5. type transport]],'Taux émission CO2e'!$A$5:$D$16,4,0)</f>
        <v>0.16</v>
      </c>
      <c r="U521">
        <f>VLOOKUP(Tableau2[[#This Row],[5. type transport]],'Taux émission CO2e'!$A$5:$B$16,2,0)</f>
        <v>0.3</v>
      </c>
      <c r="V521">
        <f>VLOOKUP(Tableau2[[#This Row],[5. type transport]],'Taux émission CO2e'!$A$20:$D$31,4,0)</f>
        <v>6.7400000000000002E-2</v>
      </c>
      <c r="W521">
        <f>VLOOKUP(Tableau2[[#This Row],[5. type transport]],'Taux émission CO2e'!$A$20:$B$31,2,0)</f>
        <v>0.7</v>
      </c>
      <c r="X521" s="98">
        <f t="shared" si="17"/>
        <v>15.904406676000001</v>
      </c>
    </row>
    <row r="522" spans="1:24" x14ac:dyDescent="0.25">
      <c r="A522">
        <v>20211200035</v>
      </c>
      <c r="B522" s="95">
        <v>44533</v>
      </c>
      <c r="C522" s="102">
        <f>YEAR(Tableau2[[#This Row],[2. date saisie]])</f>
        <v>2021</v>
      </c>
      <c r="D522" s="102">
        <f>MONTH(Tableau2[[#This Row],[2. date saisie]])</f>
        <v>12</v>
      </c>
      <c r="E522" s="102">
        <f t="shared" si="16"/>
        <v>12</v>
      </c>
      <c r="F522" s="102" t="str">
        <f>_xlfn.CONCAT(Tableau2[[#This Row],[2a]],Tableau2[[#This Row],[2c]])</f>
        <v>202112</v>
      </c>
      <c r="G522" s="96">
        <v>1440527</v>
      </c>
      <c r="H522">
        <v>220</v>
      </c>
      <c r="I522" s="102">
        <f>Tableau2[[#This Row],[4. poids OT (kg)]]/1000</f>
        <v>0.22</v>
      </c>
      <c r="J522" t="s">
        <v>46</v>
      </c>
      <c r="K522">
        <v>95</v>
      </c>
      <c r="L522">
        <v>94440</v>
      </c>
      <c r="M522" t="s">
        <v>87</v>
      </c>
      <c r="N522">
        <v>59100</v>
      </c>
      <c r="O522" t="s">
        <v>74</v>
      </c>
      <c r="P522">
        <v>250.898</v>
      </c>
      <c r="Q522" t="s">
        <v>88</v>
      </c>
      <c r="R522">
        <v>1976</v>
      </c>
      <c r="S522" t="s">
        <v>69</v>
      </c>
      <c r="T522">
        <f>VLOOKUP(Tableau2[[#This Row],[5. type transport]],'Taux émission CO2e'!$A$5:$D$16,4,0)</f>
        <v>0.16</v>
      </c>
      <c r="U522">
        <f>VLOOKUP(Tableau2[[#This Row],[5. type transport]],'Taux émission CO2e'!$A$5:$B$16,2,0)</f>
        <v>0.3</v>
      </c>
      <c r="V522">
        <f>VLOOKUP(Tableau2[[#This Row],[5. type transport]],'Taux émission CO2e'!$A$20:$D$31,4,0)</f>
        <v>6.7400000000000002E-2</v>
      </c>
      <c r="W522">
        <f>VLOOKUP(Tableau2[[#This Row],[5. type transport]],'Taux émission CO2e'!$A$20:$B$31,2,0)</f>
        <v>0.7</v>
      </c>
      <c r="X522" s="98">
        <f t="shared" si="17"/>
        <v>5.2537037608000006</v>
      </c>
    </row>
    <row r="523" spans="1:24" x14ac:dyDescent="0.25">
      <c r="A523">
        <v>20211200035</v>
      </c>
      <c r="B523" s="95">
        <v>44537</v>
      </c>
      <c r="C523" s="102">
        <f>YEAR(Tableau2[[#This Row],[2. date saisie]])</f>
        <v>2021</v>
      </c>
      <c r="D523" s="102">
        <f>MONTH(Tableau2[[#This Row],[2. date saisie]])</f>
        <v>12</v>
      </c>
      <c r="E523" s="102">
        <f t="shared" si="16"/>
        <v>12</v>
      </c>
      <c r="F523" s="102" t="str">
        <f>_xlfn.CONCAT(Tableau2[[#This Row],[2a]],Tableau2[[#This Row],[2c]])</f>
        <v>202112</v>
      </c>
      <c r="G523" s="96">
        <v>1440684</v>
      </c>
      <c r="H523">
        <v>100</v>
      </c>
      <c r="I523" s="102">
        <f>Tableau2[[#This Row],[4. poids OT (kg)]]/1000</f>
        <v>0.1</v>
      </c>
      <c r="J523" t="s">
        <v>47</v>
      </c>
      <c r="K523">
        <v>140</v>
      </c>
      <c r="L523">
        <v>62138</v>
      </c>
      <c r="M523" t="s">
        <v>132</v>
      </c>
      <c r="N523">
        <v>67100</v>
      </c>
      <c r="O523" t="s">
        <v>79</v>
      </c>
      <c r="P523">
        <v>549.995</v>
      </c>
      <c r="Q523" t="s">
        <v>133</v>
      </c>
      <c r="R523">
        <v>1991</v>
      </c>
      <c r="S523" t="s">
        <v>69</v>
      </c>
      <c r="T523">
        <f>VLOOKUP(Tableau2[[#This Row],[5. type transport]],'Taux émission CO2e'!$A$5:$D$16,4,0)</f>
        <v>0.16</v>
      </c>
      <c r="U523">
        <f>VLOOKUP(Tableau2[[#This Row],[5. type transport]],'Taux émission CO2e'!$A$5:$B$16,2,0)</f>
        <v>0.3</v>
      </c>
      <c r="V523">
        <f>VLOOKUP(Tableau2[[#This Row],[5. type transport]],'Taux émission CO2e'!$A$20:$D$31,4,0)</f>
        <v>6.7400000000000002E-2</v>
      </c>
      <c r="W523">
        <f>VLOOKUP(Tableau2[[#This Row],[5. type transport]],'Taux émission CO2e'!$A$20:$B$31,2,0)</f>
        <v>0.7</v>
      </c>
      <c r="X523" s="98">
        <f t="shared" si="17"/>
        <v>5.2348524100000002</v>
      </c>
    </row>
    <row r="524" spans="1:24" x14ac:dyDescent="0.25">
      <c r="A524">
        <v>20211200035</v>
      </c>
      <c r="B524" s="95">
        <v>44539</v>
      </c>
      <c r="C524" s="102">
        <f>YEAR(Tableau2[[#This Row],[2. date saisie]])</f>
        <v>2021</v>
      </c>
      <c r="D524" s="102">
        <f>MONTH(Tableau2[[#This Row],[2. date saisie]])</f>
        <v>12</v>
      </c>
      <c r="E524" s="102">
        <f t="shared" si="16"/>
        <v>12</v>
      </c>
      <c r="F524" s="102" t="str">
        <f>_xlfn.CONCAT(Tableau2[[#This Row],[2a]],Tableau2[[#This Row],[2c]])</f>
        <v>202112</v>
      </c>
      <c r="G524" s="96">
        <v>1442391</v>
      </c>
      <c r="H524">
        <v>80</v>
      </c>
      <c r="I524" s="102">
        <f>Tableau2[[#This Row],[4. poids OT (kg)]]/1000</f>
        <v>0.08</v>
      </c>
      <c r="J524" t="s">
        <v>39</v>
      </c>
      <c r="K524">
        <v>80</v>
      </c>
      <c r="L524">
        <v>91100</v>
      </c>
      <c r="M524" t="s">
        <v>70</v>
      </c>
      <c r="N524">
        <v>75017</v>
      </c>
      <c r="O524" t="s">
        <v>177</v>
      </c>
      <c r="P524">
        <v>46.664999999999999</v>
      </c>
      <c r="Q524" t="s">
        <v>72</v>
      </c>
      <c r="R524">
        <v>1969</v>
      </c>
      <c r="S524" t="s">
        <v>69</v>
      </c>
      <c r="T524">
        <f>VLOOKUP(Tableau2[[#This Row],[5. type transport]],'Taux émission CO2e'!$A$5:$D$16,4,0)</f>
        <v>0.24099999999999999</v>
      </c>
      <c r="U524">
        <f>VLOOKUP(Tableau2[[#This Row],[5. type transport]],'Taux émission CO2e'!$A$5:$B$16,2,0)</f>
        <v>1</v>
      </c>
      <c r="V524">
        <f>VLOOKUP(Tableau2[[#This Row],[5. type transport]],'Taux émission CO2e'!$A$20:$D$31,4,0)</f>
        <v>0</v>
      </c>
      <c r="W524">
        <f>VLOOKUP(Tableau2[[#This Row],[5. type transport]],'Taux émission CO2e'!$A$20:$B$31,2,0)</f>
        <v>0</v>
      </c>
      <c r="X524" s="98">
        <f t="shared" si="17"/>
        <v>0.89970119999999987</v>
      </c>
    </row>
    <row r="525" spans="1:24" x14ac:dyDescent="0.25">
      <c r="A525">
        <v>20211200035</v>
      </c>
      <c r="B525" s="95">
        <v>44540</v>
      </c>
      <c r="C525" s="102">
        <f>YEAR(Tableau2[[#This Row],[2. date saisie]])</f>
        <v>2021</v>
      </c>
      <c r="D525" s="102">
        <f>MONTH(Tableau2[[#This Row],[2. date saisie]])</f>
        <v>12</v>
      </c>
      <c r="E525" s="102">
        <f t="shared" si="16"/>
        <v>12</v>
      </c>
      <c r="F525" s="102" t="str">
        <f>_xlfn.CONCAT(Tableau2[[#This Row],[2a]],Tableau2[[#This Row],[2c]])</f>
        <v>202112</v>
      </c>
      <c r="G525" s="96">
        <v>1443443</v>
      </c>
      <c r="H525">
        <v>400</v>
      </c>
      <c r="I525" s="102">
        <f>Tableau2[[#This Row],[4. poids OT (kg)]]/1000</f>
        <v>0.4</v>
      </c>
      <c r="J525" t="s">
        <v>39</v>
      </c>
      <c r="K525">
        <v>100</v>
      </c>
      <c r="L525">
        <v>91100</v>
      </c>
      <c r="M525" t="s">
        <v>70</v>
      </c>
      <c r="N525">
        <v>75001</v>
      </c>
      <c r="O525" t="s">
        <v>99</v>
      </c>
      <c r="P525">
        <v>44.951000000000001</v>
      </c>
      <c r="Q525" t="s">
        <v>72</v>
      </c>
      <c r="R525">
        <v>1969</v>
      </c>
      <c r="S525" t="s">
        <v>69</v>
      </c>
      <c r="T525">
        <f>VLOOKUP(Tableau2[[#This Row],[5. type transport]],'Taux émission CO2e'!$A$5:$D$16,4,0)</f>
        <v>0.24099999999999999</v>
      </c>
      <c r="U525">
        <f>VLOOKUP(Tableau2[[#This Row],[5. type transport]],'Taux émission CO2e'!$A$5:$B$16,2,0)</f>
        <v>1</v>
      </c>
      <c r="V525">
        <f>VLOOKUP(Tableau2[[#This Row],[5. type transport]],'Taux émission CO2e'!$A$20:$D$31,4,0)</f>
        <v>0</v>
      </c>
      <c r="W525">
        <f>VLOOKUP(Tableau2[[#This Row],[5. type transport]],'Taux émission CO2e'!$A$20:$B$31,2,0)</f>
        <v>0</v>
      </c>
      <c r="X525" s="98">
        <f t="shared" si="17"/>
        <v>4.3332763999999999</v>
      </c>
    </row>
    <row r="526" spans="1:24" x14ac:dyDescent="0.25">
      <c r="A526">
        <v>20211200035</v>
      </c>
      <c r="B526" s="95">
        <v>44540</v>
      </c>
      <c r="C526" s="102">
        <f>YEAR(Tableau2[[#This Row],[2. date saisie]])</f>
        <v>2021</v>
      </c>
      <c r="D526" s="102">
        <f>MONTH(Tableau2[[#This Row],[2. date saisie]])</f>
        <v>12</v>
      </c>
      <c r="E526" s="102">
        <f t="shared" si="16"/>
        <v>12</v>
      </c>
      <c r="F526" s="102" t="str">
        <f>_xlfn.CONCAT(Tableau2[[#This Row],[2a]],Tableau2[[#This Row],[2c]])</f>
        <v>202112</v>
      </c>
      <c r="G526" s="96">
        <v>1442850</v>
      </c>
      <c r="H526">
        <v>1600</v>
      </c>
      <c r="I526" s="102">
        <f>Tableau2[[#This Row],[4. poids OT (kg)]]/1000</f>
        <v>1.6</v>
      </c>
      <c r="J526" t="s">
        <v>33</v>
      </c>
      <c r="K526">
        <v>330</v>
      </c>
      <c r="L526">
        <v>62138</v>
      </c>
      <c r="M526" t="s">
        <v>132</v>
      </c>
      <c r="N526">
        <v>59225</v>
      </c>
      <c r="O526" t="s">
        <v>178</v>
      </c>
      <c r="P526">
        <v>90.516999999999996</v>
      </c>
      <c r="Q526" t="s">
        <v>133</v>
      </c>
      <c r="R526">
        <v>1991</v>
      </c>
      <c r="S526" t="s">
        <v>69</v>
      </c>
      <c r="T526">
        <f>VLOOKUP(Tableau2[[#This Row],[5. type transport]],'Taux émission CO2e'!$A$5:$D$16,4,0)</f>
        <v>6.7400000000000002E-2</v>
      </c>
      <c r="U526">
        <f>VLOOKUP(Tableau2[[#This Row],[5. type transport]],'Taux émission CO2e'!$A$5:$B$16,2,0)</f>
        <v>1</v>
      </c>
      <c r="V526">
        <f>VLOOKUP(Tableau2[[#This Row],[5. type transport]],'Taux émission CO2e'!$A$20:$D$31,4,0)</f>
        <v>0</v>
      </c>
      <c r="W526">
        <f>VLOOKUP(Tableau2[[#This Row],[5. type transport]],'Taux émission CO2e'!$A$20:$B$31,2,0)</f>
        <v>0</v>
      </c>
      <c r="X526" s="98">
        <f t="shared" si="17"/>
        <v>9.7613532799999998</v>
      </c>
    </row>
    <row r="527" spans="1:24" x14ac:dyDescent="0.25">
      <c r="A527">
        <v>20211200035</v>
      </c>
      <c r="B527" s="95">
        <v>44550</v>
      </c>
      <c r="C527" s="102">
        <f>YEAR(Tableau2[[#This Row],[2. date saisie]])</f>
        <v>2021</v>
      </c>
      <c r="D527" s="102">
        <f>MONTH(Tableau2[[#This Row],[2. date saisie]])</f>
        <v>12</v>
      </c>
      <c r="E527" s="102">
        <f t="shared" si="16"/>
        <v>12</v>
      </c>
      <c r="F527" s="102" t="str">
        <f>_xlfn.CONCAT(Tableau2[[#This Row],[2a]],Tableau2[[#This Row],[2c]])</f>
        <v>202112</v>
      </c>
      <c r="G527" s="96">
        <v>1446290</v>
      </c>
      <c r="H527">
        <v>525</v>
      </c>
      <c r="I527" s="102">
        <f>Tableau2[[#This Row],[4. poids OT (kg)]]/1000</f>
        <v>0.52500000000000002</v>
      </c>
      <c r="J527" t="s">
        <v>46</v>
      </c>
      <c r="K527">
        <v>182</v>
      </c>
      <c r="L527">
        <v>21300</v>
      </c>
      <c r="M527" t="s">
        <v>94</v>
      </c>
      <c r="N527">
        <v>59100</v>
      </c>
      <c r="O527" t="s">
        <v>74</v>
      </c>
      <c r="P527">
        <v>520.61199999999997</v>
      </c>
      <c r="Q527" t="s">
        <v>95</v>
      </c>
      <c r="R527">
        <v>1995</v>
      </c>
      <c r="S527" t="s">
        <v>78</v>
      </c>
      <c r="T527">
        <f>VLOOKUP(Tableau2[[#This Row],[5. type transport]],'Taux émission CO2e'!$A$5:$D$16,4,0)</f>
        <v>0.16</v>
      </c>
      <c r="U527">
        <f>VLOOKUP(Tableau2[[#This Row],[5. type transport]],'Taux émission CO2e'!$A$5:$B$16,2,0)</f>
        <v>0.3</v>
      </c>
      <c r="V527">
        <f>VLOOKUP(Tableau2[[#This Row],[5. type transport]],'Taux émission CO2e'!$A$20:$D$31,4,0)</f>
        <v>6.7400000000000002E-2</v>
      </c>
      <c r="W527">
        <f>VLOOKUP(Tableau2[[#This Row],[5. type transport]],'Taux émission CO2e'!$A$20:$B$31,2,0)</f>
        <v>0.7</v>
      </c>
      <c r="X527" s="98">
        <f t="shared" si="17"/>
        <v>26.014721334000001</v>
      </c>
    </row>
    <row r="528" spans="1:24" x14ac:dyDescent="0.25">
      <c r="A528">
        <v>20211200035</v>
      </c>
      <c r="B528" s="95">
        <v>44550</v>
      </c>
      <c r="C528" s="102">
        <f>YEAR(Tableau2[[#This Row],[2. date saisie]])</f>
        <v>2021</v>
      </c>
      <c r="D528" s="102">
        <f>MONTH(Tableau2[[#This Row],[2. date saisie]])</f>
        <v>12</v>
      </c>
      <c r="E528" s="102">
        <f t="shared" si="16"/>
        <v>12</v>
      </c>
      <c r="F528" s="102" t="str">
        <f>_xlfn.CONCAT(Tableau2[[#This Row],[2a]],Tableau2[[#This Row],[2c]])</f>
        <v>202112</v>
      </c>
      <c r="G528" s="96">
        <v>1446579</v>
      </c>
      <c r="H528">
        <v>270</v>
      </c>
      <c r="I528" s="102">
        <f>Tableau2[[#This Row],[4. poids OT (kg)]]/1000</f>
        <v>0.27</v>
      </c>
      <c r="J528" t="s">
        <v>47</v>
      </c>
      <c r="K528">
        <v>240</v>
      </c>
      <c r="L528">
        <v>91100</v>
      </c>
      <c r="M528" t="s">
        <v>70</v>
      </c>
      <c r="N528">
        <v>1868</v>
      </c>
      <c r="O528" t="s">
        <v>172</v>
      </c>
      <c r="P528">
        <v>539.096</v>
      </c>
      <c r="Q528" t="s">
        <v>72</v>
      </c>
      <c r="R528">
        <v>1969</v>
      </c>
      <c r="S528" t="s">
        <v>69</v>
      </c>
      <c r="T528">
        <f>VLOOKUP(Tableau2[[#This Row],[5. type transport]],'Taux émission CO2e'!$A$5:$D$16,4,0)</f>
        <v>0.16</v>
      </c>
      <c r="U528">
        <f>VLOOKUP(Tableau2[[#This Row],[5. type transport]],'Taux émission CO2e'!$A$5:$B$16,2,0)</f>
        <v>0.3</v>
      </c>
      <c r="V528">
        <f>VLOOKUP(Tableau2[[#This Row],[5. type transport]],'Taux émission CO2e'!$A$20:$D$31,4,0)</f>
        <v>6.7400000000000002E-2</v>
      </c>
      <c r="W528">
        <f>VLOOKUP(Tableau2[[#This Row],[5. type transport]],'Taux émission CO2e'!$A$20:$B$31,2,0)</f>
        <v>0.7</v>
      </c>
      <c r="X528" s="98">
        <f t="shared" si="17"/>
        <v>13.8540124656</v>
      </c>
    </row>
    <row r="529" spans="1:24" x14ac:dyDescent="0.25">
      <c r="A529">
        <v>20211200035</v>
      </c>
      <c r="B529" s="95">
        <v>44552</v>
      </c>
      <c r="C529" s="102">
        <f>YEAR(Tableau2[[#This Row],[2. date saisie]])</f>
        <v>2021</v>
      </c>
      <c r="D529" s="102">
        <f>MONTH(Tableau2[[#This Row],[2. date saisie]])</f>
        <v>12</v>
      </c>
      <c r="E529" s="102">
        <f t="shared" si="16"/>
        <v>12</v>
      </c>
      <c r="F529" s="102" t="str">
        <f>_xlfn.CONCAT(Tableau2[[#This Row],[2a]],Tableau2[[#This Row],[2c]])</f>
        <v>202112</v>
      </c>
      <c r="G529" s="96">
        <v>1446830</v>
      </c>
      <c r="H529">
        <v>100</v>
      </c>
      <c r="I529" s="102">
        <f>Tableau2[[#This Row],[4. poids OT (kg)]]/1000</f>
        <v>0.1</v>
      </c>
      <c r="J529" t="s">
        <v>47</v>
      </c>
      <c r="K529">
        <v>125</v>
      </c>
      <c r="L529">
        <v>59100</v>
      </c>
      <c r="M529" t="s">
        <v>98</v>
      </c>
      <c r="N529">
        <v>93300</v>
      </c>
      <c r="O529" t="s">
        <v>179</v>
      </c>
      <c r="P529">
        <v>223.16499999999999</v>
      </c>
      <c r="Q529" t="s">
        <v>100</v>
      </c>
      <c r="R529">
        <v>1987</v>
      </c>
      <c r="S529" t="s">
        <v>69</v>
      </c>
      <c r="T529">
        <f>VLOOKUP(Tableau2[[#This Row],[5. type transport]],'Taux émission CO2e'!$A$5:$D$16,4,0)</f>
        <v>0.16</v>
      </c>
      <c r="U529">
        <f>VLOOKUP(Tableau2[[#This Row],[5. type transport]],'Taux émission CO2e'!$A$5:$B$16,2,0)</f>
        <v>0.3</v>
      </c>
      <c r="V529">
        <f>VLOOKUP(Tableau2[[#This Row],[5. type transport]],'Taux émission CO2e'!$A$20:$D$31,4,0)</f>
        <v>6.7400000000000002E-2</v>
      </c>
      <c r="W529">
        <f>VLOOKUP(Tableau2[[#This Row],[5. type transport]],'Taux émission CO2e'!$A$20:$B$31,2,0)</f>
        <v>0.7</v>
      </c>
      <c r="X529" s="98">
        <f t="shared" si="17"/>
        <v>2.1240844700000001</v>
      </c>
    </row>
    <row r="530" spans="1:24" x14ac:dyDescent="0.25">
      <c r="A530">
        <v>20211200035</v>
      </c>
      <c r="B530" s="95">
        <v>44552</v>
      </c>
      <c r="C530" s="102">
        <f>YEAR(Tableau2[[#This Row],[2. date saisie]])</f>
        <v>2021</v>
      </c>
      <c r="D530" s="102">
        <f>MONTH(Tableau2[[#This Row],[2. date saisie]])</f>
        <v>12</v>
      </c>
      <c r="E530" s="102">
        <f t="shared" si="16"/>
        <v>12</v>
      </c>
      <c r="F530" s="102" t="str">
        <f>_xlfn.CONCAT(Tableau2[[#This Row],[2a]],Tableau2[[#This Row],[2c]])</f>
        <v>202112</v>
      </c>
      <c r="G530" s="96">
        <v>1446829</v>
      </c>
      <c r="H530">
        <v>100</v>
      </c>
      <c r="I530" s="102">
        <f>Tableau2[[#This Row],[4. poids OT (kg)]]/1000</f>
        <v>0.1</v>
      </c>
      <c r="J530" t="s">
        <v>47</v>
      </c>
      <c r="K530">
        <v>158</v>
      </c>
      <c r="L530">
        <v>59100</v>
      </c>
      <c r="M530" t="s">
        <v>98</v>
      </c>
      <c r="N530">
        <v>93000</v>
      </c>
      <c r="O530" t="s">
        <v>144</v>
      </c>
      <c r="P530">
        <v>224.143</v>
      </c>
      <c r="Q530" t="s">
        <v>100</v>
      </c>
      <c r="R530">
        <v>1987</v>
      </c>
      <c r="S530" t="s">
        <v>69</v>
      </c>
      <c r="T530">
        <f>VLOOKUP(Tableau2[[#This Row],[5. type transport]],'Taux émission CO2e'!$A$5:$D$16,4,0)</f>
        <v>0.16</v>
      </c>
      <c r="U530">
        <f>VLOOKUP(Tableau2[[#This Row],[5. type transport]],'Taux émission CO2e'!$A$5:$B$16,2,0)</f>
        <v>0.3</v>
      </c>
      <c r="V530">
        <f>VLOOKUP(Tableau2[[#This Row],[5. type transport]],'Taux émission CO2e'!$A$20:$D$31,4,0)</f>
        <v>6.7400000000000002E-2</v>
      </c>
      <c r="W530">
        <f>VLOOKUP(Tableau2[[#This Row],[5. type transport]],'Taux émission CO2e'!$A$20:$B$31,2,0)</f>
        <v>0.7</v>
      </c>
      <c r="X530" s="98">
        <f t="shared" si="17"/>
        <v>2.1333930740000002</v>
      </c>
    </row>
    <row r="531" spans="1:24" x14ac:dyDescent="0.25">
      <c r="A531">
        <v>20211200035</v>
      </c>
      <c r="B531" s="95">
        <v>44553</v>
      </c>
      <c r="C531" s="102">
        <f>YEAR(Tableau2[[#This Row],[2. date saisie]])</f>
        <v>2021</v>
      </c>
      <c r="D531" s="102">
        <f>MONTH(Tableau2[[#This Row],[2. date saisie]])</f>
        <v>12</v>
      </c>
      <c r="E531" s="102">
        <f t="shared" si="16"/>
        <v>12</v>
      </c>
      <c r="F531" s="102" t="str">
        <f>_xlfn.CONCAT(Tableau2[[#This Row],[2a]],Tableau2[[#This Row],[2c]])</f>
        <v>202112</v>
      </c>
      <c r="G531" s="96">
        <v>1448185</v>
      </c>
      <c r="H531">
        <v>150</v>
      </c>
      <c r="I531" s="102">
        <f>Tableau2[[#This Row],[4. poids OT (kg)]]/1000</f>
        <v>0.15</v>
      </c>
      <c r="J531" t="s">
        <v>47</v>
      </c>
      <c r="K531">
        <v>131</v>
      </c>
      <c r="L531">
        <v>62138</v>
      </c>
      <c r="M531" t="s">
        <v>132</v>
      </c>
      <c r="N531">
        <v>91100</v>
      </c>
      <c r="O531" t="s">
        <v>76</v>
      </c>
      <c r="P531">
        <v>247.541</v>
      </c>
      <c r="Q531" t="s">
        <v>133</v>
      </c>
      <c r="R531">
        <v>1991</v>
      </c>
      <c r="S531" t="s">
        <v>69</v>
      </c>
      <c r="T531">
        <f>VLOOKUP(Tableau2[[#This Row],[5. type transport]],'Taux émission CO2e'!$A$5:$D$16,4,0)</f>
        <v>0.16</v>
      </c>
      <c r="U531">
        <f>VLOOKUP(Tableau2[[#This Row],[5. type transport]],'Taux émission CO2e'!$A$5:$B$16,2,0)</f>
        <v>0.3</v>
      </c>
      <c r="V531">
        <f>VLOOKUP(Tableau2[[#This Row],[5. type transport]],'Taux émission CO2e'!$A$20:$D$31,4,0)</f>
        <v>6.7400000000000002E-2</v>
      </c>
      <c r="W531">
        <f>VLOOKUP(Tableau2[[#This Row],[5. type transport]],'Taux émission CO2e'!$A$20:$B$31,2,0)</f>
        <v>0.7</v>
      </c>
      <c r="X531" s="98">
        <f t="shared" si="17"/>
        <v>3.534142857</v>
      </c>
    </row>
    <row r="532" spans="1:24" x14ac:dyDescent="0.25">
      <c r="A532">
        <v>20211200035</v>
      </c>
      <c r="B532" s="95">
        <v>44554</v>
      </c>
      <c r="C532" s="102">
        <f>YEAR(Tableau2[[#This Row],[2. date saisie]])</f>
        <v>2021</v>
      </c>
      <c r="D532" s="102">
        <f>MONTH(Tableau2[[#This Row],[2. date saisie]])</f>
        <v>12</v>
      </c>
      <c r="E532" s="102">
        <f t="shared" si="16"/>
        <v>12</v>
      </c>
      <c r="F532" s="102" t="str">
        <f>_xlfn.CONCAT(Tableau2[[#This Row],[2a]],Tableau2[[#This Row],[2c]])</f>
        <v>202112</v>
      </c>
      <c r="G532" s="96">
        <v>1449067</v>
      </c>
      <c r="H532">
        <v>300</v>
      </c>
      <c r="I532" s="102">
        <f>Tableau2[[#This Row],[4. poids OT (kg)]]/1000</f>
        <v>0.3</v>
      </c>
      <c r="J532" t="s">
        <v>46</v>
      </c>
      <c r="K532">
        <v>167</v>
      </c>
      <c r="L532">
        <v>91100</v>
      </c>
      <c r="M532" t="s">
        <v>70</v>
      </c>
      <c r="N532">
        <v>59810</v>
      </c>
      <c r="O532" t="s">
        <v>104</v>
      </c>
      <c r="P532">
        <v>248.797</v>
      </c>
      <c r="Q532" t="s">
        <v>72</v>
      </c>
      <c r="R532">
        <v>1969</v>
      </c>
      <c r="S532" t="s">
        <v>69</v>
      </c>
      <c r="T532">
        <f>VLOOKUP(Tableau2[[#This Row],[5. type transport]],'Taux émission CO2e'!$A$5:$D$16,4,0)</f>
        <v>0.16</v>
      </c>
      <c r="U532">
        <f>VLOOKUP(Tableau2[[#This Row],[5. type transport]],'Taux émission CO2e'!$A$5:$B$16,2,0)</f>
        <v>0.3</v>
      </c>
      <c r="V532">
        <f>VLOOKUP(Tableau2[[#This Row],[5. type transport]],'Taux émission CO2e'!$A$20:$D$31,4,0)</f>
        <v>6.7400000000000002E-2</v>
      </c>
      <c r="W532">
        <f>VLOOKUP(Tableau2[[#This Row],[5. type transport]],'Taux émission CO2e'!$A$20:$B$31,2,0)</f>
        <v>0.7</v>
      </c>
      <c r="X532" s="98">
        <f t="shared" si="17"/>
        <v>7.1041495379999997</v>
      </c>
    </row>
    <row r="533" spans="1:24" x14ac:dyDescent="0.25">
      <c r="A533">
        <v>20211200035</v>
      </c>
      <c r="B533" s="95">
        <v>44557</v>
      </c>
      <c r="C533" s="102">
        <f>YEAR(Tableau2[[#This Row],[2. date saisie]])</f>
        <v>2021</v>
      </c>
      <c r="D533" s="102">
        <f>MONTH(Tableau2[[#This Row],[2. date saisie]])</f>
        <v>12</v>
      </c>
      <c r="E533" s="102">
        <f t="shared" si="16"/>
        <v>12</v>
      </c>
      <c r="F533" s="102" t="str">
        <f>_xlfn.CONCAT(Tableau2[[#This Row],[2a]],Tableau2[[#This Row],[2c]])</f>
        <v>202112</v>
      </c>
      <c r="G533" s="96">
        <v>1449071</v>
      </c>
      <c r="H533">
        <v>300</v>
      </c>
      <c r="I533" s="102">
        <f>Tableau2[[#This Row],[4. poids OT (kg)]]/1000</f>
        <v>0.3</v>
      </c>
      <c r="J533" t="s">
        <v>46</v>
      </c>
      <c r="K533">
        <v>136</v>
      </c>
      <c r="L533">
        <v>91100</v>
      </c>
      <c r="M533" t="s">
        <v>70</v>
      </c>
      <c r="N533">
        <v>8090</v>
      </c>
      <c r="O533" t="s">
        <v>81</v>
      </c>
      <c r="P533">
        <v>256.911</v>
      </c>
      <c r="Q533" t="s">
        <v>72</v>
      </c>
      <c r="R533">
        <v>1969</v>
      </c>
      <c r="S533" t="s">
        <v>69</v>
      </c>
      <c r="T533">
        <f>VLOOKUP(Tableau2[[#This Row],[5. type transport]],'Taux émission CO2e'!$A$5:$D$16,4,0)</f>
        <v>0.16</v>
      </c>
      <c r="U533">
        <f>VLOOKUP(Tableau2[[#This Row],[5. type transport]],'Taux émission CO2e'!$A$5:$B$16,2,0)</f>
        <v>0.3</v>
      </c>
      <c r="V533">
        <f>VLOOKUP(Tableau2[[#This Row],[5. type transport]],'Taux émission CO2e'!$A$20:$D$31,4,0)</f>
        <v>6.7400000000000002E-2</v>
      </c>
      <c r="W533">
        <f>VLOOKUP(Tableau2[[#This Row],[5. type transport]],'Taux émission CO2e'!$A$20:$B$31,2,0)</f>
        <v>0.7</v>
      </c>
      <c r="X533" s="98">
        <f t="shared" si="17"/>
        <v>7.3358366939999993</v>
      </c>
    </row>
    <row r="534" spans="1:24" x14ac:dyDescent="0.25">
      <c r="A534">
        <v>20211200035</v>
      </c>
      <c r="B534" s="95">
        <v>44557</v>
      </c>
      <c r="C534" s="102">
        <f>YEAR(Tableau2[[#This Row],[2. date saisie]])</f>
        <v>2021</v>
      </c>
      <c r="D534" s="102">
        <f>MONTH(Tableau2[[#This Row],[2. date saisie]])</f>
        <v>12</v>
      </c>
      <c r="E534" s="102">
        <f t="shared" si="16"/>
        <v>12</v>
      </c>
      <c r="F534" s="102" t="str">
        <f>_xlfn.CONCAT(Tableau2[[#This Row],[2a]],Tableau2[[#This Row],[2c]])</f>
        <v>202112</v>
      </c>
      <c r="G534" s="96">
        <v>1449069</v>
      </c>
      <c r="H534">
        <v>300</v>
      </c>
      <c r="I534" s="102">
        <f>Tableau2[[#This Row],[4. poids OT (kg)]]/1000</f>
        <v>0.3</v>
      </c>
      <c r="J534" t="s">
        <v>46</v>
      </c>
      <c r="K534">
        <v>234.4</v>
      </c>
      <c r="L534">
        <v>91100</v>
      </c>
      <c r="M534" t="s">
        <v>70</v>
      </c>
      <c r="N534">
        <v>67100</v>
      </c>
      <c r="O534" t="s">
        <v>79</v>
      </c>
      <c r="P534">
        <v>515.798</v>
      </c>
      <c r="Q534" t="s">
        <v>72</v>
      </c>
      <c r="R534">
        <v>1969</v>
      </c>
      <c r="S534" t="s">
        <v>69</v>
      </c>
      <c r="T534">
        <f>VLOOKUP(Tableau2[[#This Row],[5. type transport]],'Taux émission CO2e'!$A$5:$D$16,4,0)</f>
        <v>0.16</v>
      </c>
      <c r="U534">
        <f>VLOOKUP(Tableau2[[#This Row],[5. type transport]],'Taux émission CO2e'!$A$5:$B$16,2,0)</f>
        <v>0.3</v>
      </c>
      <c r="V534">
        <f>VLOOKUP(Tableau2[[#This Row],[5. type transport]],'Taux émission CO2e'!$A$20:$D$31,4,0)</f>
        <v>6.7400000000000002E-2</v>
      </c>
      <c r="W534">
        <f>VLOOKUP(Tableau2[[#This Row],[5. type transport]],'Taux émission CO2e'!$A$20:$B$31,2,0)</f>
        <v>0.7</v>
      </c>
      <c r="X534" s="98">
        <f t="shared" si="17"/>
        <v>14.728096091999999</v>
      </c>
    </row>
    <row r="535" spans="1:24" x14ac:dyDescent="0.25">
      <c r="A535">
        <v>20211200035</v>
      </c>
      <c r="B535" s="95">
        <v>44558</v>
      </c>
      <c r="C535" s="102">
        <f>YEAR(Tableau2[[#This Row],[2. date saisie]])</f>
        <v>2021</v>
      </c>
      <c r="D535" s="102">
        <f>MONTH(Tableau2[[#This Row],[2. date saisie]])</f>
        <v>12</v>
      </c>
      <c r="E535" s="102">
        <f t="shared" si="16"/>
        <v>12</v>
      </c>
      <c r="F535" s="102" t="str">
        <f>_xlfn.CONCAT(Tableau2[[#This Row],[2a]],Tableau2[[#This Row],[2c]])</f>
        <v>202112</v>
      </c>
      <c r="G535" s="96">
        <v>1449382</v>
      </c>
      <c r="H535">
        <v>400</v>
      </c>
      <c r="I535" s="102">
        <f>Tableau2[[#This Row],[4. poids OT (kg)]]/1000</f>
        <v>0.4</v>
      </c>
      <c r="J535" t="s">
        <v>46</v>
      </c>
      <c r="K535">
        <v>110</v>
      </c>
      <c r="L535">
        <v>91100</v>
      </c>
      <c r="M535" t="s">
        <v>70</v>
      </c>
      <c r="N535">
        <v>59100</v>
      </c>
      <c r="O535" t="s">
        <v>74</v>
      </c>
      <c r="P535">
        <v>266.166</v>
      </c>
      <c r="Q535" t="s">
        <v>72</v>
      </c>
      <c r="R535">
        <v>1969</v>
      </c>
      <c r="S535" t="s">
        <v>69</v>
      </c>
      <c r="T535">
        <f>VLOOKUP(Tableau2[[#This Row],[5. type transport]],'Taux émission CO2e'!$A$5:$D$16,4,0)</f>
        <v>0.16</v>
      </c>
      <c r="U535">
        <f>VLOOKUP(Tableau2[[#This Row],[5. type transport]],'Taux émission CO2e'!$A$5:$B$16,2,0)</f>
        <v>0.3</v>
      </c>
      <c r="V535">
        <f>VLOOKUP(Tableau2[[#This Row],[5. type transport]],'Taux émission CO2e'!$A$20:$D$31,4,0)</f>
        <v>6.7400000000000002E-2</v>
      </c>
      <c r="W535">
        <f>VLOOKUP(Tableau2[[#This Row],[5. type transport]],'Taux émission CO2e'!$A$20:$B$31,2,0)</f>
        <v>0.7</v>
      </c>
      <c r="X535" s="98">
        <f t="shared" si="17"/>
        <v>10.133471952000001</v>
      </c>
    </row>
    <row r="536" spans="1:24" x14ac:dyDescent="0.25">
      <c r="A536">
        <v>20211200035</v>
      </c>
      <c r="B536" s="95">
        <v>44560</v>
      </c>
      <c r="C536" s="102">
        <f>YEAR(Tableau2[[#This Row],[2. date saisie]])</f>
        <v>2021</v>
      </c>
      <c r="D536" s="102">
        <f>MONTH(Tableau2[[#This Row],[2. date saisie]])</f>
        <v>12</v>
      </c>
      <c r="E536" s="102">
        <f t="shared" si="16"/>
        <v>12</v>
      </c>
      <c r="F536" s="102" t="str">
        <f>_xlfn.CONCAT(Tableau2[[#This Row],[2a]],Tableau2[[#This Row],[2c]])</f>
        <v>202112</v>
      </c>
      <c r="G536" s="96">
        <v>1450103</v>
      </c>
      <c r="H536">
        <v>300</v>
      </c>
      <c r="I536" s="102">
        <f>Tableau2[[#This Row],[4. poids OT (kg)]]/1000</f>
        <v>0.3</v>
      </c>
      <c r="J536" t="s">
        <v>46</v>
      </c>
      <c r="K536">
        <v>100</v>
      </c>
      <c r="L536">
        <v>91100</v>
      </c>
      <c r="M536" t="s">
        <v>70</v>
      </c>
      <c r="N536">
        <v>62138</v>
      </c>
      <c r="O536" t="s">
        <v>141</v>
      </c>
      <c r="P536">
        <v>246.48500000000001</v>
      </c>
      <c r="Q536" t="s">
        <v>72</v>
      </c>
      <c r="R536">
        <v>1969</v>
      </c>
      <c r="S536" t="s">
        <v>69</v>
      </c>
      <c r="T536">
        <f>VLOOKUP(Tableau2[[#This Row],[5. type transport]],'Taux émission CO2e'!$A$5:$D$16,4,0)</f>
        <v>0.16</v>
      </c>
      <c r="U536">
        <f>VLOOKUP(Tableau2[[#This Row],[5. type transport]],'Taux émission CO2e'!$A$5:$B$16,2,0)</f>
        <v>0.3</v>
      </c>
      <c r="V536">
        <f>VLOOKUP(Tableau2[[#This Row],[5. type transport]],'Taux émission CO2e'!$A$20:$D$31,4,0)</f>
        <v>6.7400000000000002E-2</v>
      </c>
      <c r="W536">
        <f>VLOOKUP(Tableau2[[#This Row],[5. type transport]],'Taux émission CO2e'!$A$20:$B$31,2,0)</f>
        <v>0.7</v>
      </c>
      <c r="X536" s="98">
        <f t="shared" si="17"/>
        <v>7.0381326900000003</v>
      </c>
    </row>
    <row r="537" spans="1:24" x14ac:dyDescent="0.25">
      <c r="A537">
        <v>20220100037</v>
      </c>
      <c r="B537" s="95">
        <v>44564</v>
      </c>
      <c r="C537" s="102">
        <f>YEAR(Tableau2[[#This Row],[2. date saisie]])</f>
        <v>2022</v>
      </c>
      <c r="D537" s="102">
        <f>MONTH(Tableau2[[#This Row],[2. date saisie]])</f>
        <v>1</v>
      </c>
      <c r="E537" s="102" t="str">
        <f t="shared" si="16"/>
        <v>01</v>
      </c>
      <c r="F537" s="102" t="str">
        <f>_xlfn.CONCAT(Tableau2[[#This Row],[2a]],Tableau2[[#This Row],[2c]])</f>
        <v>202201</v>
      </c>
      <c r="G537" s="96">
        <v>1450191</v>
      </c>
      <c r="H537">
        <v>300</v>
      </c>
      <c r="I537" s="102">
        <f>Tableau2[[#This Row],[4. poids OT (kg)]]/1000</f>
        <v>0.3</v>
      </c>
      <c r="J537" t="s">
        <v>46</v>
      </c>
      <c r="K537">
        <v>90</v>
      </c>
      <c r="L537">
        <v>91100</v>
      </c>
      <c r="M537" t="s">
        <v>70</v>
      </c>
      <c r="N537">
        <v>59810</v>
      </c>
      <c r="O537" t="s">
        <v>104</v>
      </c>
      <c r="P537">
        <v>248.797</v>
      </c>
      <c r="Q537" t="s">
        <v>72</v>
      </c>
      <c r="R537">
        <v>1969</v>
      </c>
      <c r="S537" t="s">
        <v>69</v>
      </c>
      <c r="T537">
        <f>VLOOKUP(Tableau2[[#This Row],[5. type transport]],'Taux émission CO2e'!$A$5:$D$16,4,0)</f>
        <v>0.16</v>
      </c>
      <c r="U537">
        <f>VLOOKUP(Tableau2[[#This Row],[5. type transport]],'Taux émission CO2e'!$A$5:$B$16,2,0)</f>
        <v>0.3</v>
      </c>
      <c r="V537">
        <f>VLOOKUP(Tableau2[[#This Row],[5. type transport]],'Taux émission CO2e'!$A$20:$D$31,4,0)</f>
        <v>6.7400000000000002E-2</v>
      </c>
      <c r="W537">
        <f>VLOOKUP(Tableau2[[#This Row],[5. type transport]],'Taux émission CO2e'!$A$20:$B$31,2,0)</f>
        <v>0.7</v>
      </c>
      <c r="X537" s="98">
        <f t="shared" si="17"/>
        <v>7.1041495379999997</v>
      </c>
    </row>
    <row r="538" spans="1:24" x14ac:dyDescent="0.25">
      <c r="A538">
        <v>20220100037</v>
      </c>
      <c r="B538" s="95">
        <v>44564</v>
      </c>
      <c r="C538" s="102">
        <f>YEAR(Tableau2[[#This Row],[2. date saisie]])</f>
        <v>2022</v>
      </c>
      <c r="D538" s="102">
        <f>MONTH(Tableau2[[#This Row],[2. date saisie]])</f>
        <v>1</v>
      </c>
      <c r="E538" s="102" t="str">
        <f t="shared" si="16"/>
        <v>01</v>
      </c>
      <c r="F538" s="102" t="str">
        <f>_xlfn.CONCAT(Tableau2[[#This Row],[2a]],Tableau2[[#This Row],[2c]])</f>
        <v>202201</v>
      </c>
      <c r="G538" s="96">
        <v>1448943</v>
      </c>
      <c r="H538">
        <v>225</v>
      </c>
      <c r="I538" s="102">
        <f>Tableau2[[#This Row],[4. poids OT (kg)]]/1000</f>
        <v>0.22500000000000001</v>
      </c>
      <c r="J538" t="s">
        <v>46</v>
      </c>
      <c r="K538">
        <v>110</v>
      </c>
      <c r="L538">
        <v>21300</v>
      </c>
      <c r="M538" t="s">
        <v>94</v>
      </c>
      <c r="N538">
        <v>59100</v>
      </c>
      <c r="O538" t="s">
        <v>74</v>
      </c>
      <c r="P538">
        <v>520.61199999999997</v>
      </c>
      <c r="Q538" t="s">
        <v>95</v>
      </c>
      <c r="R538">
        <v>1995</v>
      </c>
      <c r="S538" t="s">
        <v>78</v>
      </c>
      <c r="T538">
        <f>VLOOKUP(Tableau2[[#This Row],[5. type transport]],'Taux émission CO2e'!$A$5:$D$16,4,0)</f>
        <v>0.16</v>
      </c>
      <c r="U538">
        <f>VLOOKUP(Tableau2[[#This Row],[5. type transport]],'Taux émission CO2e'!$A$5:$B$16,2,0)</f>
        <v>0.3</v>
      </c>
      <c r="V538">
        <f>VLOOKUP(Tableau2[[#This Row],[5. type transport]],'Taux émission CO2e'!$A$20:$D$31,4,0)</f>
        <v>6.7400000000000002E-2</v>
      </c>
      <c r="W538">
        <f>VLOOKUP(Tableau2[[#This Row],[5. type transport]],'Taux émission CO2e'!$A$20:$B$31,2,0)</f>
        <v>0.7</v>
      </c>
      <c r="X538" s="98">
        <f t="shared" si="17"/>
        <v>11.149166286</v>
      </c>
    </row>
    <row r="539" spans="1:24" x14ac:dyDescent="0.25">
      <c r="A539">
        <v>20220100037</v>
      </c>
      <c r="B539" s="95">
        <v>44564</v>
      </c>
      <c r="C539" s="102">
        <f>YEAR(Tableau2[[#This Row],[2. date saisie]])</f>
        <v>2022</v>
      </c>
      <c r="D539" s="102">
        <f>MONTH(Tableau2[[#This Row],[2. date saisie]])</f>
        <v>1</v>
      </c>
      <c r="E539" s="102" t="str">
        <f t="shared" si="16"/>
        <v>01</v>
      </c>
      <c r="F539" s="102" t="str">
        <f>_xlfn.CONCAT(Tableau2[[#This Row],[2a]],Tableau2[[#This Row],[2c]])</f>
        <v>202201</v>
      </c>
      <c r="G539" s="96">
        <v>1450194</v>
      </c>
      <c r="H539">
        <v>500</v>
      </c>
      <c r="I539" s="102">
        <f>Tableau2[[#This Row],[4. poids OT (kg)]]/1000</f>
        <v>0.5</v>
      </c>
      <c r="J539" t="s">
        <v>46</v>
      </c>
      <c r="K539">
        <v>155</v>
      </c>
      <c r="L539">
        <v>91100</v>
      </c>
      <c r="M539" t="s">
        <v>70</v>
      </c>
      <c r="N539">
        <v>21300</v>
      </c>
      <c r="O539" t="s">
        <v>89</v>
      </c>
      <c r="P539">
        <v>279.79899999999998</v>
      </c>
      <c r="Q539" t="s">
        <v>72</v>
      </c>
      <c r="R539">
        <v>1969</v>
      </c>
      <c r="S539" t="s">
        <v>69</v>
      </c>
      <c r="T539">
        <f>VLOOKUP(Tableau2[[#This Row],[5. type transport]],'Taux émission CO2e'!$A$5:$D$16,4,0)</f>
        <v>0.16</v>
      </c>
      <c r="U539">
        <f>VLOOKUP(Tableau2[[#This Row],[5. type transport]],'Taux émission CO2e'!$A$5:$B$16,2,0)</f>
        <v>0.3</v>
      </c>
      <c r="V539">
        <f>VLOOKUP(Tableau2[[#This Row],[5. type transport]],'Taux émission CO2e'!$A$20:$D$31,4,0)</f>
        <v>6.7400000000000002E-2</v>
      </c>
      <c r="W539">
        <f>VLOOKUP(Tableau2[[#This Row],[5. type transport]],'Taux émission CO2e'!$A$20:$B$31,2,0)</f>
        <v>0.7</v>
      </c>
      <c r="X539" s="98">
        <f t="shared" si="17"/>
        <v>13.315634409999999</v>
      </c>
    </row>
    <row r="540" spans="1:24" x14ac:dyDescent="0.25">
      <c r="A540">
        <v>20220100037</v>
      </c>
      <c r="B540" s="95">
        <v>44566</v>
      </c>
      <c r="C540" s="102">
        <f>YEAR(Tableau2[[#This Row],[2. date saisie]])</f>
        <v>2022</v>
      </c>
      <c r="D540" s="102">
        <f>MONTH(Tableau2[[#This Row],[2. date saisie]])</f>
        <v>1</v>
      </c>
      <c r="E540" s="102" t="str">
        <f t="shared" si="16"/>
        <v>01</v>
      </c>
      <c r="F540" s="102" t="str">
        <f>_xlfn.CONCAT(Tableau2[[#This Row],[2a]],Tableau2[[#This Row],[2c]])</f>
        <v>202201</v>
      </c>
      <c r="G540" s="96">
        <v>1451225</v>
      </c>
      <c r="H540">
        <v>594</v>
      </c>
      <c r="I540" s="102">
        <f>Tableau2[[#This Row],[4. poids OT (kg)]]/1000</f>
        <v>0.59399999999999997</v>
      </c>
      <c r="J540" t="s">
        <v>47</v>
      </c>
      <c r="K540">
        <v>190</v>
      </c>
      <c r="L540">
        <v>91100</v>
      </c>
      <c r="M540" t="s">
        <v>70</v>
      </c>
      <c r="N540">
        <v>26750</v>
      </c>
      <c r="O540" t="s">
        <v>86</v>
      </c>
      <c r="P540">
        <v>541.17999999999995</v>
      </c>
      <c r="Q540" t="s">
        <v>72</v>
      </c>
      <c r="R540">
        <v>1969</v>
      </c>
      <c r="S540" t="s">
        <v>69</v>
      </c>
      <c r="T540">
        <f>VLOOKUP(Tableau2[[#This Row],[5. type transport]],'Taux émission CO2e'!$A$5:$D$16,4,0)</f>
        <v>0.16</v>
      </c>
      <c r="U540">
        <f>VLOOKUP(Tableau2[[#This Row],[5. type transport]],'Taux émission CO2e'!$A$5:$B$16,2,0)</f>
        <v>0.3</v>
      </c>
      <c r="V540">
        <f>VLOOKUP(Tableau2[[#This Row],[5. type transport]],'Taux émission CO2e'!$A$20:$D$31,4,0)</f>
        <v>6.7400000000000002E-2</v>
      </c>
      <c r="W540">
        <f>VLOOKUP(Tableau2[[#This Row],[5. type transport]],'Taux émission CO2e'!$A$20:$B$31,2,0)</f>
        <v>0.7</v>
      </c>
      <c r="X540" s="98">
        <f t="shared" si="17"/>
        <v>30.596650365599999</v>
      </c>
    </row>
    <row r="541" spans="1:24" x14ac:dyDescent="0.25">
      <c r="A541">
        <v>20220100037</v>
      </c>
      <c r="B541" s="95">
        <v>44568</v>
      </c>
      <c r="C541" s="102">
        <f>YEAR(Tableau2[[#This Row],[2. date saisie]])</f>
        <v>2022</v>
      </c>
      <c r="D541" s="102">
        <f>MONTH(Tableau2[[#This Row],[2. date saisie]])</f>
        <v>1</v>
      </c>
      <c r="E541" s="102" t="str">
        <f t="shared" si="16"/>
        <v>01</v>
      </c>
      <c r="F541" s="102" t="str">
        <f>_xlfn.CONCAT(Tableau2[[#This Row],[2a]],Tableau2[[#This Row],[2c]])</f>
        <v>202201</v>
      </c>
      <c r="G541" s="96">
        <v>1451971</v>
      </c>
      <c r="H541">
        <v>200</v>
      </c>
      <c r="I541" s="102">
        <f>Tableau2[[#This Row],[4. poids OT (kg)]]/1000</f>
        <v>0.2</v>
      </c>
      <c r="J541" t="s">
        <v>46</v>
      </c>
      <c r="K541">
        <v>165</v>
      </c>
      <c r="L541">
        <v>67100</v>
      </c>
      <c r="M541" t="s">
        <v>73</v>
      </c>
      <c r="N541">
        <v>91100</v>
      </c>
      <c r="O541" t="s">
        <v>76</v>
      </c>
      <c r="P541">
        <v>516.47400000000005</v>
      </c>
      <c r="Q541" t="s">
        <v>75</v>
      </c>
      <c r="R541">
        <v>1987</v>
      </c>
      <c r="S541" t="s">
        <v>69</v>
      </c>
      <c r="T541">
        <f>VLOOKUP(Tableau2[[#This Row],[5. type transport]],'Taux émission CO2e'!$A$5:$D$16,4,0)</f>
        <v>0.16</v>
      </c>
      <c r="U541">
        <f>VLOOKUP(Tableau2[[#This Row],[5. type transport]],'Taux émission CO2e'!$A$5:$B$16,2,0)</f>
        <v>0.3</v>
      </c>
      <c r="V541">
        <f>VLOOKUP(Tableau2[[#This Row],[5. type transport]],'Taux émission CO2e'!$A$20:$D$31,4,0)</f>
        <v>6.7400000000000002E-2</v>
      </c>
      <c r="W541">
        <f>VLOOKUP(Tableau2[[#This Row],[5. type transport]],'Taux émission CO2e'!$A$20:$B$31,2,0)</f>
        <v>0.7</v>
      </c>
      <c r="X541" s="98">
        <f t="shared" si="17"/>
        <v>9.8315990640000024</v>
      </c>
    </row>
    <row r="542" spans="1:24" x14ac:dyDescent="0.25">
      <c r="A542">
        <v>20220100037</v>
      </c>
      <c r="B542" s="95">
        <v>44571</v>
      </c>
      <c r="C542" s="102">
        <f>YEAR(Tableau2[[#This Row],[2. date saisie]])</f>
        <v>2022</v>
      </c>
      <c r="D542" s="102">
        <f>MONTH(Tableau2[[#This Row],[2. date saisie]])</f>
        <v>1</v>
      </c>
      <c r="E542" s="102" t="str">
        <f t="shared" si="16"/>
        <v>01</v>
      </c>
      <c r="F542" s="102" t="str">
        <f>_xlfn.CONCAT(Tableau2[[#This Row],[2a]],Tableau2[[#This Row],[2c]])</f>
        <v>202201</v>
      </c>
      <c r="G542" s="96">
        <v>1452476</v>
      </c>
      <c r="H542">
        <v>62</v>
      </c>
      <c r="I542" s="102">
        <f>Tableau2[[#This Row],[4. poids OT (kg)]]/1000</f>
        <v>6.2E-2</v>
      </c>
      <c r="J542" t="s">
        <v>46</v>
      </c>
      <c r="K542">
        <v>100</v>
      </c>
      <c r="L542">
        <v>91100</v>
      </c>
      <c r="M542" t="s">
        <v>70</v>
      </c>
      <c r="N542">
        <v>62450</v>
      </c>
      <c r="O542" t="s">
        <v>140</v>
      </c>
      <c r="P542">
        <v>190.11600000000001</v>
      </c>
      <c r="Q542" t="s">
        <v>72</v>
      </c>
      <c r="R542">
        <v>1969</v>
      </c>
      <c r="S542" t="s">
        <v>69</v>
      </c>
      <c r="T542">
        <f>VLOOKUP(Tableau2[[#This Row],[5. type transport]],'Taux émission CO2e'!$A$5:$D$16,4,0)</f>
        <v>0.16</v>
      </c>
      <c r="U542">
        <f>VLOOKUP(Tableau2[[#This Row],[5. type transport]],'Taux émission CO2e'!$A$5:$B$16,2,0)</f>
        <v>0.3</v>
      </c>
      <c r="V542">
        <f>VLOOKUP(Tableau2[[#This Row],[5. type transport]],'Taux émission CO2e'!$A$20:$D$31,4,0)</f>
        <v>6.7400000000000002E-2</v>
      </c>
      <c r="W542">
        <f>VLOOKUP(Tableau2[[#This Row],[5. type transport]],'Taux émission CO2e'!$A$20:$B$31,2,0)</f>
        <v>0.7</v>
      </c>
      <c r="X542" s="98">
        <f t="shared" si="17"/>
        <v>1.1219049345600001</v>
      </c>
    </row>
    <row r="543" spans="1:24" x14ac:dyDescent="0.25">
      <c r="A543">
        <v>20220100037</v>
      </c>
      <c r="B543" s="95">
        <v>44571</v>
      </c>
      <c r="C543" s="102">
        <f>YEAR(Tableau2[[#This Row],[2. date saisie]])</f>
        <v>2022</v>
      </c>
      <c r="D543" s="102">
        <f>MONTH(Tableau2[[#This Row],[2. date saisie]])</f>
        <v>1</v>
      </c>
      <c r="E543" s="102" t="str">
        <f t="shared" si="16"/>
        <v>01</v>
      </c>
      <c r="F543" s="102" t="str">
        <f>_xlfn.CONCAT(Tableau2[[#This Row],[2a]],Tableau2[[#This Row],[2c]])</f>
        <v>202201</v>
      </c>
      <c r="G543" s="96">
        <v>1452037</v>
      </c>
      <c r="H543">
        <v>800</v>
      </c>
      <c r="I543" s="102">
        <f>Tableau2[[#This Row],[4. poids OT (kg)]]/1000</f>
        <v>0.8</v>
      </c>
      <c r="J543" t="s">
        <v>46</v>
      </c>
      <c r="K543">
        <v>360</v>
      </c>
      <c r="L543">
        <v>59100</v>
      </c>
      <c r="M543" t="s">
        <v>98</v>
      </c>
      <c r="N543">
        <v>24400</v>
      </c>
      <c r="O543" t="s">
        <v>180</v>
      </c>
      <c r="P543">
        <v>757.46799999999996</v>
      </c>
      <c r="Q543" t="s">
        <v>100</v>
      </c>
      <c r="R543">
        <v>1987</v>
      </c>
      <c r="S543" t="s">
        <v>69</v>
      </c>
      <c r="T543">
        <f>VLOOKUP(Tableau2[[#This Row],[5. type transport]],'Taux émission CO2e'!$A$5:$D$16,4,0)</f>
        <v>0.16</v>
      </c>
      <c r="U543">
        <f>VLOOKUP(Tableau2[[#This Row],[5. type transport]],'Taux émission CO2e'!$A$5:$B$16,2,0)</f>
        <v>0.3</v>
      </c>
      <c r="V543">
        <f>VLOOKUP(Tableau2[[#This Row],[5. type transport]],'Taux émission CO2e'!$A$20:$D$31,4,0)</f>
        <v>6.7400000000000002E-2</v>
      </c>
      <c r="W543">
        <f>VLOOKUP(Tableau2[[#This Row],[5. type transport]],'Taux émission CO2e'!$A$20:$B$31,2,0)</f>
        <v>0.7</v>
      </c>
      <c r="X543" s="98">
        <f t="shared" si="17"/>
        <v>57.676643392000003</v>
      </c>
    </row>
    <row r="544" spans="1:24" x14ac:dyDescent="0.25">
      <c r="A544">
        <v>20220100037</v>
      </c>
      <c r="B544" s="95">
        <v>44572</v>
      </c>
      <c r="C544" s="102">
        <f>YEAR(Tableau2[[#This Row],[2. date saisie]])</f>
        <v>2022</v>
      </c>
      <c r="D544" s="102">
        <f>MONTH(Tableau2[[#This Row],[2. date saisie]])</f>
        <v>1</v>
      </c>
      <c r="E544" s="102" t="str">
        <f t="shared" si="16"/>
        <v>01</v>
      </c>
      <c r="F544" s="102" t="str">
        <f>_xlfn.CONCAT(Tableau2[[#This Row],[2a]],Tableau2[[#This Row],[2c]])</f>
        <v>202201</v>
      </c>
      <c r="G544" s="96">
        <v>1452726</v>
      </c>
      <c r="H544">
        <v>450</v>
      </c>
      <c r="I544" s="102">
        <f>Tableau2[[#This Row],[4. poids OT (kg)]]/1000</f>
        <v>0.45</v>
      </c>
      <c r="J544" t="s">
        <v>42</v>
      </c>
      <c r="K544">
        <v>123</v>
      </c>
      <c r="L544">
        <v>93120</v>
      </c>
      <c r="M544" t="s">
        <v>66</v>
      </c>
      <c r="N544">
        <v>91100</v>
      </c>
      <c r="O544" t="s">
        <v>76</v>
      </c>
      <c r="P544">
        <v>54.761000000000003</v>
      </c>
      <c r="Q544" t="s">
        <v>68</v>
      </c>
      <c r="R544">
        <v>1972</v>
      </c>
      <c r="S544" t="s">
        <v>69</v>
      </c>
      <c r="T544">
        <f>VLOOKUP(Tableau2[[#This Row],[5. type transport]],'Taux émission CO2e'!$A$5:$D$16,4,0)</f>
        <v>0.16</v>
      </c>
      <c r="U544">
        <f>VLOOKUP(Tableau2[[#This Row],[5. type transport]],'Taux émission CO2e'!$A$5:$B$16,2,0)</f>
        <v>1</v>
      </c>
      <c r="V544">
        <f>VLOOKUP(Tableau2[[#This Row],[5. type transport]],'Taux émission CO2e'!$A$20:$D$31,4,0)</f>
        <v>0</v>
      </c>
      <c r="W544">
        <f>VLOOKUP(Tableau2[[#This Row],[5. type transport]],'Taux émission CO2e'!$A$20:$B$31,2,0)</f>
        <v>0</v>
      </c>
      <c r="X544" s="98">
        <f t="shared" si="17"/>
        <v>3.9427920000000007</v>
      </c>
    </row>
    <row r="545" spans="1:24" x14ac:dyDescent="0.25">
      <c r="A545">
        <v>20220100037</v>
      </c>
      <c r="B545" s="95">
        <v>44572</v>
      </c>
      <c r="C545" s="102">
        <f>YEAR(Tableau2[[#This Row],[2. date saisie]])</f>
        <v>2022</v>
      </c>
      <c r="D545" s="102">
        <f>MONTH(Tableau2[[#This Row],[2. date saisie]])</f>
        <v>1</v>
      </c>
      <c r="E545" s="102" t="str">
        <f t="shared" si="16"/>
        <v>01</v>
      </c>
      <c r="F545" s="102" t="str">
        <f>_xlfn.CONCAT(Tableau2[[#This Row],[2a]],Tableau2[[#This Row],[2c]])</f>
        <v>202201</v>
      </c>
      <c r="G545" s="96">
        <v>1453720</v>
      </c>
      <c r="H545">
        <v>148</v>
      </c>
      <c r="I545" s="102">
        <f>Tableau2[[#This Row],[4. poids OT (kg)]]/1000</f>
        <v>0.14799999999999999</v>
      </c>
      <c r="J545" t="s">
        <v>46</v>
      </c>
      <c r="K545">
        <v>131</v>
      </c>
      <c r="L545">
        <v>91100</v>
      </c>
      <c r="M545" t="s">
        <v>70</v>
      </c>
      <c r="N545">
        <v>39570</v>
      </c>
      <c r="O545" t="s">
        <v>105</v>
      </c>
      <c r="P545">
        <v>380.45499999999998</v>
      </c>
      <c r="Q545" t="s">
        <v>72</v>
      </c>
      <c r="R545">
        <v>1969</v>
      </c>
      <c r="S545" t="s">
        <v>69</v>
      </c>
      <c r="T545">
        <f>VLOOKUP(Tableau2[[#This Row],[5. type transport]],'Taux émission CO2e'!$A$5:$D$16,4,0)</f>
        <v>0.16</v>
      </c>
      <c r="U545">
        <f>VLOOKUP(Tableau2[[#This Row],[5. type transport]],'Taux émission CO2e'!$A$5:$B$16,2,0)</f>
        <v>0.3</v>
      </c>
      <c r="V545">
        <f>VLOOKUP(Tableau2[[#This Row],[5. type transport]],'Taux émission CO2e'!$A$20:$D$31,4,0)</f>
        <v>6.7400000000000002E-2</v>
      </c>
      <c r="W545">
        <f>VLOOKUP(Tableau2[[#This Row],[5. type transport]],'Taux émission CO2e'!$A$20:$B$31,2,0)</f>
        <v>0.7</v>
      </c>
      <c r="X545" s="98">
        <f t="shared" si="17"/>
        <v>5.3593326212000001</v>
      </c>
    </row>
    <row r="546" spans="1:24" x14ac:dyDescent="0.25">
      <c r="A546">
        <v>20220100037</v>
      </c>
      <c r="B546" s="95">
        <v>44572</v>
      </c>
      <c r="C546" s="102">
        <f>YEAR(Tableau2[[#This Row],[2. date saisie]])</f>
        <v>2022</v>
      </c>
      <c r="D546" s="102">
        <f>MONTH(Tableau2[[#This Row],[2. date saisie]])</f>
        <v>1</v>
      </c>
      <c r="E546" s="102" t="str">
        <f t="shared" si="16"/>
        <v>01</v>
      </c>
      <c r="F546" s="102" t="str">
        <f>_xlfn.CONCAT(Tableau2[[#This Row],[2a]],Tableau2[[#This Row],[2c]])</f>
        <v>202201</v>
      </c>
      <c r="G546" s="96">
        <v>1453008</v>
      </c>
      <c r="H546">
        <v>311</v>
      </c>
      <c r="I546" s="102">
        <f>Tableau2[[#This Row],[4. poids OT (kg)]]/1000</f>
        <v>0.311</v>
      </c>
      <c r="J546" t="s">
        <v>46</v>
      </c>
      <c r="K546">
        <v>132</v>
      </c>
      <c r="L546">
        <v>91100</v>
      </c>
      <c r="M546" t="s">
        <v>70</v>
      </c>
      <c r="N546">
        <v>62780</v>
      </c>
      <c r="O546" t="s">
        <v>102</v>
      </c>
      <c r="P546">
        <v>280.69799999999998</v>
      </c>
      <c r="Q546" t="s">
        <v>72</v>
      </c>
      <c r="R546">
        <v>1969</v>
      </c>
      <c r="S546" t="s">
        <v>69</v>
      </c>
      <c r="T546">
        <f>VLOOKUP(Tableau2[[#This Row],[5. type transport]],'Taux émission CO2e'!$A$5:$D$16,4,0)</f>
        <v>0.16</v>
      </c>
      <c r="U546">
        <f>VLOOKUP(Tableau2[[#This Row],[5. type transport]],'Taux émission CO2e'!$A$5:$B$16,2,0)</f>
        <v>0.3</v>
      </c>
      <c r="V546">
        <f>VLOOKUP(Tableau2[[#This Row],[5. type transport]],'Taux émission CO2e'!$A$20:$D$31,4,0)</f>
        <v>6.7400000000000002E-2</v>
      </c>
      <c r="W546">
        <f>VLOOKUP(Tableau2[[#This Row],[5. type transport]],'Taux émission CO2e'!$A$20:$B$31,2,0)</f>
        <v>0.7</v>
      </c>
      <c r="X546" s="98">
        <f t="shared" si="17"/>
        <v>8.3089358840400003</v>
      </c>
    </row>
    <row r="547" spans="1:24" x14ac:dyDescent="0.25">
      <c r="A547">
        <v>20220100037</v>
      </c>
      <c r="B547" s="95">
        <v>44572</v>
      </c>
      <c r="C547" s="102">
        <f>YEAR(Tableau2[[#This Row],[2. date saisie]])</f>
        <v>2022</v>
      </c>
      <c r="D547" s="102">
        <f>MONTH(Tableau2[[#This Row],[2. date saisie]])</f>
        <v>1</v>
      </c>
      <c r="E547" s="102" t="str">
        <f t="shared" si="16"/>
        <v>01</v>
      </c>
      <c r="F547" s="102" t="str">
        <f>_xlfn.CONCAT(Tableau2[[#This Row],[2a]],Tableau2[[#This Row],[2c]])</f>
        <v>202201</v>
      </c>
      <c r="G547" s="96">
        <v>1453723</v>
      </c>
      <c r="H547">
        <v>57</v>
      </c>
      <c r="I547" s="102">
        <f>Tableau2[[#This Row],[4. poids OT (kg)]]/1000</f>
        <v>5.7000000000000002E-2</v>
      </c>
      <c r="J547" t="s">
        <v>46</v>
      </c>
      <c r="K547">
        <v>140</v>
      </c>
      <c r="L547">
        <v>91100</v>
      </c>
      <c r="M547" t="s">
        <v>70</v>
      </c>
      <c r="N547">
        <v>67100</v>
      </c>
      <c r="O547" t="s">
        <v>79</v>
      </c>
      <c r="P547">
        <v>515.798</v>
      </c>
      <c r="Q547" t="s">
        <v>72</v>
      </c>
      <c r="R547">
        <v>1969</v>
      </c>
      <c r="S547" t="s">
        <v>69</v>
      </c>
      <c r="T547">
        <f>VLOOKUP(Tableau2[[#This Row],[5. type transport]],'Taux émission CO2e'!$A$5:$D$16,4,0)</f>
        <v>0.16</v>
      </c>
      <c r="U547">
        <f>VLOOKUP(Tableau2[[#This Row],[5. type transport]],'Taux émission CO2e'!$A$5:$B$16,2,0)</f>
        <v>0.3</v>
      </c>
      <c r="V547">
        <f>VLOOKUP(Tableau2[[#This Row],[5. type transport]],'Taux émission CO2e'!$A$20:$D$31,4,0)</f>
        <v>6.7400000000000002E-2</v>
      </c>
      <c r="W547">
        <f>VLOOKUP(Tableau2[[#This Row],[5. type transport]],'Taux émission CO2e'!$A$20:$B$31,2,0)</f>
        <v>0.7</v>
      </c>
      <c r="X547" s="98">
        <f t="shared" si="17"/>
        <v>2.7983382574800002</v>
      </c>
    </row>
    <row r="548" spans="1:24" x14ac:dyDescent="0.25">
      <c r="A548">
        <v>20220100037</v>
      </c>
      <c r="B548" s="95">
        <v>44574</v>
      </c>
      <c r="C548" s="102">
        <f>YEAR(Tableau2[[#This Row],[2. date saisie]])</f>
        <v>2022</v>
      </c>
      <c r="D548" s="102">
        <f>MONTH(Tableau2[[#This Row],[2. date saisie]])</f>
        <v>1</v>
      </c>
      <c r="E548" s="102" t="str">
        <f t="shared" si="16"/>
        <v>01</v>
      </c>
      <c r="F548" s="102" t="str">
        <f>_xlfn.CONCAT(Tableau2[[#This Row],[2a]],Tableau2[[#This Row],[2c]])</f>
        <v>202201</v>
      </c>
      <c r="G548" s="96">
        <v>1454811</v>
      </c>
      <c r="H548">
        <v>300</v>
      </c>
      <c r="I548" s="102">
        <f>Tableau2[[#This Row],[4. poids OT (kg)]]/1000</f>
        <v>0.3</v>
      </c>
      <c r="J548" t="s">
        <v>46</v>
      </c>
      <c r="K548">
        <v>100</v>
      </c>
      <c r="L548">
        <v>91100</v>
      </c>
      <c r="M548" t="s">
        <v>70</v>
      </c>
      <c r="N548">
        <v>62138</v>
      </c>
      <c r="O548" t="s">
        <v>141</v>
      </c>
      <c r="P548">
        <v>246.48500000000001</v>
      </c>
      <c r="Q548" t="s">
        <v>72</v>
      </c>
      <c r="R548">
        <v>1969</v>
      </c>
      <c r="S548" t="s">
        <v>69</v>
      </c>
      <c r="T548">
        <f>VLOOKUP(Tableau2[[#This Row],[5. type transport]],'Taux émission CO2e'!$A$5:$D$16,4,0)</f>
        <v>0.16</v>
      </c>
      <c r="U548">
        <f>VLOOKUP(Tableau2[[#This Row],[5. type transport]],'Taux émission CO2e'!$A$5:$B$16,2,0)</f>
        <v>0.3</v>
      </c>
      <c r="V548">
        <f>VLOOKUP(Tableau2[[#This Row],[5. type transport]],'Taux émission CO2e'!$A$20:$D$31,4,0)</f>
        <v>6.7400000000000002E-2</v>
      </c>
      <c r="W548">
        <f>VLOOKUP(Tableau2[[#This Row],[5. type transport]],'Taux émission CO2e'!$A$20:$B$31,2,0)</f>
        <v>0.7</v>
      </c>
      <c r="X548" s="98">
        <f t="shared" si="17"/>
        <v>7.0381326900000003</v>
      </c>
    </row>
    <row r="549" spans="1:24" x14ac:dyDescent="0.25">
      <c r="A549">
        <v>20220100037</v>
      </c>
      <c r="B549" s="95">
        <v>44575</v>
      </c>
      <c r="C549" s="102">
        <f>YEAR(Tableau2[[#This Row],[2. date saisie]])</f>
        <v>2022</v>
      </c>
      <c r="D549" s="102">
        <f>MONTH(Tableau2[[#This Row],[2. date saisie]])</f>
        <v>1</v>
      </c>
      <c r="E549" s="102" t="str">
        <f t="shared" si="16"/>
        <v>01</v>
      </c>
      <c r="F549" s="102" t="str">
        <f>_xlfn.CONCAT(Tableau2[[#This Row],[2a]],Tableau2[[#This Row],[2c]])</f>
        <v>202201</v>
      </c>
      <c r="G549" s="96">
        <v>1455266</v>
      </c>
      <c r="H549">
        <v>200</v>
      </c>
      <c r="I549" s="102">
        <f>Tableau2[[#This Row],[4. poids OT (kg)]]/1000</f>
        <v>0.2</v>
      </c>
      <c r="J549" t="s">
        <v>46</v>
      </c>
      <c r="K549">
        <v>118</v>
      </c>
      <c r="L549">
        <v>60000</v>
      </c>
      <c r="M549" t="s">
        <v>138</v>
      </c>
      <c r="N549">
        <v>59100</v>
      </c>
      <c r="O549" t="s">
        <v>74</v>
      </c>
      <c r="P549">
        <v>206.50700000000001</v>
      </c>
      <c r="Q549" t="s">
        <v>139</v>
      </c>
      <c r="R549">
        <v>1995</v>
      </c>
      <c r="S549" t="s">
        <v>69</v>
      </c>
      <c r="T549">
        <f>VLOOKUP(Tableau2[[#This Row],[5. type transport]],'Taux émission CO2e'!$A$5:$D$16,4,0)</f>
        <v>0.16</v>
      </c>
      <c r="U549">
        <f>VLOOKUP(Tableau2[[#This Row],[5. type transport]],'Taux émission CO2e'!$A$5:$B$16,2,0)</f>
        <v>0.3</v>
      </c>
      <c r="V549">
        <f>VLOOKUP(Tableau2[[#This Row],[5. type transport]],'Taux émission CO2e'!$A$20:$D$31,4,0)</f>
        <v>6.7400000000000002E-2</v>
      </c>
      <c r="W549">
        <f>VLOOKUP(Tableau2[[#This Row],[5. type transport]],'Taux émission CO2e'!$A$20:$B$31,2,0)</f>
        <v>0.7</v>
      </c>
      <c r="X549" s="98">
        <f t="shared" si="17"/>
        <v>3.9310672520000005</v>
      </c>
    </row>
    <row r="550" spans="1:24" x14ac:dyDescent="0.25">
      <c r="A550">
        <v>20220100037</v>
      </c>
      <c r="B550" s="95">
        <v>44578</v>
      </c>
      <c r="C550" s="102">
        <f>YEAR(Tableau2[[#This Row],[2. date saisie]])</f>
        <v>2022</v>
      </c>
      <c r="D550" s="102">
        <f>MONTH(Tableau2[[#This Row],[2. date saisie]])</f>
        <v>1</v>
      </c>
      <c r="E550" s="102" t="str">
        <f t="shared" si="16"/>
        <v>01</v>
      </c>
      <c r="F550" s="102" t="str">
        <f>_xlfn.CONCAT(Tableau2[[#This Row],[2a]],Tableau2[[#This Row],[2c]])</f>
        <v>202201</v>
      </c>
      <c r="G550" s="96">
        <v>1454643</v>
      </c>
      <c r="H550">
        <v>225</v>
      </c>
      <c r="I550" s="102">
        <f>Tableau2[[#This Row],[4. poids OT (kg)]]/1000</f>
        <v>0.22500000000000001</v>
      </c>
      <c r="J550" t="s">
        <v>46</v>
      </c>
      <c r="K550">
        <v>110</v>
      </c>
      <c r="L550">
        <v>21300</v>
      </c>
      <c r="M550" t="s">
        <v>94</v>
      </c>
      <c r="N550">
        <v>59100</v>
      </c>
      <c r="O550" t="s">
        <v>74</v>
      </c>
      <c r="P550">
        <v>520.61199999999997</v>
      </c>
      <c r="Q550" t="s">
        <v>95</v>
      </c>
      <c r="R550">
        <v>1995</v>
      </c>
      <c r="S550" t="s">
        <v>78</v>
      </c>
      <c r="T550">
        <f>VLOOKUP(Tableau2[[#This Row],[5. type transport]],'Taux émission CO2e'!$A$5:$D$16,4,0)</f>
        <v>0.16</v>
      </c>
      <c r="U550">
        <f>VLOOKUP(Tableau2[[#This Row],[5. type transport]],'Taux émission CO2e'!$A$5:$B$16,2,0)</f>
        <v>0.3</v>
      </c>
      <c r="V550">
        <f>VLOOKUP(Tableau2[[#This Row],[5. type transport]],'Taux émission CO2e'!$A$20:$D$31,4,0)</f>
        <v>6.7400000000000002E-2</v>
      </c>
      <c r="W550">
        <f>VLOOKUP(Tableau2[[#This Row],[5. type transport]],'Taux émission CO2e'!$A$20:$B$31,2,0)</f>
        <v>0.7</v>
      </c>
      <c r="X550" s="98">
        <f t="shared" si="17"/>
        <v>11.149166286</v>
      </c>
    </row>
    <row r="551" spans="1:24" x14ac:dyDescent="0.25">
      <c r="A551">
        <v>20220100037</v>
      </c>
      <c r="B551" s="95">
        <v>44578</v>
      </c>
      <c r="C551" s="102">
        <f>YEAR(Tableau2[[#This Row],[2. date saisie]])</f>
        <v>2022</v>
      </c>
      <c r="D551" s="102">
        <f>MONTH(Tableau2[[#This Row],[2. date saisie]])</f>
        <v>1</v>
      </c>
      <c r="E551" s="102" t="str">
        <f t="shared" si="16"/>
        <v>01</v>
      </c>
      <c r="F551" s="102" t="str">
        <f>_xlfn.CONCAT(Tableau2[[#This Row],[2a]],Tableau2[[#This Row],[2c]])</f>
        <v>202201</v>
      </c>
      <c r="G551" s="96">
        <v>1454622</v>
      </c>
      <c r="H551">
        <v>500</v>
      </c>
      <c r="I551" s="102">
        <f>Tableau2[[#This Row],[4. poids OT (kg)]]/1000</f>
        <v>0.5</v>
      </c>
      <c r="J551" t="s">
        <v>47</v>
      </c>
      <c r="K551">
        <v>158</v>
      </c>
      <c r="L551">
        <v>8090</v>
      </c>
      <c r="M551" t="s">
        <v>81</v>
      </c>
      <c r="N551">
        <v>91100</v>
      </c>
      <c r="O551" t="s">
        <v>76</v>
      </c>
      <c r="P551">
        <v>258.04300000000001</v>
      </c>
      <c r="Q551" t="s">
        <v>124</v>
      </c>
      <c r="R551">
        <v>1992</v>
      </c>
      <c r="S551" t="s">
        <v>78</v>
      </c>
      <c r="T551">
        <f>VLOOKUP(Tableau2[[#This Row],[5. type transport]],'Taux émission CO2e'!$A$5:$D$16,4,0)</f>
        <v>0.16</v>
      </c>
      <c r="U551">
        <f>VLOOKUP(Tableau2[[#This Row],[5. type transport]],'Taux émission CO2e'!$A$5:$B$16,2,0)</f>
        <v>0.3</v>
      </c>
      <c r="V551">
        <f>VLOOKUP(Tableau2[[#This Row],[5. type transport]],'Taux émission CO2e'!$A$20:$D$31,4,0)</f>
        <v>6.7400000000000002E-2</v>
      </c>
      <c r="W551">
        <f>VLOOKUP(Tableau2[[#This Row],[5. type transport]],'Taux émission CO2e'!$A$20:$B$31,2,0)</f>
        <v>0.7</v>
      </c>
      <c r="X551" s="98">
        <f t="shared" si="17"/>
        <v>12.28026637</v>
      </c>
    </row>
    <row r="552" spans="1:24" x14ac:dyDescent="0.25">
      <c r="A552">
        <v>20220100037</v>
      </c>
      <c r="B552" s="95">
        <v>44578</v>
      </c>
      <c r="C552" s="102">
        <f>YEAR(Tableau2[[#This Row],[2. date saisie]])</f>
        <v>2022</v>
      </c>
      <c r="D552" s="102">
        <f>MONTH(Tableau2[[#This Row],[2. date saisie]])</f>
        <v>1</v>
      </c>
      <c r="E552" s="102" t="str">
        <f t="shared" si="16"/>
        <v>01</v>
      </c>
      <c r="F552" s="102" t="str">
        <f>_xlfn.CONCAT(Tableau2[[#This Row],[2a]],Tableau2[[#This Row],[2c]])</f>
        <v>202201</v>
      </c>
      <c r="G552" s="96">
        <v>1454340</v>
      </c>
      <c r="H552">
        <v>300</v>
      </c>
      <c r="I552" s="102">
        <f>Tableau2[[#This Row],[4. poids OT (kg)]]/1000</f>
        <v>0.3</v>
      </c>
      <c r="J552" t="s">
        <v>46</v>
      </c>
      <c r="K552">
        <v>228</v>
      </c>
      <c r="L552">
        <v>67100</v>
      </c>
      <c r="M552" t="s">
        <v>73</v>
      </c>
      <c r="N552">
        <v>91100</v>
      </c>
      <c r="O552" t="s">
        <v>76</v>
      </c>
      <c r="P552">
        <v>516.47400000000005</v>
      </c>
      <c r="Q552" t="s">
        <v>75</v>
      </c>
      <c r="R552">
        <v>1987</v>
      </c>
      <c r="S552" t="s">
        <v>69</v>
      </c>
      <c r="T552">
        <f>VLOOKUP(Tableau2[[#This Row],[5. type transport]],'Taux émission CO2e'!$A$5:$D$16,4,0)</f>
        <v>0.16</v>
      </c>
      <c r="U552">
        <f>VLOOKUP(Tableau2[[#This Row],[5. type transport]],'Taux émission CO2e'!$A$5:$B$16,2,0)</f>
        <v>0.3</v>
      </c>
      <c r="V552">
        <f>VLOOKUP(Tableau2[[#This Row],[5. type transport]],'Taux émission CO2e'!$A$20:$D$31,4,0)</f>
        <v>6.7400000000000002E-2</v>
      </c>
      <c r="W552">
        <f>VLOOKUP(Tableau2[[#This Row],[5. type transport]],'Taux émission CO2e'!$A$20:$B$31,2,0)</f>
        <v>0.7</v>
      </c>
      <c r="X552" s="98">
        <f t="shared" si="17"/>
        <v>14.747398596</v>
      </c>
    </row>
    <row r="553" spans="1:24" x14ac:dyDescent="0.25">
      <c r="A553">
        <v>20220100037</v>
      </c>
      <c r="B553" s="95">
        <v>44579</v>
      </c>
      <c r="C553" s="102">
        <f>YEAR(Tableau2[[#This Row],[2. date saisie]])</f>
        <v>2022</v>
      </c>
      <c r="D553" s="102">
        <f>MONTH(Tableau2[[#This Row],[2. date saisie]])</f>
        <v>1</v>
      </c>
      <c r="E553" s="102" t="str">
        <f t="shared" si="16"/>
        <v>01</v>
      </c>
      <c r="F553" s="102" t="str">
        <f>_xlfn.CONCAT(Tableau2[[#This Row],[2a]],Tableau2[[#This Row],[2c]])</f>
        <v>202201</v>
      </c>
      <c r="G553" s="96">
        <v>1456262</v>
      </c>
      <c r="H553">
        <v>600</v>
      </c>
      <c r="I553" s="102">
        <f>Tableau2[[#This Row],[4. poids OT (kg)]]/1000</f>
        <v>0.6</v>
      </c>
      <c r="J553" t="s">
        <v>46</v>
      </c>
      <c r="K553">
        <v>358</v>
      </c>
      <c r="L553">
        <v>40300</v>
      </c>
      <c r="M553" t="s">
        <v>92</v>
      </c>
      <c r="N553">
        <v>91100</v>
      </c>
      <c r="O553" t="s">
        <v>76</v>
      </c>
      <c r="P553">
        <v>752.09199999999998</v>
      </c>
      <c r="Q553" t="s">
        <v>93</v>
      </c>
      <c r="R553">
        <v>1973</v>
      </c>
      <c r="S553" t="s">
        <v>78</v>
      </c>
      <c r="T553">
        <f>VLOOKUP(Tableau2[[#This Row],[5. type transport]],'Taux émission CO2e'!$A$5:$D$16,4,0)</f>
        <v>0.16</v>
      </c>
      <c r="U553">
        <f>VLOOKUP(Tableau2[[#This Row],[5. type transport]],'Taux émission CO2e'!$A$5:$B$16,2,0)</f>
        <v>0.3</v>
      </c>
      <c r="V553">
        <f>VLOOKUP(Tableau2[[#This Row],[5. type transport]],'Taux émission CO2e'!$A$20:$D$31,4,0)</f>
        <v>6.7400000000000002E-2</v>
      </c>
      <c r="W553">
        <f>VLOOKUP(Tableau2[[#This Row],[5. type transport]],'Taux émission CO2e'!$A$20:$B$31,2,0)</f>
        <v>0.7</v>
      </c>
      <c r="X553" s="98">
        <f t="shared" si="17"/>
        <v>42.950469936000005</v>
      </c>
    </row>
    <row r="554" spans="1:24" x14ac:dyDescent="0.25">
      <c r="A554">
        <v>20220100037</v>
      </c>
      <c r="B554" s="95">
        <v>44580</v>
      </c>
      <c r="C554" s="102">
        <f>YEAR(Tableau2[[#This Row],[2. date saisie]])</f>
        <v>2022</v>
      </c>
      <c r="D554" s="102">
        <f>MONTH(Tableau2[[#This Row],[2. date saisie]])</f>
        <v>1</v>
      </c>
      <c r="E554" s="102" t="str">
        <f t="shared" si="16"/>
        <v>01</v>
      </c>
      <c r="F554" s="102" t="str">
        <f>_xlfn.CONCAT(Tableau2[[#This Row],[2a]],Tableau2[[#This Row],[2c]])</f>
        <v>202201</v>
      </c>
      <c r="G554" s="96">
        <v>1457123</v>
      </c>
      <c r="H554">
        <v>189</v>
      </c>
      <c r="I554" s="102">
        <f>Tableau2[[#This Row],[4. poids OT (kg)]]/1000</f>
        <v>0.189</v>
      </c>
      <c r="J554" t="s">
        <v>46</v>
      </c>
      <c r="K554">
        <v>100</v>
      </c>
      <c r="L554">
        <v>91100</v>
      </c>
      <c r="M554" t="s">
        <v>70</v>
      </c>
      <c r="N554">
        <v>62780</v>
      </c>
      <c r="O554" t="s">
        <v>102</v>
      </c>
      <c r="P554">
        <v>280.69799999999998</v>
      </c>
      <c r="Q554" t="s">
        <v>72</v>
      </c>
      <c r="R554">
        <v>1969</v>
      </c>
      <c r="S554" t="s">
        <v>69</v>
      </c>
      <c r="T554">
        <f>VLOOKUP(Tableau2[[#This Row],[5. type transport]],'Taux émission CO2e'!$A$5:$D$16,4,0)</f>
        <v>0.16</v>
      </c>
      <c r="U554">
        <f>VLOOKUP(Tableau2[[#This Row],[5. type transport]],'Taux émission CO2e'!$A$5:$B$16,2,0)</f>
        <v>0.3</v>
      </c>
      <c r="V554">
        <f>VLOOKUP(Tableau2[[#This Row],[5. type transport]],'Taux émission CO2e'!$A$20:$D$31,4,0)</f>
        <v>6.7400000000000002E-2</v>
      </c>
      <c r="W554">
        <f>VLOOKUP(Tableau2[[#This Row],[5. type transport]],'Taux émission CO2e'!$A$20:$B$31,2,0)</f>
        <v>0.7</v>
      </c>
      <c r="X554" s="98">
        <f t="shared" si="17"/>
        <v>5.0494819359599994</v>
      </c>
    </row>
    <row r="555" spans="1:24" x14ac:dyDescent="0.25">
      <c r="A555">
        <v>20220100037</v>
      </c>
      <c r="B555" s="95">
        <v>44581</v>
      </c>
      <c r="C555" s="102">
        <f>YEAR(Tableau2[[#This Row],[2. date saisie]])</f>
        <v>2022</v>
      </c>
      <c r="D555" s="102">
        <f>MONTH(Tableau2[[#This Row],[2. date saisie]])</f>
        <v>1</v>
      </c>
      <c r="E555" s="102" t="str">
        <f t="shared" si="16"/>
        <v>01</v>
      </c>
      <c r="F555" s="102" t="str">
        <f>_xlfn.CONCAT(Tableau2[[#This Row],[2a]],Tableau2[[#This Row],[2c]])</f>
        <v>202201</v>
      </c>
      <c r="G555" s="96">
        <v>1457742</v>
      </c>
      <c r="H555">
        <v>100</v>
      </c>
      <c r="I555" s="102">
        <f>Tableau2[[#This Row],[4. poids OT (kg)]]/1000</f>
        <v>0.1</v>
      </c>
      <c r="J555" t="s">
        <v>46</v>
      </c>
      <c r="K555">
        <v>100</v>
      </c>
      <c r="L555">
        <v>91100</v>
      </c>
      <c r="M555" t="s">
        <v>70</v>
      </c>
      <c r="N555">
        <v>59100</v>
      </c>
      <c r="O555" t="s">
        <v>74</v>
      </c>
      <c r="P555">
        <v>266.166</v>
      </c>
      <c r="Q555" t="s">
        <v>72</v>
      </c>
      <c r="R555">
        <v>1969</v>
      </c>
      <c r="S555" t="s">
        <v>69</v>
      </c>
      <c r="T555">
        <f>VLOOKUP(Tableau2[[#This Row],[5. type transport]],'Taux émission CO2e'!$A$5:$D$16,4,0)</f>
        <v>0.16</v>
      </c>
      <c r="U555">
        <f>VLOOKUP(Tableau2[[#This Row],[5. type transport]],'Taux émission CO2e'!$A$5:$B$16,2,0)</f>
        <v>0.3</v>
      </c>
      <c r="V555">
        <f>VLOOKUP(Tableau2[[#This Row],[5. type transport]],'Taux émission CO2e'!$A$20:$D$31,4,0)</f>
        <v>6.7400000000000002E-2</v>
      </c>
      <c r="W555">
        <f>VLOOKUP(Tableau2[[#This Row],[5. type transport]],'Taux émission CO2e'!$A$20:$B$31,2,0)</f>
        <v>0.7</v>
      </c>
      <c r="X555" s="98">
        <f t="shared" si="17"/>
        <v>2.5333679880000002</v>
      </c>
    </row>
    <row r="556" spans="1:24" x14ac:dyDescent="0.25">
      <c r="A556">
        <v>20220100037</v>
      </c>
      <c r="B556" s="95">
        <v>44581</v>
      </c>
      <c r="C556" s="102">
        <f>YEAR(Tableau2[[#This Row],[2. date saisie]])</f>
        <v>2022</v>
      </c>
      <c r="D556" s="102">
        <f>MONTH(Tableau2[[#This Row],[2. date saisie]])</f>
        <v>1</v>
      </c>
      <c r="E556" s="102" t="str">
        <f t="shared" si="16"/>
        <v>01</v>
      </c>
      <c r="F556" s="102" t="str">
        <f>_xlfn.CONCAT(Tableau2[[#This Row],[2a]],Tableau2[[#This Row],[2c]])</f>
        <v>202201</v>
      </c>
      <c r="G556" s="96">
        <v>1457783</v>
      </c>
      <c r="H556">
        <v>300</v>
      </c>
      <c r="I556" s="102">
        <f>Tableau2[[#This Row],[4. poids OT (kg)]]/1000</f>
        <v>0.3</v>
      </c>
      <c r="J556" t="s">
        <v>46</v>
      </c>
      <c r="K556">
        <v>166</v>
      </c>
      <c r="L556">
        <v>21300</v>
      </c>
      <c r="M556" t="s">
        <v>94</v>
      </c>
      <c r="N556">
        <v>91100</v>
      </c>
      <c r="O556" t="s">
        <v>76</v>
      </c>
      <c r="P556">
        <v>278.14499999999998</v>
      </c>
      <c r="Q556" t="s">
        <v>95</v>
      </c>
      <c r="R556">
        <v>1995</v>
      </c>
      <c r="S556" t="s">
        <v>78</v>
      </c>
      <c r="T556">
        <f>VLOOKUP(Tableau2[[#This Row],[5. type transport]],'Taux émission CO2e'!$A$5:$D$16,4,0)</f>
        <v>0.16</v>
      </c>
      <c r="U556">
        <f>VLOOKUP(Tableau2[[#This Row],[5. type transport]],'Taux émission CO2e'!$A$5:$B$16,2,0)</f>
        <v>0.3</v>
      </c>
      <c r="V556">
        <f>VLOOKUP(Tableau2[[#This Row],[5. type transport]],'Taux émission CO2e'!$A$20:$D$31,4,0)</f>
        <v>6.7400000000000002E-2</v>
      </c>
      <c r="W556">
        <f>VLOOKUP(Tableau2[[#This Row],[5. type transport]],'Taux émission CO2e'!$A$20:$B$31,2,0)</f>
        <v>0.7</v>
      </c>
      <c r="X556" s="98">
        <f t="shared" si="17"/>
        <v>7.942152329999999</v>
      </c>
    </row>
    <row r="557" spans="1:24" x14ac:dyDescent="0.25">
      <c r="A557">
        <v>20220100037</v>
      </c>
      <c r="B557" s="95">
        <v>44581</v>
      </c>
      <c r="C557" s="102">
        <f>YEAR(Tableau2[[#This Row],[2. date saisie]])</f>
        <v>2022</v>
      </c>
      <c r="D557" s="102">
        <f>MONTH(Tableau2[[#This Row],[2. date saisie]])</f>
        <v>1</v>
      </c>
      <c r="E557" s="102" t="str">
        <f t="shared" si="16"/>
        <v>01</v>
      </c>
      <c r="F557" s="102" t="str">
        <f>_xlfn.CONCAT(Tableau2[[#This Row],[2a]],Tableau2[[#This Row],[2c]])</f>
        <v>202201</v>
      </c>
      <c r="G557" s="96">
        <v>1457781</v>
      </c>
      <c r="H557">
        <v>450</v>
      </c>
      <c r="I557" s="102">
        <f>Tableau2[[#This Row],[4. poids OT (kg)]]/1000</f>
        <v>0.45</v>
      </c>
      <c r="J557" t="s">
        <v>46</v>
      </c>
      <c r="K557">
        <v>250</v>
      </c>
      <c r="L557">
        <v>62138</v>
      </c>
      <c r="M557" t="s">
        <v>132</v>
      </c>
      <c r="N557">
        <v>91100</v>
      </c>
      <c r="O557" t="s">
        <v>76</v>
      </c>
      <c r="P557">
        <v>247.541</v>
      </c>
      <c r="Q557" t="s">
        <v>133</v>
      </c>
      <c r="R557">
        <v>1991</v>
      </c>
      <c r="S557" t="s">
        <v>69</v>
      </c>
      <c r="T557">
        <f>VLOOKUP(Tableau2[[#This Row],[5. type transport]],'Taux émission CO2e'!$A$5:$D$16,4,0)</f>
        <v>0.16</v>
      </c>
      <c r="U557">
        <f>VLOOKUP(Tableau2[[#This Row],[5. type transport]],'Taux émission CO2e'!$A$5:$B$16,2,0)</f>
        <v>0.3</v>
      </c>
      <c r="V557">
        <f>VLOOKUP(Tableau2[[#This Row],[5. type transport]],'Taux émission CO2e'!$A$20:$D$31,4,0)</f>
        <v>6.7400000000000002E-2</v>
      </c>
      <c r="W557">
        <f>VLOOKUP(Tableau2[[#This Row],[5. type transport]],'Taux émission CO2e'!$A$20:$B$31,2,0)</f>
        <v>0.7</v>
      </c>
      <c r="X557" s="98">
        <f t="shared" si="17"/>
        <v>10.602428571000001</v>
      </c>
    </row>
    <row r="558" spans="1:24" x14ac:dyDescent="0.25">
      <c r="A558">
        <v>20220100037</v>
      </c>
      <c r="B558" s="95">
        <v>44582</v>
      </c>
      <c r="C558" s="102">
        <f>YEAR(Tableau2[[#This Row],[2. date saisie]])</f>
        <v>2022</v>
      </c>
      <c r="D558" s="102">
        <f>MONTH(Tableau2[[#This Row],[2. date saisie]])</f>
        <v>1</v>
      </c>
      <c r="E558" s="102" t="str">
        <f t="shared" si="16"/>
        <v>01</v>
      </c>
      <c r="F558" s="102" t="str">
        <f>_xlfn.CONCAT(Tableau2[[#This Row],[2a]],Tableau2[[#This Row],[2c]])</f>
        <v>202201</v>
      </c>
      <c r="G558" s="96">
        <v>1458403</v>
      </c>
      <c r="H558">
        <v>150</v>
      </c>
      <c r="I558" s="102">
        <f>Tableau2[[#This Row],[4. poids OT (kg)]]/1000</f>
        <v>0.15</v>
      </c>
      <c r="J558" t="s">
        <v>46</v>
      </c>
      <c r="K558">
        <v>165</v>
      </c>
      <c r="L558">
        <v>67100</v>
      </c>
      <c r="M558" t="s">
        <v>73</v>
      </c>
      <c r="N558">
        <v>91100</v>
      </c>
      <c r="O558" t="s">
        <v>76</v>
      </c>
      <c r="P558">
        <v>516.47400000000005</v>
      </c>
      <c r="Q558" t="s">
        <v>75</v>
      </c>
      <c r="R558">
        <v>1987</v>
      </c>
      <c r="S558" t="s">
        <v>69</v>
      </c>
      <c r="T558">
        <f>VLOOKUP(Tableau2[[#This Row],[5. type transport]],'Taux émission CO2e'!$A$5:$D$16,4,0)</f>
        <v>0.16</v>
      </c>
      <c r="U558">
        <f>VLOOKUP(Tableau2[[#This Row],[5. type transport]],'Taux émission CO2e'!$A$5:$B$16,2,0)</f>
        <v>0.3</v>
      </c>
      <c r="V558">
        <f>VLOOKUP(Tableau2[[#This Row],[5. type transport]],'Taux émission CO2e'!$A$20:$D$31,4,0)</f>
        <v>6.7400000000000002E-2</v>
      </c>
      <c r="W558">
        <f>VLOOKUP(Tableau2[[#This Row],[5. type transport]],'Taux émission CO2e'!$A$20:$B$31,2,0)</f>
        <v>0.7</v>
      </c>
      <c r="X558" s="98">
        <f t="shared" si="17"/>
        <v>7.373699298</v>
      </c>
    </row>
    <row r="559" spans="1:24" x14ac:dyDescent="0.25">
      <c r="A559">
        <v>20220100037</v>
      </c>
      <c r="B559" s="95">
        <v>44585</v>
      </c>
      <c r="C559" s="102">
        <f>YEAR(Tableau2[[#This Row],[2. date saisie]])</f>
        <v>2022</v>
      </c>
      <c r="D559" s="102">
        <f>MONTH(Tableau2[[#This Row],[2. date saisie]])</f>
        <v>1</v>
      </c>
      <c r="E559" s="102" t="str">
        <f t="shared" si="16"/>
        <v>01</v>
      </c>
      <c r="F559" s="102" t="str">
        <f>_xlfn.CONCAT(Tableau2[[#This Row],[2a]],Tableau2[[#This Row],[2c]])</f>
        <v>202201</v>
      </c>
      <c r="G559" s="96">
        <v>1458359</v>
      </c>
      <c r="H559">
        <v>900</v>
      </c>
      <c r="I559" s="102">
        <f>Tableau2[[#This Row],[4. poids OT (kg)]]/1000</f>
        <v>0.9</v>
      </c>
      <c r="J559" t="s">
        <v>42</v>
      </c>
      <c r="K559">
        <v>160</v>
      </c>
      <c r="L559">
        <v>93120</v>
      </c>
      <c r="M559" t="s">
        <v>66</v>
      </c>
      <c r="N559">
        <v>91100</v>
      </c>
      <c r="O559" t="s">
        <v>76</v>
      </c>
      <c r="P559">
        <v>54.761000000000003</v>
      </c>
      <c r="Q559" t="s">
        <v>68</v>
      </c>
      <c r="R559">
        <v>1972</v>
      </c>
      <c r="S559" t="s">
        <v>69</v>
      </c>
      <c r="T559">
        <f>VLOOKUP(Tableau2[[#This Row],[5. type transport]],'Taux émission CO2e'!$A$5:$D$16,4,0)</f>
        <v>0.16</v>
      </c>
      <c r="U559">
        <f>VLOOKUP(Tableau2[[#This Row],[5. type transport]],'Taux émission CO2e'!$A$5:$B$16,2,0)</f>
        <v>1</v>
      </c>
      <c r="V559">
        <f>VLOOKUP(Tableau2[[#This Row],[5. type transport]],'Taux émission CO2e'!$A$20:$D$31,4,0)</f>
        <v>0</v>
      </c>
      <c r="W559">
        <f>VLOOKUP(Tableau2[[#This Row],[5. type transport]],'Taux émission CO2e'!$A$20:$B$31,2,0)</f>
        <v>0</v>
      </c>
      <c r="X559" s="98">
        <f t="shared" si="17"/>
        <v>7.8855840000000015</v>
      </c>
    </row>
    <row r="560" spans="1:24" x14ac:dyDescent="0.25">
      <c r="A560">
        <v>20220100037</v>
      </c>
      <c r="B560" s="95">
        <v>44586</v>
      </c>
      <c r="C560" s="102">
        <f>YEAR(Tableau2[[#This Row],[2. date saisie]])</f>
        <v>2022</v>
      </c>
      <c r="D560" s="102">
        <f>MONTH(Tableau2[[#This Row],[2. date saisie]])</f>
        <v>1</v>
      </c>
      <c r="E560" s="102" t="str">
        <f t="shared" si="16"/>
        <v>01</v>
      </c>
      <c r="F560" s="102" t="str">
        <f>_xlfn.CONCAT(Tableau2[[#This Row],[2a]],Tableau2[[#This Row],[2c]])</f>
        <v>202201</v>
      </c>
      <c r="G560" s="96">
        <v>1458865</v>
      </c>
      <c r="H560">
        <v>600</v>
      </c>
      <c r="I560" s="102">
        <f>Tableau2[[#This Row],[4. poids OT (kg)]]/1000</f>
        <v>0.6</v>
      </c>
      <c r="J560" t="s">
        <v>42</v>
      </c>
      <c r="K560">
        <v>100</v>
      </c>
      <c r="L560">
        <v>93120</v>
      </c>
      <c r="M560" t="s">
        <v>66</v>
      </c>
      <c r="N560">
        <v>91100</v>
      </c>
      <c r="O560" t="s">
        <v>76</v>
      </c>
      <c r="P560">
        <v>54.761000000000003</v>
      </c>
      <c r="Q560" t="s">
        <v>68</v>
      </c>
      <c r="R560">
        <v>1972</v>
      </c>
      <c r="S560" t="s">
        <v>69</v>
      </c>
      <c r="T560">
        <f>VLOOKUP(Tableau2[[#This Row],[5. type transport]],'Taux émission CO2e'!$A$5:$D$16,4,0)</f>
        <v>0.16</v>
      </c>
      <c r="U560">
        <f>VLOOKUP(Tableau2[[#This Row],[5. type transport]],'Taux émission CO2e'!$A$5:$B$16,2,0)</f>
        <v>1</v>
      </c>
      <c r="V560">
        <f>VLOOKUP(Tableau2[[#This Row],[5. type transport]],'Taux émission CO2e'!$A$20:$D$31,4,0)</f>
        <v>0</v>
      </c>
      <c r="W560">
        <f>VLOOKUP(Tableau2[[#This Row],[5. type transport]],'Taux émission CO2e'!$A$20:$B$31,2,0)</f>
        <v>0</v>
      </c>
      <c r="X560" s="98">
        <f t="shared" si="17"/>
        <v>5.2570560000000004</v>
      </c>
    </row>
    <row r="561" spans="1:24" x14ac:dyDescent="0.25">
      <c r="A561">
        <v>20220100037</v>
      </c>
      <c r="B561" s="95">
        <v>44586</v>
      </c>
      <c r="C561" s="102">
        <f>YEAR(Tableau2[[#This Row],[2. date saisie]])</f>
        <v>2022</v>
      </c>
      <c r="D561" s="102">
        <f>MONTH(Tableau2[[#This Row],[2. date saisie]])</f>
        <v>1</v>
      </c>
      <c r="E561" s="102" t="str">
        <f t="shared" si="16"/>
        <v>01</v>
      </c>
      <c r="F561" s="102" t="str">
        <f>_xlfn.CONCAT(Tableau2[[#This Row],[2a]],Tableau2[[#This Row],[2c]])</f>
        <v>202201</v>
      </c>
      <c r="G561" s="96">
        <v>1459220</v>
      </c>
      <c r="H561">
        <v>147</v>
      </c>
      <c r="I561" s="102">
        <f>Tableau2[[#This Row],[4. poids OT (kg)]]/1000</f>
        <v>0.14699999999999999</v>
      </c>
      <c r="J561" t="s">
        <v>46</v>
      </c>
      <c r="K561">
        <v>131</v>
      </c>
      <c r="L561">
        <v>91100</v>
      </c>
      <c r="M561" t="s">
        <v>70</v>
      </c>
      <c r="N561">
        <v>39570</v>
      </c>
      <c r="O561" t="s">
        <v>105</v>
      </c>
      <c r="P561">
        <v>380.45499999999998</v>
      </c>
      <c r="Q561" t="s">
        <v>72</v>
      </c>
      <c r="R561">
        <v>1969</v>
      </c>
      <c r="S561" t="s">
        <v>69</v>
      </c>
      <c r="T561">
        <f>VLOOKUP(Tableau2[[#This Row],[5. type transport]],'Taux émission CO2e'!$A$5:$D$16,4,0)</f>
        <v>0.16</v>
      </c>
      <c r="U561">
        <f>VLOOKUP(Tableau2[[#This Row],[5. type transport]],'Taux émission CO2e'!$A$5:$B$16,2,0)</f>
        <v>0.3</v>
      </c>
      <c r="V561">
        <f>VLOOKUP(Tableau2[[#This Row],[5. type transport]],'Taux émission CO2e'!$A$20:$D$31,4,0)</f>
        <v>6.7400000000000002E-2</v>
      </c>
      <c r="W561">
        <f>VLOOKUP(Tableau2[[#This Row],[5. type transport]],'Taux émission CO2e'!$A$20:$B$31,2,0)</f>
        <v>0.7</v>
      </c>
      <c r="X561" s="98">
        <f t="shared" si="17"/>
        <v>5.3231209143000005</v>
      </c>
    </row>
    <row r="562" spans="1:24" x14ac:dyDescent="0.25">
      <c r="A562">
        <v>20220100037</v>
      </c>
      <c r="B562" s="95">
        <v>44586</v>
      </c>
      <c r="C562" s="102">
        <f>YEAR(Tableau2[[#This Row],[2. date saisie]])</f>
        <v>2022</v>
      </c>
      <c r="D562" s="102">
        <f>MONTH(Tableau2[[#This Row],[2. date saisie]])</f>
        <v>1</v>
      </c>
      <c r="E562" s="102" t="str">
        <f t="shared" si="16"/>
        <v>01</v>
      </c>
      <c r="F562" s="102" t="str">
        <f>_xlfn.CONCAT(Tableau2[[#This Row],[2a]],Tableau2[[#This Row],[2c]])</f>
        <v>202201</v>
      </c>
      <c r="G562" s="96">
        <v>1459469</v>
      </c>
      <c r="H562">
        <v>129</v>
      </c>
      <c r="I562" s="102">
        <f>Tableau2[[#This Row],[4. poids OT (kg)]]/1000</f>
        <v>0.129</v>
      </c>
      <c r="J562" t="s">
        <v>46</v>
      </c>
      <c r="K562">
        <v>190</v>
      </c>
      <c r="L562">
        <v>91100</v>
      </c>
      <c r="M562" t="s">
        <v>70</v>
      </c>
      <c r="N562">
        <v>73490</v>
      </c>
      <c r="O562" t="s">
        <v>181</v>
      </c>
      <c r="P562">
        <v>539.01400000000001</v>
      </c>
      <c r="Q562" t="s">
        <v>72</v>
      </c>
      <c r="R562">
        <v>1969</v>
      </c>
      <c r="S562" t="s">
        <v>69</v>
      </c>
      <c r="T562">
        <f>VLOOKUP(Tableau2[[#This Row],[5. type transport]],'Taux émission CO2e'!$A$5:$D$16,4,0)</f>
        <v>0.16</v>
      </c>
      <c r="U562">
        <f>VLOOKUP(Tableau2[[#This Row],[5. type transport]],'Taux émission CO2e'!$A$5:$B$16,2,0)</f>
        <v>0.3</v>
      </c>
      <c r="V562">
        <f>VLOOKUP(Tableau2[[#This Row],[5. type transport]],'Taux émission CO2e'!$A$20:$D$31,4,0)</f>
        <v>6.7400000000000002E-2</v>
      </c>
      <c r="W562">
        <f>VLOOKUP(Tableau2[[#This Row],[5. type transport]],'Taux émission CO2e'!$A$20:$B$31,2,0)</f>
        <v>0.7</v>
      </c>
      <c r="X562" s="98">
        <f t="shared" si="17"/>
        <v>6.6181324750799995</v>
      </c>
    </row>
    <row r="563" spans="1:24" x14ac:dyDescent="0.25">
      <c r="A563">
        <v>20220100037</v>
      </c>
      <c r="B563" s="95">
        <v>44587</v>
      </c>
      <c r="C563" s="102">
        <f>YEAR(Tableau2[[#This Row],[2. date saisie]])</f>
        <v>2022</v>
      </c>
      <c r="D563" s="102">
        <f>MONTH(Tableau2[[#This Row],[2. date saisie]])</f>
        <v>1</v>
      </c>
      <c r="E563" s="102" t="str">
        <f t="shared" si="16"/>
        <v>01</v>
      </c>
      <c r="F563" s="102" t="str">
        <f>_xlfn.CONCAT(Tableau2[[#This Row],[2a]],Tableau2[[#This Row],[2c]])</f>
        <v>202201</v>
      </c>
      <c r="G563" s="96">
        <v>1459977</v>
      </c>
      <c r="H563">
        <v>80</v>
      </c>
      <c r="I563" s="102">
        <f>Tableau2[[#This Row],[4. poids OT (kg)]]/1000</f>
        <v>0.08</v>
      </c>
      <c r="J563" t="s">
        <v>46</v>
      </c>
      <c r="K563">
        <v>110</v>
      </c>
      <c r="L563">
        <v>91100</v>
      </c>
      <c r="M563" t="s">
        <v>70</v>
      </c>
      <c r="N563">
        <v>8090</v>
      </c>
      <c r="O563" t="s">
        <v>81</v>
      </c>
      <c r="P563">
        <v>256.911</v>
      </c>
      <c r="Q563" t="s">
        <v>72</v>
      </c>
      <c r="R563">
        <v>1969</v>
      </c>
      <c r="S563" t="s">
        <v>69</v>
      </c>
      <c r="T563">
        <f>VLOOKUP(Tableau2[[#This Row],[5. type transport]],'Taux émission CO2e'!$A$5:$D$16,4,0)</f>
        <v>0.16</v>
      </c>
      <c r="U563">
        <f>VLOOKUP(Tableau2[[#This Row],[5. type transport]],'Taux émission CO2e'!$A$5:$B$16,2,0)</f>
        <v>0.3</v>
      </c>
      <c r="V563">
        <f>VLOOKUP(Tableau2[[#This Row],[5. type transport]],'Taux émission CO2e'!$A$20:$D$31,4,0)</f>
        <v>6.7400000000000002E-2</v>
      </c>
      <c r="W563">
        <f>VLOOKUP(Tableau2[[#This Row],[5. type transport]],'Taux émission CO2e'!$A$20:$B$31,2,0)</f>
        <v>0.7</v>
      </c>
      <c r="X563" s="98">
        <f t="shared" si="17"/>
        <v>1.9562231184000001</v>
      </c>
    </row>
    <row r="564" spans="1:24" x14ac:dyDescent="0.25">
      <c r="A564">
        <v>20220100037</v>
      </c>
      <c r="B564" s="95">
        <v>44587</v>
      </c>
      <c r="C564" s="102">
        <f>YEAR(Tableau2[[#This Row],[2. date saisie]])</f>
        <v>2022</v>
      </c>
      <c r="D564" s="102">
        <f>MONTH(Tableau2[[#This Row],[2. date saisie]])</f>
        <v>1</v>
      </c>
      <c r="E564" s="102" t="str">
        <f t="shared" si="16"/>
        <v>01</v>
      </c>
      <c r="F564" s="102" t="str">
        <f>_xlfn.CONCAT(Tableau2[[#This Row],[2a]],Tableau2[[#This Row],[2c]])</f>
        <v>202201</v>
      </c>
      <c r="G564" s="96">
        <v>1459249</v>
      </c>
      <c r="H564">
        <v>200</v>
      </c>
      <c r="I564" s="102">
        <f>Tableau2[[#This Row],[4. poids OT (kg)]]/1000</f>
        <v>0.2</v>
      </c>
      <c r="J564" t="s">
        <v>47</v>
      </c>
      <c r="K564">
        <v>131</v>
      </c>
      <c r="L564">
        <v>8090</v>
      </c>
      <c r="M564" t="s">
        <v>81</v>
      </c>
      <c r="N564">
        <v>91100</v>
      </c>
      <c r="O564" t="s">
        <v>76</v>
      </c>
      <c r="P564">
        <v>258.04300000000001</v>
      </c>
      <c r="Q564" t="s">
        <v>124</v>
      </c>
      <c r="R564">
        <v>1992</v>
      </c>
      <c r="S564" t="s">
        <v>78</v>
      </c>
      <c r="T564">
        <f>VLOOKUP(Tableau2[[#This Row],[5. type transport]],'Taux émission CO2e'!$A$5:$D$16,4,0)</f>
        <v>0.16</v>
      </c>
      <c r="U564">
        <f>VLOOKUP(Tableau2[[#This Row],[5. type transport]],'Taux émission CO2e'!$A$5:$B$16,2,0)</f>
        <v>0.3</v>
      </c>
      <c r="V564">
        <f>VLOOKUP(Tableau2[[#This Row],[5. type transport]],'Taux émission CO2e'!$A$20:$D$31,4,0)</f>
        <v>6.7400000000000002E-2</v>
      </c>
      <c r="W564">
        <f>VLOOKUP(Tableau2[[#This Row],[5. type transport]],'Taux émission CO2e'!$A$20:$B$31,2,0)</f>
        <v>0.7</v>
      </c>
      <c r="X564" s="98">
        <f t="shared" si="17"/>
        <v>4.9121065480000006</v>
      </c>
    </row>
    <row r="565" spans="1:24" x14ac:dyDescent="0.25">
      <c r="A565">
        <v>20220100078</v>
      </c>
      <c r="B565" s="95">
        <v>44588</v>
      </c>
      <c r="C565" s="102">
        <f>YEAR(Tableau2[[#This Row],[2. date saisie]])</f>
        <v>2022</v>
      </c>
      <c r="D565" s="102">
        <f>MONTH(Tableau2[[#This Row],[2. date saisie]])</f>
        <v>1</v>
      </c>
      <c r="E565" s="102" t="str">
        <f t="shared" si="16"/>
        <v>01</v>
      </c>
      <c r="F565" s="102" t="str">
        <f>_xlfn.CONCAT(Tableau2[[#This Row],[2a]],Tableau2[[#This Row],[2c]])</f>
        <v>202201</v>
      </c>
      <c r="G565" s="96">
        <v>1460405</v>
      </c>
      <c r="H565">
        <v>600</v>
      </c>
      <c r="I565" s="102">
        <f>Tableau2[[#This Row],[4. poids OT (kg)]]/1000</f>
        <v>0.6</v>
      </c>
      <c r="J565" t="s">
        <v>46</v>
      </c>
      <c r="K565">
        <v>157</v>
      </c>
      <c r="L565">
        <v>59100</v>
      </c>
      <c r="M565" t="s">
        <v>98</v>
      </c>
      <c r="N565">
        <v>91100</v>
      </c>
      <c r="O565" t="s">
        <v>76</v>
      </c>
      <c r="P565">
        <v>266.35300000000001</v>
      </c>
      <c r="Q565" t="s">
        <v>100</v>
      </c>
      <c r="R565">
        <v>1987</v>
      </c>
      <c r="S565" t="s">
        <v>69</v>
      </c>
      <c r="T565">
        <f>VLOOKUP(Tableau2[[#This Row],[5. type transport]],'Taux émission CO2e'!$A$5:$D$16,4,0)</f>
        <v>0.16</v>
      </c>
      <c r="U565">
        <f>VLOOKUP(Tableau2[[#This Row],[5. type transport]],'Taux émission CO2e'!$A$5:$B$16,2,0)</f>
        <v>0.3</v>
      </c>
      <c r="V565">
        <f>VLOOKUP(Tableau2[[#This Row],[5. type transport]],'Taux émission CO2e'!$A$20:$D$31,4,0)</f>
        <v>6.7400000000000002E-2</v>
      </c>
      <c r="W565">
        <f>VLOOKUP(Tableau2[[#This Row],[5. type transport]],'Taux émission CO2e'!$A$20:$B$31,2,0)</f>
        <v>0.7</v>
      </c>
      <c r="X565" s="98">
        <f t="shared" si="17"/>
        <v>15.210887123999999</v>
      </c>
    </row>
    <row r="566" spans="1:24" x14ac:dyDescent="0.25">
      <c r="A566">
        <v>20220100078</v>
      </c>
      <c r="B566" s="95">
        <v>44588</v>
      </c>
      <c r="C566" s="102">
        <f>YEAR(Tableau2[[#This Row],[2. date saisie]])</f>
        <v>2022</v>
      </c>
      <c r="D566" s="102">
        <f>MONTH(Tableau2[[#This Row],[2. date saisie]])</f>
        <v>1</v>
      </c>
      <c r="E566" s="102" t="str">
        <f t="shared" si="16"/>
        <v>01</v>
      </c>
      <c r="F566" s="102" t="str">
        <f>_xlfn.CONCAT(Tableau2[[#This Row],[2a]],Tableau2[[#This Row],[2c]])</f>
        <v>202201</v>
      </c>
      <c r="G566" s="96">
        <v>1460409</v>
      </c>
      <c r="H566">
        <v>600</v>
      </c>
      <c r="I566" s="102">
        <f>Tableau2[[#This Row],[4. poids OT (kg)]]/1000</f>
        <v>0.6</v>
      </c>
      <c r="J566" t="s">
        <v>46</v>
      </c>
      <c r="K566">
        <v>158</v>
      </c>
      <c r="L566">
        <v>62780</v>
      </c>
      <c r="M566" t="s">
        <v>113</v>
      </c>
      <c r="N566">
        <v>91100</v>
      </c>
      <c r="O566" t="s">
        <v>76</v>
      </c>
      <c r="P566">
        <v>278.49700000000001</v>
      </c>
      <c r="Q566" t="s">
        <v>114</v>
      </c>
      <c r="R566">
        <v>1987</v>
      </c>
      <c r="S566" t="s">
        <v>78</v>
      </c>
      <c r="T566">
        <f>VLOOKUP(Tableau2[[#This Row],[5. type transport]],'Taux émission CO2e'!$A$5:$D$16,4,0)</f>
        <v>0.16</v>
      </c>
      <c r="U566">
        <f>VLOOKUP(Tableau2[[#This Row],[5. type transport]],'Taux émission CO2e'!$A$5:$B$16,2,0)</f>
        <v>0.3</v>
      </c>
      <c r="V566">
        <f>VLOOKUP(Tableau2[[#This Row],[5. type transport]],'Taux émission CO2e'!$A$20:$D$31,4,0)</f>
        <v>6.7400000000000002E-2</v>
      </c>
      <c r="W566">
        <f>VLOOKUP(Tableau2[[#This Row],[5. type transport]],'Taux émission CO2e'!$A$20:$B$31,2,0)</f>
        <v>0.7</v>
      </c>
      <c r="X566" s="98">
        <f t="shared" si="17"/>
        <v>15.904406676000001</v>
      </c>
    </row>
    <row r="567" spans="1:24" x14ac:dyDescent="0.25">
      <c r="A567">
        <v>20220100037</v>
      </c>
      <c r="B567" s="95">
        <v>44588</v>
      </c>
      <c r="C567" s="102">
        <f>YEAR(Tableau2[[#This Row],[2. date saisie]])</f>
        <v>2022</v>
      </c>
      <c r="D567" s="102">
        <f>MONTH(Tableau2[[#This Row],[2. date saisie]])</f>
        <v>1</v>
      </c>
      <c r="E567" s="102" t="str">
        <f t="shared" si="16"/>
        <v>01</v>
      </c>
      <c r="F567" s="102" t="str">
        <f>_xlfn.CONCAT(Tableau2[[#This Row],[2a]],Tableau2[[#This Row],[2c]])</f>
        <v>202201</v>
      </c>
      <c r="G567" s="96">
        <v>1458804</v>
      </c>
      <c r="H567">
        <v>150</v>
      </c>
      <c r="I567" s="102">
        <f>Tableau2[[#This Row],[4. poids OT (kg)]]/1000</f>
        <v>0.15</v>
      </c>
      <c r="J567" t="s">
        <v>47</v>
      </c>
      <c r="K567">
        <v>196</v>
      </c>
      <c r="L567">
        <v>26750</v>
      </c>
      <c r="M567" t="s">
        <v>82</v>
      </c>
      <c r="N567">
        <v>91100</v>
      </c>
      <c r="O567" t="s">
        <v>76</v>
      </c>
      <c r="P567">
        <v>541.52599999999995</v>
      </c>
      <c r="Q567" t="s">
        <v>83</v>
      </c>
      <c r="R567">
        <v>1998</v>
      </c>
      <c r="S567" t="s">
        <v>78</v>
      </c>
      <c r="T567">
        <f>VLOOKUP(Tableau2[[#This Row],[5. type transport]],'Taux émission CO2e'!$A$5:$D$16,4,0)</f>
        <v>0.16</v>
      </c>
      <c r="U567">
        <f>VLOOKUP(Tableau2[[#This Row],[5. type transport]],'Taux émission CO2e'!$A$5:$B$16,2,0)</f>
        <v>0.3</v>
      </c>
      <c r="V567">
        <f>VLOOKUP(Tableau2[[#This Row],[5. type transport]],'Taux émission CO2e'!$A$20:$D$31,4,0)</f>
        <v>6.7400000000000002E-2</v>
      </c>
      <c r="W567">
        <f>VLOOKUP(Tableau2[[#This Row],[5. type transport]],'Taux émission CO2e'!$A$20:$B$31,2,0)</f>
        <v>0.7</v>
      </c>
      <c r="X567" s="98">
        <f t="shared" si="17"/>
        <v>7.731366701999999</v>
      </c>
    </row>
    <row r="568" spans="1:24" x14ac:dyDescent="0.25">
      <c r="A568">
        <v>20220100078</v>
      </c>
      <c r="B568" s="95">
        <v>44589</v>
      </c>
      <c r="C568" s="102">
        <f>YEAR(Tableau2[[#This Row],[2. date saisie]])</f>
        <v>2022</v>
      </c>
      <c r="D568" s="102">
        <f>MONTH(Tableau2[[#This Row],[2. date saisie]])</f>
        <v>1</v>
      </c>
      <c r="E568" s="102" t="str">
        <f t="shared" si="16"/>
        <v>01</v>
      </c>
      <c r="F568" s="102" t="str">
        <f>_xlfn.CONCAT(Tableau2[[#This Row],[2a]],Tableau2[[#This Row],[2c]])</f>
        <v>202201</v>
      </c>
      <c r="G568" s="96">
        <v>1460909</v>
      </c>
      <c r="H568">
        <v>150</v>
      </c>
      <c r="I568" s="102">
        <f>Tableau2[[#This Row],[4. poids OT (kg)]]/1000</f>
        <v>0.15</v>
      </c>
      <c r="J568" t="s">
        <v>46</v>
      </c>
      <c r="K568">
        <v>165</v>
      </c>
      <c r="L568">
        <v>67100</v>
      </c>
      <c r="M568" t="s">
        <v>73</v>
      </c>
      <c r="N568">
        <v>91100</v>
      </c>
      <c r="O568" t="s">
        <v>76</v>
      </c>
      <c r="P568">
        <v>516.47400000000005</v>
      </c>
      <c r="Q568" t="s">
        <v>75</v>
      </c>
      <c r="R568">
        <v>1987</v>
      </c>
      <c r="S568" t="s">
        <v>69</v>
      </c>
      <c r="T568">
        <f>VLOOKUP(Tableau2[[#This Row],[5. type transport]],'Taux émission CO2e'!$A$5:$D$16,4,0)</f>
        <v>0.16</v>
      </c>
      <c r="U568">
        <f>VLOOKUP(Tableau2[[#This Row],[5. type transport]],'Taux émission CO2e'!$A$5:$B$16,2,0)</f>
        <v>0.3</v>
      </c>
      <c r="V568">
        <f>VLOOKUP(Tableau2[[#This Row],[5. type transport]],'Taux émission CO2e'!$A$20:$D$31,4,0)</f>
        <v>6.7400000000000002E-2</v>
      </c>
      <c r="W568">
        <f>VLOOKUP(Tableau2[[#This Row],[5. type transport]],'Taux émission CO2e'!$A$20:$B$31,2,0)</f>
        <v>0.7</v>
      </c>
      <c r="X568" s="98">
        <f t="shared" si="17"/>
        <v>7.373699298</v>
      </c>
    </row>
    <row r="569" spans="1:24" x14ac:dyDescent="0.25">
      <c r="A569">
        <v>20220200006</v>
      </c>
      <c r="B569" s="95">
        <v>44593</v>
      </c>
      <c r="C569" s="102">
        <f>YEAR(Tableau2[[#This Row],[2. date saisie]])</f>
        <v>2022</v>
      </c>
      <c r="D569" s="102">
        <f>MONTH(Tableau2[[#This Row],[2. date saisie]])</f>
        <v>2</v>
      </c>
      <c r="E569" s="102" t="str">
        <f t="shared" si="16"/>
        <v>02</v>
      </c>
      <c r="F569" s="102" t="str">
        <f>_xlfn.CONCAT(Tableau2[[#This Row],[2a]],Tableau2[[#This Row],[2c]])</f>
        <v>202202</v>
      </c>
      <c r="G569" s="96">
        <v>1462195</v>
      </c>
      <c r="H569">
        <v>90</v>
      </c>
      <c r="I569" s="102">
        <f>Tableau2[[#This Row],[4. poids OT (kg)]]/1000</f>
        <v>0.09</v>
      </c>
      <c r="J569" t="s">
        <v>46</v>
      </c>
      <c r="K569">
        <v>110</v>
      </c>
      <c r="L569">
        <v>91100</v>
      </c>
      <c r="M569" t="s">
        <v>70</v>
      </c>
      <c r="N569">
        <v>8090</v>
      </c>
      <c r="O569" t="s">
        <v>81</v>
      </c>
      <c r="P569">
        <v>256.911</v>
      </c>
      <c r="Q569" t="s">
        <v>72</v>
      </c>
      <c r="R569">
        <v>1969</v>
      </c>
      <c r="S569" t="s">
        <v>69</v>
      </c>
      <c r="T569">
        <f>VLOOKUP(Tableau2[[#This Row],[5. type transport]],'Taux émission CO2e'!$A$5:$D$16,4,0)</f>
        <v>0.16</v>
      </c>
      <c r="U569">
        <f>VLOOKUP(Tableau2[[#This Row],[5. type transport]],'Taux émission CO2e'!$A$5:$B$16,2,0)</f>
        <v>0.3</v>
      </c>
      <c r="V569">
        <f>VLOOKUP(Tableau2[[#This Row],[5. type transport]],'Taux émission CO2e'!$A$20:$D$31,4,0)</f>
        <v>6.7400000000000002E-2</v>
      </c>
      <c r="W569">
        <f>VLOOKUP(Tableau2[[#This Row],[5. type transport]],'Taux émission CO2e'!$A$20:$B$31,2,0)</f>
        <v>0.7</v>
      </c>
      <c r="X569" s="98">
        <f t="shared" si="17"/>
        <v>2.2007510082000001</v>
      </c>
    </row>
    <row r="570" spans="1:24" x14ac:dyDescent="0.25">
      <c r="A570">
        <v>20220200006</v>
      </c>
      <c r="B570" s="95">
        <v>44595</v>
      </c>
      <c r="C570" s="102">
        <f>YEAR(Tableau2[[#This Row],[2. date saisie]])</f>
        <v>2022</v>
      </c>
      <c r="D570" s="102">
        <f>MONTH(Tableau2[[#This Row],[2. date saisie]])</f>
        <v>2</v>
      </c>
      <c r="E570" s="102" t="str">
        <f t="shared" si="16"/>
        <v>02</v>
      </c>
      <c r="F570" s="102" t="str">
        <f>_xlfn.CONCAT(Tableau2[[#This Row],[2a]],Tableau2[[#This Row],[2c]])</f>
        <v>202202</v>
      </c>
      <c r="G570" s="96">
        <v>1462330</v>
      </c>
      <c r="H570">
        <v>450</v>
      </c>
      <c r="I570" s="102">
        <f>Tableau2[[#This Row],[4. poids OT (kg)]]/1000</f>
        <v>0.45</v>
      </c>
      <c r="J570" t="s">
        <v>47</v>
      </c>
      <c r="K570">
        <v>476</v>
      </c>
      <c r="L570">
        <v>26750</v>
      </c>
      <c r="M570" t="s">
        <v>82</v>
      </c>
      <c r="N570">
        <v>59100</v>
      </c>
      <c r="O570" t="s">
        <v>74</v>
      </c>
      <c r="P570">
        <v>814.52200000000005</v>
      </c>
      <c r="Q570" t="s">
        <v>83</v>
      </c>
      <c r="R570">
        <v>1998</v>
      </c>
      <c r="S570" t="s">
        <v>78</v>
      </c>
      <c r="T570">
        <f>VLOOKUP(Tableau2[[#This Row],[5. type transport]],'Taux émission CO2e'!$A$5:$D$16,4,0)</f>
        <v>0.16</v>
      </c>
      <c r="U570">
        <f>VLOOKUP(Tableau2[[#This Row],[5. type transport]],'Taux émission CO2e'!$A$5:$B$16,2,0)</f>
        <v>0.3</v>
      </c>
      <c r="V570">
        <f>VLOOKUP(Tableau2[[#This Row],[5. type transport]],'Taux émission CO2e'!$A$20:$D$31,4,0)</f>
        <v>6.7400000000000002E-2</v>
      </c>
      <c r="W570">
        <f>VLOOKUP(Tableau2[[#This Row],[5. type transport]],'Taux émission CO2e'!$A$20:$B$31,2,0)</f>
        <v>0.7</v>
      </c>
      <c r="X570" s="98">
        <f t="shared" si="17"/>
        <v>34.886791782000003</v>
      </c>
    </row>
    <row r="571" spans="1:24" x14ac:dyDescent="0.25">
      <c r="A571">
        <v>20220200006</v>
      </c>
      <c r="B571" s="95">
        <v>44596</v>
      </c>
      <c r="C571" s="102">
        <f>YEAR(Tableau2[[#This Row],[2. date saisie]])</f>
        <v>2022</v>
      </c>
      <c r="D571" s="102">
        <f>MONTH(Tableau2[[#This Row],[2. date saisie]])</f>
        <v>2</v>
      </c>
      <c r="E571" s="102" t="str">
        <f t="shared" si="16"/>
        <v>02</v>
      </c>
      <c r="F571" s="102" t="str">
        <f>_xlfn.CONCAT(Tableau2[[#This Row],[2a]],Tableau2[[#This Row],[2c]])</f>
        <v>202202</v>
      </c>
      <c r="G571" s="96">
        <v>1462708</v>
      </c>
      <c r="H571">
        <v>220</v>
      </c>
      <c r="I571" s="102">
        <f>Tableau2[[#This Row],[4. poids OT (kg)]]/1000</f>
        <v>0.22</v>
      </c>
      <c r="J571" t="s">
        <v>46</v>
      </c>
      <c r="K571">
        <v>100</v>
      </c>
      <c r="L571">
        <v>94440</v>
      </c>
      <c r="M571" t="s">
        <v>87</v>
      </c>
      <c r="N571">
        <v>59100</v>
      </c>
      <c r="O571" t="s">
        <v>74</v>
      </c>
      <c r="P571">
        <v>250.898</v>
      </c>
      <c r="Q571" t="s">
        <v>88</v>
      </c>
      <c r="R571">
        <v>1976</v>
      </c>
      <c r="S571" t="s">
        <v>69</v>
      </c>
      <c r="T571">
        <f>VLOOKUP(Tableau2[[#This Row],[5. type transport]],'Taux émission CO2e'!$A$5:$D$16,4,0)</f>
        <v>0.16</v>
      </c>
      <c r="U571">
        <f>VLOOKUP(Tableau2[[#This Row],[5. type transport]],'Taux émission CO2e'!$A$5:$B$16,2,0)</f>
        <v>0.3</v>
      </c>
      <c r="V571">
        <f>VLOOKUP(Tableau2[[#This Row],[5. type transport]],'Taux émission CO2e'!$A$20:$D$31,4,0)</f>
        <v>6.7400000000000002E-2</v>
      </c>
      <c r="W571">
        <f>VLOOKUP(Tableau2[[#This Row],[5. type transport]],'Taux émission CO2e'!$A$20:$B$31,2,0)</f>
        <v>0.7</v>
      </c>
      <c r="X571" s="98">
        <f t="shared" si="17"/>
        <v>5.2537037608000006</v>
      </c>
    </row>
    <row r="572" spans="1:24" x14ac:dyDescent="0.25">
      <c r="A572">
        <v>20220200006</v>
      </c>
      <c r="B572" s="95">
        <v>44596</v>
      </c>
      <c r="C572" s="102">
        <f>YEAR(Tableau2[[#This Row],[2. date saisie]])</f>
        <v>2022</v>
      </c>
      <c r="D572" s="102">
        <f>MONTH(Tableau2[[#This Row],[2. date saisie]])</f>
        <v>2</v>
      </c>
      <c r="E572" s="102" t="str">
        <f t="shared" si="16"/>
        <v>02</v>
      </c>
      <c r="F572" s="102" t="str">
        <f>_xlfn.CONCAT(Tableau2[[#This Row],[2a]],Tableau2[[#This Row],[2c]])</f>
        <v>202202</v>
      </c>
      <c r="G572" s="96">
        <v>1463263</v>
      </c>
      <c r="H572">
        <v>600</v>
      </c>
      <c r="I572" s="102">
        <f>Tableau2[[#This Row],[4. poids OT (kg)]]/1000</f>
        <v>0.6</v>
      </c>
      <c r="J572" t="s">
        <v>46</v>
      </c>
      <c r="K572">
        <v>158</v>
      </c>
      <c r="L572">
        <v>62780</v>
      </c>
      <c r="M572" t="s">
        <v>113</v>
      </c>
      <c r="N572">
        <v>91100</v>
      </c>
      <c r="O572" t="s">
        <v>76</v>
      </c>
      <c r="P572">
        <v>278.49700000000001</v>
      </c>
      <c r="Q572" t="s">
        <v>114</v>
      </c>
      <c r="R572">
        <v>1987</v>
      </c>
      <c r="S572" t="s">
        <v>78</v>
      </c>
      <c r="T572">
        <f>VLOOKUP(Tableau2[[#This Row],[5. type transport]],'Taux émission CO2e'!$A$5:$D$16,4,0)</f>
        <v>0.16</v>
      </c>
      <c r="U572">
        <f>VLOOKUP(Tableau2[[#This Row],[5. type transport]],'Taux émission CO2e'!$A$5:$B$16,2,0)</f>
        <v>0.3</v>
      </c>
      <c r="V572">
        <f>VLOOKUP(Tableau2[[#This Row],[5. type transport]],'Taux émission CO2e'!$A$20:$D$31,4,0)</f>
        <v>6.7400000000000002E-2</v>
      </c>
      <c r="W572">
        <f>VLOOKUP(Tableau2[[#This Row],[5. type transport]],'Taux émission CO2e'!$A$20:$B$31,2,0)</f>
        <v>0.7</v>
      </c>
      <c r="X572" s="98">
        <f t="shared" si="17"/>
        <v>15.904406676000001</v>
      </c>
    </row>
    <row r="573" spans="1:24" x14ac:dyDescent="0.25">
      <c r="A573">
        <v>20220200006</v>
      </c>
      <c r="B573" s="95">
        <v>44596</v>
      </c>
      <c r="C573" s="102">
        <f>YEAR(Tableau2[[#This Row],[2. date saisie]])</f>
        <v>2022</v>
      </c>
      <c r="D573" s="102">
        <f>MONTH(Tableau2[[#This Row],[2. date saisie]])</f>
        <v>2</v>
      </c>
      <c r="E573" s="102" t="str">
        <f t="shared" si="16"/>
        <v>02</v>
      </c>
      <c r="F573" s="102" t="str">
        <f>_xlfn.CONCAT(Tableau2[[#This Row],[2a]],Tableau2[[#This Row],[2c]])</f>
        <v>202202</v>
      </c>
      <c r="G573" s="96">
        <v>1463751</v>
      </c>
      <c r="H573">
        <v>300</v>
      </c>
      <c r="I573" s="102">
        <f>Tableau2[[#This Row],[4. poids OT (kg)]]/1000</f>
        <v>0.3</v>
      </c>
      <c r="J573" t="s">
        <v>46</v>
      </c>
      <c r="K573">
        <v>158</v>
      </c>
      <c r="L573">
        <v>59810</v>
      </c>
      <c r="M573" t="s">
        <v>67</v>
      </c>
      <c r="N573">
        <v>91100</v>
      </c>
      <c r="O573" t="s">
        <v>76</v>
      </c>
      <c r="P573">
        <v>250.27799999999999</v>
      </c>
      <c r="Q573" t="s">
        <v>112</v>
      </c>
      <c r="R573">
        <v>1998</v>
      </c>
      <c r="S573" t="s">
        <v>69</v>
      </c>
      <c r="T573">
        <f>VLOOKUP(Tableau2[[#This Row],[5. type transport]],'Taux émission CO2e'!$A$5:$D$16,4,0)</f>
        <v>0.16</v>
      </c>
      <c r="U573">
        <f>VLOOKUP(Tableau2[[#This Row],[5. type transport]],'Taux émission CO2e'!$A$5:$B$16,2,0)</f>
        <v>0.3</v>
      </c>
      <c r="V573">
        <f>VLOOKUP(Tableau2[[#This Row],[5. type transport]],'Taux émission CO2e'!$A$20:$D$31,4,0)</f>
        <v>6.7400000000000002E-2</v>
      </c>
      <c r="W573">
        <f>VLOOKUP(Tableau2[[#This Row],[5. type transport]],'Taux émission CO2e'!$A$20:$B$31,2,0)</f>
        <v>0.7</v>
      </c>
      <c r="X573" s="98">
        <f t="shared" si="17"/>
        <v>7.1464380119999991</v>
      </c>
    </row>
    <row r="574" spans="1:24" x14ac:dyDescent="0.25">
      <c r="A574">
        <v>20220200006</v>
      </c>
      <c r="B574" s="95">
        <v>44596</v>
      </c>
      <c r="C574" s="102">
        <f>YEAR(Tableau2[[#This Row],[2. date saisie]])</f>
        <v>2022</v>
      </c>
      <c r="D574" s="102">
        <f>MONTH(Tableau2[[#This Row],[2. date saisie]])</f>
        <v>2</v>
      </c>
      <c r="E574" s="102" t="str">
        <f t="shared" si="16"/>
        <v>02</v>
      </c>
      <c r="F574" s="102" t="str">
        <f>_xlfn.CONCAT(Tableau2[[#This Row],[2a]],Tableau2[[#This Row],[2c]])</f>
        <v>202202</v>
      </c>
      <c r="G574" s="96">
        <v>1463489</v>
      </c>
      <c r="H574">
        <v>300</v>
      </c>
      <c r="I574" s="102">
        <f>Tableau2[[#This Row],[4. poids OT (kg)]]/1000</f>
        <v>0.3</v>
      </c>
      <c r="J574" t="s">
        <v>46</v>
      </c>
      <c r="K574">
        <v>228</v>
      </c>
      <c r="L574">
        <v>67100</v>
      </c>
      <c r="M574" t="s">
        <v>73</v>
      </c>
      <c r="N574">
        <v>91100</v>
      </c>
      <c r="O574" t="s">
        <v>76</v>
      </c>
      <c r="P574">
        <v>516.47400000000005</v>
      </c>
      <c r="Q574" t="s">
        <v>75</v>
      </c>
      <c r="R574">
        <v>1987</v>
      </c>
      <c r="S574" t="s">
        <v>69</v>
      </c>
      <c r="T574">
        <f>VLOOKUP(Tableau2[[#This Row],[5. type transport]],'Taux émission CO2e'!$A$5:$D$16,4,0)</f>
        <v>0.16</v>
      </c>
      <c r="U574">
        <f>VLOOKUP(Tableau2[[#This Row],[5. type transport]],'Taux émission CO2e'!$A$5:$B$16,2,0)</f>
        <v>0.3</v>
      </c>
      <c r="V574">
        <f>VLOOKUP(Tableau2[[#This Row],[5. type transport]],'Taux émission CO2e'!$A$20:$D$31,4,0)</f>
        <v>6.7400000000000002E-2</v>
      </c>
      <c r="W574">
        <f>VLOOKUP(Tableau2[[#This Row],[5. type transport]],'Taux émission CO2e'!$A$20:$B$31,2,0)</f>
        <v>0.7</v>
      </c>
      <c r="X574" s="98">
        <f t="shared" si="17"/>
        <v>14.747398596</v>
      </c>
    </row>
    <row r="575" spans="1:24" x14ac:dyDescent="0.25">
      <c r="A575">
        <v>20220200006</v>
      </c>
      <c r="B575" s="95">
        <v>44596</v>
      </c>
      <c r="C575" s="102">
        <f>YEAR(Tableau2[[#This Row],[2. date saisie]])</f>
        <v>2022</v>
      </c>
      <c r="D575" s="102">
        <f>MONTH(Tableau2[[#This Row],[2. date saisie]])</f>
        <v>2</v>
      </c>
      <c r="E575" s="102" t="str">
        <f t="shared" si="16"/>
        <v>02</v>
      </c>
      <c r="F575" s="102" t="str">
        <f>_xlfn.CONCAT(Tableau2[[#This Row],[2a]],Tableau2[[#This Row],[2c]])</f>
        <v>202202</v>
      </c>
      <c r="G575" s="96">
        <v>1462304</v>
      </c>
      <c r="H575">
        <v>800</v>
      </c>
      <c r="I575" s="102">
        <f>Tableau2[[#This Row],[4. poids OT (kg)]]/1000</f>
        <v>0.8</v>
      </c>
      <c r="J575" t="s">
        <v>46</v>
      </c>
      <c r="K575">
        <v>275</v>
      </c>
      <c r="L575">
        <v>93120</v>
      </c>
      <c r="M575" t="s">
        <v>66</v>
      </c>
      <c r="N575">
        <v>67100</v>
      </c>
      <c r="O575" t="s">
        <v>79</v>
      </c>
      <c r="P575">
        <v>501.91300000000001</v>
      </c>
      <c r="Q575" t="s">
        <v>68</v>
      </c>
      <c r="R575">
        <v>1972</v>
      </c>
      <c r="S575" t="s">
        <v>69</v>
      </c>
      <c r="T575">
        <f>VLOOKUP(Tableau2[[#This Row],[5. type transport]],'Taux émission CO2e'!$A$5:$D$16,4,0)</f>
        <v>0.16</v>
      </c>
      <c r="U575">
        <f>VLOOKUP(Tableau2[[#This Row],[5. type transport]],'Taux émission CO2e'!$A$5:$B$16,2,0)</f>
        <v>0.3</v>
      </c>
      <c r="V575">
        <f>VLOOKUP(Tableau2[[#This Row],[5. type transport]],'Taux émission CO2e'!$A$20:$D$31,4,0)</f>
        <v>6.7400000000000002E-2</v>
      </c>
      <c r="W575">
        <f>VLOOKUP(Tableau2[[#This Row],[5. type transport]],'Taux émission CO2e'!$A$20:$B$31,2,0)</f>
        <v>0.7</v>
      </c>
      <c r="X575" s="98">
        <f t="shared" si="17"/>
        <v>38.217663471999998</v>
      </c>
    </row>
    <row r="576" spans="1:24" x14ac:dyDescent="0.25">
      <c r="A576">
        <v>20220200006</v>
      </c>
      <c r="B576" s="95">
        <v>44599</v>
      </c>
      <c r="C576" s="102">
        <f>YEAR(Tableau2[[#This Row],[2. date saisie]])</f>
        <v>2022</v>
      </c>
      <c r="D576" s="102">
        <f>MONTH(Tableau2[[#This Row],[2. date saisie]])</f>
        <v>2</v>
      </c>
      <c r="E576" s="102" t="str">
        <f t="shared" si="16"/>
        <v>02</v>
      </c>
      <c r="F576" s="102" t="str">
        <f>_xlfn.CONCAT(Tableau2[[#This Row],[2a]],Tableau2[[#This Row],[2c]])</f>
        <v>202202</v>
      </c>
      <c r="G576" s="96">
        <v>1463957</v>
      </c>
      <c r="H576">
        <v>400</v>
      </c>
      <c r="I576" s="102">
        <f>Tableau2[[#This Row],[4. poids OT (kg)]]/1000</f>
        <v>0.4</v>
      </c>
      <c r="J576" t="s">
        <v>46</v>
      </c>
      <c r="K576">
        <v>157</v>
      </c>
      <c r="L576">
        <v>59100</v>
      </c>
      <c r="M576" t="s">
        <v>98</v>
      </c>
      <c r="N576">
        <v>91100</v>
      </c>
      <c r="O576" t="s">
        <v>76</v>
      </c>
      <c r="P576">
        <v>266.35300000000001</v>
      </c>
      <c r="Q576" t="s">
        <v>100</v>
      </c>
      <c r="R576">
        <v>1987</v>
      </c>
      <c r="S576" t="s">
        <v>69</v>
      </c>
      <c r="T576">
        <f>VLOOKUP(Tableau2[[#This Row],[5. type transport]],'Taux émission CO2e'!$A$5:$D$16,4,0)</f>
        <v>0.16</v>
      </c>
      <c r="U576">
        <f>VLOOKUP(Tableau2[[#This Row],[5. type transport]],'Taux émission CO2e'!$A$5:$B$16,2,0)</f>
        <v>0.3</v>
      </c>
      <c r="V576">
        <f>VLOOKUP(Tableau2[[#This Row],[5. type transport]],'Taux émission CO2e'!$A$20:$D$31,4,0)</f>
        <v>6.7400000000000002E-2</v>
      </c>
      <c r="W576">
        <f>VLOOKUP(Tableau2[[#This Row],[5. type transport]],'Taux émission CO2e'!$A$20:$B$31,2,0)</f>
        <v>0.7</v>
      </c>
      <c r="X576" s="98">
        <f t="shared" si="17"/>
        <v>10.140591416000003</v>
      </c>
    </row>
    <row r="577" spans="1:24" x14ac:dyDescent="0.25">
      <c r="A577">
        <v>20220200006</v>
      </c>
      <c r="B577" s="95">
        <v>44600</v>
      </c>
      <c r="C577" s="102">
        <f>YEAR(Tableau2[[#This Row],[2. date saisie]])</f>
        <v>2022</v>
      </c>
      <c r="D577" s="102">
        <f>MONTH(Tableau2[[#This Row],[2. date saisie]])</f>
        <v>2</v>
      </c>
      <c r="E577" s="102" t="str">
        <f t="shared" si="16"/>
        <v>02</v>
      </c>
      <c r="F577" s="102" t="str">
        <f>_xlfn.CONCAT(Tableau2[[#This Row],[2a]],Tableau2[[#This Row],[2c]])</f>
        <v>202202</v>
      </c>
      <c r="G577" s="96">
        <v>1464684</v>
      </c>
      <c r="H577">
        <v>80</v>
      </c>
      <c r="I577" s="102">
        <f>Tableau2[[#This Row],[4. poids OT (kg)]]/1000</f>
        <v>0.08</v>
      </c>
      <c r="J577" t="s">
        <v>46</v>
      </c>
      <c r="K577">
        <v>80</v>
      </c>
      <c r="L577">
        <v>91100</v>
      </c>
      <c r="M577" t="s">
        <v>70</v>
      </c>
      <c r="N577">
        <v>93130</v>
      </c>
      <c r="O577" t="s">
        <v>182</v>
      </c>
      <c r="P577">
        <v>46.627000000000002</v>
      </c>
      <c r="Q577" t="s">
        <v>72</v>
      </c>
      <c r="R577">
        <v>1969</v>
      </c>
      <c r="S577" t="s">
        <v>69</v>
      </c>
      <c r="T577">
        <f>VLOOKUP(Tableau2[[#This Row],[5. type transport]],'Taux émission CO2e'!$A$5:$D$16,4,0)</f>
        <v>0.16</v>
      </c>
      <c r="U577">
        <f>VLOOKUP(Tableau2[[#This Row],[5. type transport]],'Taux émission CO2e'!$A$5:$B$16,2,0)</f>
        <v>0.3</v>
      </c>
      <c r="V577">
        <f>VLOOKUP(Tableau2[[#This Row],[5. type transport]],'Taux émission CO2e'!$A$20:$D$31,4,0)</f>
        <v>6.7400000000000002E-2</v>
      </c>
      <c r="W577">
        <f>VLOOKUP(Tableau2[[#This Row],[5. type transport]],'Taux émission CO2e'!$A$20:$B$31,2,0)</f>
        <v>0.7</v>
      </c>
      <c r="X577" s="98">
        <f t="shared" si="17"/>
        <v>0.35503662879999998</v>
      </c>
    </row>
    <row r="578" spans="1:24" x14ac:dyDescent="0.25">
      <c r="A578">
        <v>20220200006</v>
      </c>
      <c r="B578" s="95">
        <v>44600</v>
      </c>
      <c r="C578" s="102">
        <f>YEAR(Tableau2[[#This Row],[2. date saisie]])</f>
        <v>2022</v>
      </c>
      <c r="D578" s="102">
        <f>MONTH(Tableau2[[#This Row],[2. date saisie]])</f>
        <v>2</v>
      </c>
      <c r="E578" s="102" t="str">
        <f t="shared" ref="E578:E641" si="18">IF(D578&lt;10,"0"&amp;D578,D578)</f>
        <v>02</v>
      </c>
      <c r="F578" s="102" t="str">
        <f>_xlfn.CONCAT(Tableau2[[#This Row],[2a]],Tableau2[[#This Row],[2c]])</f>
        <v>202202</v>
      </c>
      <c r="G578" s="96">
        <v>1464679</v>
      </c>
      <c r="H578">
        <v>80</v>
      </c>
      <c r="I578" s="102">
        <f>Tableau2[[#This Row],[4. poids OT (kg)]]/1000</f>
        <v>0.08</v>
      </c>
      <c r="J578" t="s">
        <v>46</v>
      </c>
      <c r="K578">
        <v>100</v>
      </c>
      <c r="L578">
        <v>91100</v>
      </c>
      <c r="M578" t="s">
        <v>70</v>
      </c>
      <c r="N578">
        <v>59200</v>
      </c>
      <c r="O578" t="s">
        <v>90</v>
      </c>
      <c r="P578">
        <v>265.54500000000002</v>
      </c>
      <c r="Q578" t="s">
        <v>72</v>
      </c>
      <c r="R578">
        <v>1969</v>
      </c>
      <c r="S578" t="s">
        <v>69</v>
      </c>
      <c r="T578">
        <f>VLOOKUP(Tableau2[[#This Row],[5. type transport]],'Taux émission CO2e'!$A$5:$D$16,4,0)</f>
        <v>0.16</v>
      </c>
      <c r="U578">
        <f>VLOOKUP(Tableau2[[#This Row],[5. type transport]],'Taux émission CO2e'!$A$5:$B$16,2,0)</f>
        <v>0.3</v>
      </c>
      <c r="V578">
        <f>VLOOKUP(Tableau2[[#This Row],[5. type transport]],'Taux émission CO2e'!$A$20:$D$31,4,0)</f>
        <v>6.7400000000000002E-2</v>
      </c>
      <c r="W578">
        <f>VLOOKUP(Tableau2[[#This Row],[5. type transport]],'Taux émission CO2e'!$A$20:$B$31,2,0)</f>
        <v>0.7</v>
      </c>
      <c r="X578" s="98">
        <f t="shared" ref="X578:X641" si="19">(U578*T578*I578*P578)+(V578*W578*P578*I578)</f>
        <v>2.0219658479999998</v>
      </c>
    </row>
    <row r="579" spans="1:24" x14ac:dyDescent="0.25">
      <c r="A579">
        <v>20220200006</v>
      </c>
      <c r="B579" s="95">
        <v>44600</v>
      </c>
      <c r="C579" s="102">
        <f>YEAR(Tableau2[[#This Row],[2. date saisie]])</f>
        <v>2022</v>
      </c>
      <c r="D579" s="102">
        <f>MONTH(Tableau2[[#This Row],[2. date saisie]])</f>
        <v>2</v>
      </c>
      <c r="E579" s="102" t="str">
        <f t="shared" si="18"/>
        <v>02</v>
      </c>
      <c r="F579" s="102" t="str">
        <f>_xlfn.CONCAT(Tableau2[[#This Row],[2a]],Tableau2[[#This Row],[2c]])</f>
        <v>202202</v>
      </c>
      <c r="G579" s="96">
        <v>1464680</v>
      </c>
      <c r="H579">
        <v>80</v>
      </c>
      <c r="I579" s="102">
        <f>Tableau2[[#This Row],[4. poids OT (kg)]]/1000</f>
        <v>0.08</v>
      </c>
      <c r="J579" t="s">
        <v>46</v>
      </c>
      <c r="K579">
        <v>100</v>
      </c>
      <c r="L579">
        <v>91100</v>
      </c>
      <c r="M579" t="s">
        <v>70</v>
      </c>
      <c r="N579">
        <v>8090</v>
      </c>
      <c r="O579" t="s">
        <v>81</v>
      </c>
      <c r="P579">
        <v>256.911</v>
      </c>
      <c r="Q579" t="s">
        <v>72</v>
      </c>
      <c r="R579">
        <v>1969</v>
      </c>
      <c r="S579" t="s">
        <v>69</v>
      </c>
      <c r="T579">
        <f>VLOOKUP(Tableau2[[#This Row],[5. type transport]],'Taux émission CO2e'!$A$5:$D$16,4,0)</f>
        <v>0.16</v>
      </c>
      <c r="U579">
        <f>VLOOKUP(Tableau2[[#This Row],[5. type transport]],'Taux émission CO2e'!$A$5:$B$16,2,0)</f>
        <v>0.3</v>
      </c>
      <c r="V579">
        <f>VLOOKUP(Tableau2[[#This Row],[5. type transport]],'Taux émission CO2e'!$A$20:$D$31,4,0)</f>
        <v>6.7400000000000002E-2</v>
      </c>
      <c r="W579">
        <f>VLOOKUP(Tableau2[[#This Row],[5. type transport]],'Taux émission CO2e'!$A$20:$B$31,2,0)</f>
        <v>0.7</v>
      </c>
      <c r="X579" s="98">
        <f t="shared" si="19"/>
        <v>1.9562231184000001</v>
      </c>
    </row>
    <row r="580" spans="1:24" x14ac:dyDescent="0.25">
      <c r="A580">
        <v>20220200006</v>
      </c>
      <c r="B580" s="95">
        <v>44600</v>
      </c>
      <c r="C580" s="102">
        <f>YEAR(Tableau2[[#This Row],[2. date saisie]])</f>
        <v>2022</v>
      </c>
      <c r="D580" s="102">
        <f>MONTH(Tableau2[[#This Row],[2. date saisie]])</f>
        <v>2</v>
      </c>
      <c r="E580" s="102" t="str">
        <f t="shared" si="18"/>
        <v>02</v>
      </c>
      <c r="F580" s="102" t="str">
        <f>_xlfn.CONCAT(Tableau2[[#This Row],[2a]],Tableau2[[#This Row],[2c]])</f>
        <v>202202</v>
      </c>
      <c r="G580" s="96">
        <v>1464682</v>
      </c>
      <c r="H580">
        <v>80</v>
      </c>
      <c r="I580" s="102">
        <f>Tableau2[[#This Row],[4. poids OT (kg)]]/1000</f>
        <v>0.08</v>
      </c>
      <c r="J580" t="s">
        <v>46</v>
      </c>
      <c r="K580">
        <v>100</v>
      </c>
      <c r="L580">
        <v>91100</v>
      </c>
      <c r="M580" t="s">
        <v>70</v>
      </c>
      <c r="N580">
        <v>59100</v>
      </c>
      <c r="O580" t="s">
        <v>74</v>
      </c>
      <c r="P580">
        <v>266.166</v>
      </c>
      <c r="Q580" t="s">
        <v>72</v>
      </c>
      <c r="R580">
        <v>1969</v>
      </c>
      <c r="S580" t="s">
        <v>69</v>
      </c>
      <c r="T580">
        <f>VLOOKUP(Tableau2[[#This Row],[5. type transport]],'Taux émission CO2e'!$A$5:$D$16,4,0)</f>
        <v>0.16</v>
      </c>
      <c r="U580">
        <f>VLOOKUP(Tableau2[[#This Row],[5. type transport]],'Taux émission CO2e'!$A$5:$B$16,2,0)</f>
        <v>0.3</v>
      </c>
      <c r="V580">
        <f>VLOOKUP(Tableau2[[#This Row],[5. type transport]],'Taux émission CO2e'!$A$20:$D$31,4,0)</f>
        <v>6.7400000000000002E-2</v>
      </c>
      <c r="W580">
        <f>VLOOKUP(Tableau2[[#This Row],[5. type transport]],'Taux émission CO2e'!$A$20:$B$31,2,0)</f>
        <v>0.7</v>
      </c>
      <c r="X580" s="98">
        <f t="shared" si="19"/>
        <v>2.0266943904000003</v>
      </c>
    </row>
    <row r="581" spans="1:24" x14ac:dyDescent="0.25">
      <c r="A581">
        <v>20220200006</v>
      </c>
      <c r="B581" s="95">
        <v>44600</v>
      </c>
      <c r="C581" s="102">
        <f>YEAR(Tableau2[[#This Row],[2. date saisie]])</f>
        <v>2022</v>
      </c>
      <c r="D581" s="102">
        <f>MONTH(Tableau2[[#This Row],[2. date saisie]])</f>
        <v>2</v>
      </c>
      <c r="E581" s="102" t="str">
        <f t="shared" si="18"/>
        <v>02</v>
      </c>
      <c r="F581" s="102" t="str">
        <f>_xlfn.CONCAT(Tableau2[[#This Row],[2a]],Tableau2[[#This Row],[2c]])</f>
        <v>202202</v>
      </c>
      <c r="G581" s="96">
        <v>1464685</v>
      </c>
      <c r="H581">
        <v>80</v>
      </c>
      <c r="I581" s="102">
        <f>Tableau2[[#This Row],[4. poids OT (kg)]]/1000</f>
        <v>0.08</v>
      </c>
      <c r="J581" t="s">
        <v>46</v>
      </c>
      <c r="K581">
        <v>100</v>
      </c>
      <c r="L581">
        <v>91100</v>
      </c>
      <c r="M581" t="s">
        <v>70</v>
      </c>
      <c r="N581">
        <v>59810</v>
      </c>
      <c r="O581" t="s">
        <v>104</v>
      </c>
      <c r="P581">
        <v>248.797</v>
      </c>
      <c r="Q581" t="s">
        <v>72</v>
      </c>
      <c r="R581">
        <v>1969</v>
      </c>
      <c r="S581" t="s">
        <v>69</v>
      </c>
      <c r="T581">
        <f>VLOOKUP(Tableau2[[#This Row],[5. type transport]],'Taux émission CO2e'!$A$5:$D$16,4,0)</f>
        <v>0.16</v>
      </c>
      <c r="U581">
        <f>VLOOKUP(Tableau2[[#This Row],[5. type transport]],'Taux émission CO2e'!$A$5:$B$16,2,0)</f>
        <v>0.3</v>
      </c>
      <c r="V581">
        <f>VLOOKUP(Tableau2[[#This Row],[5. type transport]],'Taux émission CO2e'!$A$20:$D$31,4,0)</f>
        <v>6.7400000000000002E-2</v>
      </c>
      <c r="W581">
        <f>VLOOKUP(Tableau2[[#This Row],[5. type transport]],'Taux émission CO2e'!$A$20:$B$31,2,0)</f>
        <v>0.7</v>
      </c>
      <c r="X581" s="98">
        <f t="shared" si="19"/>
        <v>1.8944398767999999</v>
      </c>
    </row>
    <row r="582" spans="1:24" x14ac:dyDescent="0.25">
      <c r="A582">
        <v>20220200006</v>
      </c>
      <c r="B582" s="95">
        <v>44600</v>
      </c>
      <c r="C582" s="102">
        <f>YEAR(Tableau2[[#This Row],[2. date saisie]])</f>
        <v>2022</v>
      </c>
      <c r="D582" s="102">
        <f>MONTH(Tableau2[[#This Row],[2. date saisie]])</f>
        <v>2</v>
      </c>
      <c r="E582" s="102" t="str">
        <f t="shared" si="18"/>
        <v>02</v>
      </c>
      <c r="F582" s="102" t="str">
        <f>_xlfn.CONCAT(Tableau2[[#This Row],[2a]],Tableau2[[#This Row],[2c]])</f>
        <v>202202</v>
      </c>
      <c r="G582" s="96">
        <v>1464672</v>
      </c>
      <c r="H582">
        <v>80</v>
      </c>
      <c r="I582" s="102">
        <f>Tableau2[[#This Row],[4. poids OT (kg)]]/1000</f>
        <v>0.08</v>
      </c>
      <c r="J582" t="s">
        <v>47</v>
      </c>
      <c r="K582">
        <v>118</v>
      </c>
      <c r="L582">
        <v>91100</v>
      </c>
      <c r="M582" t="s">
        <v>70</v>
      </c>
      <c r="N582">
        <v>19410</v>
      </c>
      <c r="O582" t="s">
        <v>183</v>
      </c>
      <c r="P582">
        <v>458.50700000000001</v>
      </c>
      <c r="Q582" t="s">
        <v>72</v>
      </c>
      <c r="R582">
        <v>1969</v>
      </c>
      <c r="S582" t="s">
        <v>69</v>
      </c>
      <c r="T582">
        <f>VLOOKUP(Tableau2[[#This Row],[5. type transport]],'Taux émission CO2e'!$A$5:$D$16,4,0)</f>
        <v>0.16</v>
      </c>
      <c r="U582">
        <f>VLOOKUP(Tableau2[[#This Row],[5. type transport]],'Taux émission CO2e'!$A$5:$B$16,2,0)</f>
        <v>0.3</v>
      </c>
      <c r="V582">
        <f>VLOOKUP(Tableau2[[#This Row],[5. type transport]],'Taux émission CO2e'!$A$20:$D$31,4,0)</f>
        <v>6.7400000000000002E-2</v>
      </c>
      <c r="W582">
        <f>VLOOKUP(Tableau2[[#This Row],[5. type transport]],'Taux émission CO2e'!$A$20:$B$31,2,0)</f>
        <v>0.7</v>
      </c>
      <c r="X582" s="98">
        <f t="shared" si="19"/>
        <v>3.4912557008</v>
      </c>
    </row>
    <row r="583" spans="1:24" x14ac:dyDescent="0.25">
      <c r="A583">
        <v>20220200006</v>
      </c>
      <c r="B583" s="95">
        <v>44600</v>
      </c>
      <c r="C583" s="102">
        <f>YEAR(Tableau2[[#This Row],[2. date saisie]])</f>
        <v>2022</v>
      </c>
      <c r="D583" s="102">
        <f>MONTH(Tableau2[[#This Row],[2. date saisie]])</f>
        <v>2</v>
      </c>
      <c r="E583" s="102" t="str">
        <f t="shared" si="18"/>
        <v>02</v>
      </c>
      <c r="F583" s="102" t="str">
        <f>_xlfn.CONCAT(Tableau2[[#This Row],[2a]],Tableau2[[#This Row],[2c]])</f>
        <v>202202</v>
      </c>
      <c r="G583" s="96">
        <v>1464678</v>
      </c>
      <c r="H583">
        <v>80</v>
      </c>
      <c r="I583" s="102">
        <f>Tableau2[[#This Row],[4. poids OT (kg)]]/1000</f>
        <v>0.08</v>
      </c>
      <c r="J583" t="s">
        <v>46</v>
      </c>
      <c r="K583">
        <v>140</v>
      </c>
      <c r="L583">
        <v>91100</v>
      </c>
      <c r="M583" t="s">
        <v>70</v>
      </c>
      <c r="N583">
        <v>67100</v>
      </c>
      <c r="O583" t="s">
        <v>79</v>
      </c>
      <c r="P583">
        <v>515.798</v>
      </c>
      <c r="Q583" t="s">
        <v>72</v>
      </c>
      <c r="R583">
        <v>1969</v>
      </c>
      <c r="S583" t="s">
        <v>69</v>
      </c>
      <c r="T583">
        <f>VLOOKUP(Tableau2[[#This Row],[5. type transport]],'Taux émission CO2e'!$A$5:$D$16,4,0)</f>
        <v>0.16</v>
      </c>
      <c r="U583">
        <f>VLOOKUP(Tableau2[[#This Row],[5. type transport]],'Taux émission CO2e'!$A$5:$B$16,2,0)</f>
        <v>0.3</v>
      </c>
      <c r="V583">
        <f>VLOOKUP(Tableau2[[#This Row],[5. type transport]],'Taux émission CO2e'!$A$20:$D$31,4,0)</f>
        <v>6.7400000000000002E-2</v>
      </c>
      <c r="W583">
        <f>VLOOKUP(Tableau2[[#This Row],[5. type transport]],'Taux émission CO2e'!$A$20:$B$31,2,0)</f>
        <v>0.7</v>
      </c>
      <c r="X583" s="98">
        <f t="shared" si="19"/>
        <v>3.9274922912000001</v>
      </c>
    </row>
    <row r="584" spans="1:24" x14ac:dyDescent="0.25">
      <c r="A584">
        <v>20220200006</v>
      </c>
      <c r="B584" s="95">
        <v>44600</v>
      </c>
      <c r="C584" s="102">
        <f>YEAR(Tableau2[[#This Row],[2. date saisie]])</f>
        <v>2022</v>
      </c>
      <c r="D584" s="102">
        <f>MONTH(Tableau2[[#This Row],[2. date saisie]])</f>
        <v>2</v>
      </c>
      <c r="E584" s="102" t="str">
        <f t="shared" si="18"/>
        <v>02</v>
      </c>
      <c r="F584" s="102" t="str">
        <f>_xlfn.CONCAT(Tableau2[[#This Row],[2a]],Tableau2[[#This Row],[2c]])</f>
        <v>202202</v>
      </c>
      <c r="G584" s="96">
        <v>1464666</v>
      </c>
      <c r="H584">
        <v>80</v>
      </c>
      <c r="I584" s="102">
        <f>Tableau2[[#This Row],[4. poids OT (kg)]]/1000</f>
        <v>0.08</v>
      </c>
      <c r="J584" t="s">
        <v>47</v>
      </c>
      <c r="K584">
        <v>159</v>
      </c>
      <c r="L584">
        <v>91100</v>
      </c>
      <c r="M584" t="s">
        <v>70</v>
      </c>
      <c r="N584">
        <v>13000</v>
      </c>
      <c r="O584" t="s">
        <v>80</v>
      </c>
      <c r="P584">
        <v>740.44500000000005</v>
      </c>
      <c r="Q584" t="s">
        <v>72</v>
      </c>
      <c r="R584">
        <v>1969</v>
      </c>
      <c r="S584" t="s">
        <v>69</v>
      </c>
      <c r="T584">
        <f>VLOOKUP(Tableau2[[#This Row],[5. type transport]],'Taux émission CO2e'!$A$5:$D$16,4,0)</f>
        <v>0.16</v>
      </c>
      <c r="U584">
        <f>VLOOKUP(Tableau2[[#This Row],[5. type transport]],'Taux émission CO2e'!$A$5:$B$16,2,0)</f>
        <v>0.3</v>
      </c>
      <c r="V584">
        <f>VLOOKUP(Tableau2[[#This Row],[5. type transport]],'Taux émission CO2e'!$A$20:$D$31,4,0)</f>
        <v>6.7400000000000002E-2</v>
      </c>
      <c r="W584">
        <f>VLOOKUP(Tableau2[[#This Row],[5. type transport]],'Taux émission CO2e'!$A$20:$B$31,2,0)</f>
        <v>0.7</v>
      </c>
      <c r="X584" s="98">
        <f t="shared" si="19"/>
        <v>5.6380444080000007</v>
      </c>
    </row>
    <row r="585" spans="1:24" x14ac:dyDescent="0.25">
      <c r="A585">
        <v>20220200006</v>
      </c>
      <c r="B585" s="95">
        <v>44600</v>
      </c>
      <c r="C585" s="102">
        <f>YEAR(Tableau2[[#This Row],[2. date saisie]])</f>
        <v>2022</v>
      </c>
      <c r="D585" s="102">
        <f>MONTH(Tableau2[[#This Row],[2. date saisie]])</f>
        <v>2</v>
      </c>
      <c r="E585" s="102" t="str">
        <f t="shared" si="18"/>
        <v>02</v>
      </c>
      <c r="F585" s="102" t="str">
        <f>_xlfn.CONCAT(Tableau2[[#This Row],[2a]],Tableau2[[#This Row],[2c]])</f>
        <v>202202</v>
      </c>
      <c r="G585" s="96">
        <v>1464129</v>
      </c>
      <c r="H585">
        <v>200</v>
      </c>
      <c r="I585" s="102">
        <f>Tableau2[[#This Row],[4. poids OT (kg)]]/1000</f>
        <v>0.2</v>
      </c>
      <c r="J585" t="s">
        <v>47</v>
      </c>
      <c r="K585">
        <v>166</v>
      </c>
      <c r="L585">
        <v>39570</v>
      </c>
      <c r="M585" t="s">
        <v>115</v>
      </c>
      <c r="N585">
        <v>91100</v>
      </c>
      <c r="O585" t="s">
        <v>76</v>
      </c>
      <c r="P585">
        <v>380.58600000000001</v>
      </c>
      <c r="Q585" t="s">
        <v>116</v>
      </c>
      <c r="R585">
        <v>1986</v>
      </c>
      <c r="S585" t="s">
        <v>69</v>
      </c>
      <c r="T585">
        <f>VLOOKUP(Tableau2[[#This Row],[5. type transport]],'Taux émission CO2e'!$A$5:$D$16,4,0)</f>
        <v>0.16</v>
      </c>
      <c r="U585">
        <f>VLOOKUP(Tableau2[[#This Row],[5. type transport]],'Taux émission CO2e'!$A$5:$B$16,2,0)</f>
        <v>0.3</v>
      </c>
      <c r="V585">
        <f>VLOOKUP(Tableau2[[#This Row],[5. type transport]],'Taux émission CO2e'!$A$20:$D$31,4,0)</f>
        <v>6.7400000000000002E-2</v>
      </c>
      <c r="W585">
        <f>VLOOKUP(Tableau2[[#This Row],[5. type transport]],'Taux émission CO2e'!$A$20:$B$31,2,0)</f>
        <v>0.7</v>
      </c>
      <c r="X585" s="98">
        <f t="shared" si="19"/>
        <v>7.2448350960000001</v>
      </c>
    </row>
    <row r="586" spans="1:24" x14ac:dyDescent="0.25">
      <c r="A586">
        <v>20220200006</v>
      </c>
      <c r="B586" s="95">
        <v>44601</v>
      </c>
      <c r="C586" s="102">
        <f>YEAR(Tableau2[[#This Row],[2. date saisie]])</f>
        <v>2022</v>
      </c>
      <c r="D586" s="102">
        <f>MONTH(Tableau2[[#This Row],[2. date saisie]])</f>
        <v>2</v>
      </c>
      <c r="E586" s="102" t="str">
        <f t="shared" si="18"/>
        <v>02</v>
      </c>
      <c r="F586" s="102" t="str">
        <f>_xlfn.CONCAT(Tableau2[[#This Row],[2a]],Tableau2[[#This Row],[2c]])</f>
        <v>202202</v>
      </c>
      <c r="G586" s="96">
        <v>1465465</v>
      </c>
      <c r="H586">
        <v>300</v>
      </c>
      <c r="I586" s="102">
        <f>Tableau2[[#This Row],[4. poids OT (kg)]]/1000</f>
        <v>0.3</v>
      </c>
      <c r="J586" t="s">
        <v>46</v>
      </c>
      <c r="K586">
        <v>132</v>
      </c>
      <c r="L586">
        <v>91100</v>
      </c>
      <c r="M586" t="s">
        <v>70</v>
      </c>
      <c r="N586">
        <v>62780</v>
      </c>
      <c r="O586" t="s">
        <v>102</v>
      </c>
      <c r="P586">
        <v>280.69799999999998</v>
      </c>
      <c r="Q586" t="s">
        <v>72</v>
      </c>
      <c r="R586">
        <v>1969</v>
      </c>
      <c r="S586" t="s">
        <v>69</v>
      </c>
      <c r="T586">
        <f>VLOOKUP(Tableau2[[#This Row],[5. type transport]],'Taux émission CO2e'!$A$5:$D$16,4,0)</f>
        <v>0.16</v>
      </c>
      <c r="U586">
        <f>VLOOKUP(Tableau2[[#This Row],[5. type transport]],'Taux émission CO2e'!$A$5:$B$16,2,0)</f>
        <v>0.3</v>
      </c>
      <c r="V586">
        <f>VLOOKUP(Tableau2[[#This Row],[5. type transport]],'Taux émission CO2e'!$A$20:$D$31,4,0)</f>
        <v>6.7400000000000002E-2</v>
      </c>
      <c r="W586">
        <f>VLOOKUP(Tableau2[[#This Row],[5. type transport]],'Taux émission CO2e'!$A$20:$B$31,2,0)</f>
        <v>0.7</v>
      </c>
      <c r="X586" s="98">
        <f t="shared" si="19"/>
        <v>8.0150506919999991</v>
      </c>
    </row>
    <row r="587" spans="1:24" x14ac:dyDescent="0.25">
      <c r="A587">
        <v>20220200006</v>
      </c>
      <c r="B587" s="95">
        <v>44601</v>
      </c>
      <c r="C587" s="102">
        <f>YEAR(Tableau2[[#This Row],[2. date saisie]])</f>
        <v>2022</v>
      </c>
      <c r="D587" s="102">
        <f>MONTH(Tableau2[[#This Row],[2. date saisie]])</f>
        <v>2</v>
      </c>
      <c r="E587" s="102" t="str">
        <f t="shared" si="18"/>
        <v>02</v>
      </c>
      <c r="F587" s="102" t="str">
        <f>_xlfn.CONCAT(Tableau2[[#This Row],[2a]],Tableau2[[#This Row],[2c]])</f>
        <v>202202</v>
      </c>
      <c r="G587" s="96">
        <v>1464586</v>
      </c>
      <c r="H587">
        <v>200</v>
      </c>
      <c r="I587" s="102">
        <f>Tableau2[[#This Row],[4. poids OT (kg)]]/1000</f>
        <v>0.2</v>
      </c>
      <c r="J587" t="s">
        <v>46</v>
      </c>
      <c r="K587">
        <v>158</v>
      </c>
      <c r="L587">
        <v>21300</v>
      </c>
      <c r="M587" t="s">
        <v>94</v>
      </c>
      <c r="N587">
        <v>91100</v>
      </c>
      <c r="O587" t="s">
        <v>76</v>
      </c>
      <c r="P587">
        <v>278.14499999999998</v>
      </c>
      <c r="Q587" t="s">
        <v>95</v>
      </c>
      <c r="R587">
        <v>1995</v>
      </c>
      <c r="S587" t="s">
        <v>78</v>
      </c>
      <c r="T587">
        <f>VLOOKUP(Tableau2[[#This Row],[5. type transport]],'Taux émission CO2e'!$A$5:$D$16,4,0)</f>
        <v>0.16</v>
      </c>
      <c r="U587">
        <f>VLOOKUP(Tableau2[[#This Row],[5. type transport]],'Taux émission CO2e'!$A$5:$B$16,2,0)</f>
        <v>0.3</v>
      </c>
      <c r="V587">
        <f>VLOOKUP(Tableau2[[#This Row],[5. type transport]],'Taux émission CO2e'!$A$20:$D$31,4,0)</f>
        <v>6.7400000000000002E-2</v>
      </c>
      <c r="W587">
        <f>VLOOKUP(Tableau2[[#This Row],[5. type transport]],'Taux émission CO2e'!$A$20:$B$31,2,0)</f>
        <v>0.7</v>
      </c>
      <c r="X587" s="98">
        <f t="shared" si="19"/>
        <v>5.2947682199999999</v>
      </c>
    </row>
    <row r="588" spans="1:24" x14ac:dyDescent="0.25">
      <c r="A588">
        <v>20220200006</v>
      </c>
      <c r="B588" s="95">
        <v>44602</v>
      </c>
      <c r="C588" s="102">
        <f>YEAR(Tableau2[[#This Row],[2. date saisie]])</f>
        <v>2022</v>
      </c>
      <c r="D588" s="102">
        <f>MONTH(Tableau2[[#This Row],[2. date saisie]])</f>
        <v>2</v>
      </c>
      <c r="E588" s="102" t="str">
        <f t="shared" si="18"/>
        <v>02</v>
      </c>
      <c r="F588" s="102" t="str">
        <f>_xlfn.CONCAT(Tableau2[[#This Row],[2a]],Tableau2[[#This Row],[2c]])</f>
        <v>202202</v>
      </c>
      <c r="G588" s="96">
        <v>1464977</v>
      </c>
      <c r="H588">
        <v>250</v>
      </c>
      <c r="I588" s="102">
        <f>Tableau2[[#This Row],[4. poids OT (kg)]]/1000</f>
        <v>0.25</v>
      </c>
      <c r="J588" t="s">
        <v>47</v>
      </c>
      <c r="K588">
        <v>196</v>
      </c>
      <c r="L588">
        <v>26750</v>
      </c>
      <c r="M588" t="s">
        <v>82</v>
      </c>
      <c r="N588">
        <v>91100</v>
      </c>
      <c r="O588" t="s">
        <v>76</v>
      </c>
      <c r="P588">
        <v>541.52599999999995</v>
      </c>
      <c r="Q588" t="s">
        <v>83</v>
      </c>
      <c r="R588">
        <v>1998</v>
      </c>
      <c r="S588" t="s">
        <v>78</v>
      </c>
      <c r="T588">
        <f>VLOOKUP(Tableau2[[#This Row],[5. type transport]],'Taux émission CO2e'!$A$5:$D$16,4,0)</f>
        <v>0.16</v>
      </c>
      <c r="U588">
        <f>VLOOKUP(Tableau2[[#This Row],[5. type transport]],'Taux émission CO2e'!$A$5:$B$16,2,0)</f>
        <v>0.3</v>
      </c>
      <c r="V588">
        <f>VLOOKUP(Tableau2[[#This Row],[5. type transport]],'Taux émission CO2e'!$A$20:$D$31,4,0)</f>
        <v>6.7400000000000002E-2</v>
      </c>
      <c r="W588">
        <f>VLOOKUP(Tableau2[[#This Row],[5. type transport]],'Taux émission CO2e'!$A$20:$B$31,2,0)</f>
        <v>0.7</v>
      </c>
      <c r="X588" s="98">
        <f t="shared" si="19"/>
        <v>12.885611169999999</v>
      </c>
    </row>
    <row r="589" spans="1:24" x14ac:dyDescent="0.25">
      <c r="A589">
        <v>20220300036</v>
      </c>
      <c r="B589" s="95">
        <v>44603</v>
      </c>
      <c r="C589" s="102">
        <f>YEAR(Tableau2[[#This Row],[2. date saisie]])</f>
        <v>2022</v>
      </c>
      <c r="D589" s="102">
        <f>MONTH(Tableau2[[#This Row],[2. date saisie]])</f>
        <v>2</v>
      </c>
      <c r="E589" s="102" t="str">
        <f t="shared" si="18"/>
        <v>02</v>
      </c>
      <c r="F589" s="102" t="str">
        <f>_xlfn.CONCAT(Tableau2[[#This Row],[2a]],Tableau2[[#This Row],[2c]])</f>
        <v>202202</v>
      </c>
      <c r="G589" s="96">
        <v>1465453</v>
      </c>
      <c r="H589">
        <v>200</v>
      </c>
      <c r="I589" s="102">
        <f>Tableau2[[#This Row],[4. poids OT (kg)]]/1000</f>
        <v>0.2</v>
      </c>
      <c r="J589" t="s">
        <v>47</v>
      </c>
      <c r="K589">
        <v>131</v>
      </c>
      <c r="L589">
        <v>8090</v>
      </c>
      <c r="M589" t="s">
        <v>81</v>
      </c>
      <c r="N589">
        <v>91100</v>
      </c>
      <c r="O589" t="s">
        <v>76</v>
      </c>
      <c r="P589">
        <v>258.04300000000001</v>
      </c>
      <c r="Q589" t="s">
        <v>124</v>
      </c>
      <c r="R589">
        <v>1992</v>
      </c>
      <c r="S589" t="s">
        <v>78</v>
      </c>
      <c r="T589">
        <f>VLOOKUP(Tableau2[[#This Row],[5. type transport]],'Taux émission CO2e'!$A$5:$D$16,4,0)</f>
        <v>0.16</v>
      </c>
      <c r="U589">
        <f>VLOOKUP(Tableau2[[#This Row],[5. type transport]],'Taux émission CO2e'!$A$5:$B$16,2,0)</f>
        <v>0.3</v>
      </c>
      <c r="V589">
        <f>VLOOKUP(Tableau2[[#This Row],[5. type transport]],'Taux émission CO2e'!$A$20:$D$31,4,0)</f>
        <v>6.7400000000000002E-2</v>
      </c>
      <c r="W589">
        <f>VLOOKUP(Tableau2[[#This Row],[5. type transport]],'Taux émission CO2e'!$A$20:$B$31,2,0)</f>
        <v>0.7</v>
      </c>
      <c r="X589" s="98">
        <f t="shared" si="19"/>
        <v>4.9121065480000006</v>
      </c>
    </row>
    <row r="590" spans="1:24" x14ac:dyDescent="0.25">
      <c r="A590">
        <v>20220300036</v>
      </c>
      <c r="B590" s="95">
        <v>44603</v>
      </c>
      <c r="C590" s="102">
        <f>YEAR(Tableau2[[#This Row],[2. date saisie]])</f>
        <v>2022</v>
      </c>
      <c r="D590" s="102">
        <f>MONTH(Tableau2[[#This Row],[2. date saisie]])</f>
        <v>2</v>
      </c>
      <c r="E590" s="102" t="str">
        <f t="shared" si="18"/>
        <v>02</v>
      </c>
      <c r="F590" s="102" t="str">
        <f>_xlfn.CONCAT(Tableau2[[#This Row],[2a]],Tableau2[[#This Row],[2c]])</f>
        <v>202202</v>
      </c>
      <c r="G590" s="96">
        <v>1465450</v>
      </c>
      <c r="H590">
        <v>300</v>
      </c>
      <c r="I590" s="102">
        <f>Tableau2[[#This Row],[4. poids OT (kg)]]/1000</f>
        <v>0.3</v>
      </c>
      <c r="J590" t="s">
        <v>46</v>
      </c>
      <c r="K590">
        <v>158</v>
      </c>
      <c r="L590">
        <v>62780</v>
      </c>
      <c r="M590" t="s">
        <v>113</v>
      </c>
      <c r="N590">
        <v>91100</v>
      </c>
      <c r="O590" t="s">
        <v>76</v>
      </c>
      <c r="P590">
        <v>278.49700000000001</v>
      </c>
      <c r="Q590" t="s">
        <v>114</v>
      </c>
      <c r="R590">
        <v>1987</v>
      </c>
      <c r="S590" t="s">
        <v>78</v>
      </c>
      <c r="T590">
        <f>VLOOKUP(Tableau2[[#This Row],[5. type transport]],'Taux émission CO2e'!$A$5:$D$16,4,0)</f>
        <v>0.16</v>
      </c>
      <c r="U590">
        <f>VLOOKUP(Tableau2[[#This Row],[5. type transport]],'Taux émission CO2e'!$A$5:$B$16,2,0)</f>
        <v>0.3</v>
      </c>
      <c r="V590">
        <f>VLOOKUP(Tableau2[[#This Row],[5. type transport]],'Taux émission CO2e'!$A$20:$D$31,4,0)</f>
        <v>6.7400000000000002E-2</v>
      </c>
      <c r="W590">
        <f>VLOOKUP(Tableau2[[#This Row],[5. type transport]],'Taux émission CO2e'!$A$20:$B$31,2,0)</f>
        <v>0.7</v>
      </c>
      <c r="X590" s="98">
        <f t="shared" si="19"/>
        <v>7.9522033380000003</v>
      </c>
    </row>
    <row r="591" spans="1:24" x14ac:dyDescent="0.25">
      <c r="A591">
        <v>20220300036</v>
      </c>
      <c r="B591" s="95">
        <v>44606</v>
      </c>
      <c r="C591" s="102">
        <f>YEAR(Tableau2[[#This Row],[2. date saisie]])</f>
        <v>2022</v>
      </c>
      <c r="D591" s="102">
        <f>MONTH(Tableau2[[#This Row],[2. date saisie]])</f>
        <v>2</v>
      </c>
      <c r="E591" s="102" t="str">
        <f t="shared" si="18"/>
        <v>02</v>
      </c>
      <c r="F591" s="102" t="str">
        <f>_xlfn.CONCAT(Tableau2[[#This Row],[2a]],Tableau2[[#This Row],[2c]])</f>
        <v>202202</v>
      </c>
      <c r="G591" s="96">
        <v>1466351</v>
      </c>
      <c r="H591">
        <v>150</v>
      </c>
      <c r="I591" s="102">
        <f>Tableau2[[#This Row],[4. poids OT (kg)]]/1000</f>
        <v>0.15</v>
      </c>
      <c r="J591" t="s">
        <v>46</v>
      </c>
      <c r="K591">
        <v>100</v>
      </c>
      <c r="L591">
        <v>59810</v>
      </c>
      <c r="M591" t="s">
        <v>67</v>
      </c>
      <c r="N591">
        <v>91100</v>
      </c>
      <c r="O591" t="s">
        <v>76</v>
      </c>
      <c r="P591">
        <v>250.27799999999999</v>
      </c>
      <c r="Q591" t="s">
        <v>112</v>
      </c>
      <c r="R591">
        <v>1998</v>
      </c>
      <c r="S591" t="s">
        <v>69</v>
      </c>
      <c r="T591">
        <f>VLOOKUP(Tableau2[[#This Row],[5. type transport]],'Taux émission CO2e'!$A$5:$D$16,4,0)</f>
        <v>0.16</v>
      </c>
      <c r="U591">
        <f>VLOOKUP(Tableau2[[#This Row],[5. type transport]],'Taux émission CO2e'!$A$5:$B$16,2,0)</f>
        <v>0.3</v>
      </c>
      <c r="V591">
        <f>VLOOKUP(Tableau2[[#This Row],[5. type transport]],'Taux émission CO2e'!$A$20:$D$31,4,0)</f>
        <v>6.7400000000000002E-2</v>
      </c>
      <c r="W591">
        <f>VLOOKUP(Tableau2[[#This Row],[5. type transport]],'Taux émission CO2e'!$A$20:$B$31,2,0)</f>
        <v>0.7</v>
      </c>
      <c r="X591" s="98">
        <f t="shared" si="19"/>
        <v>3.5732190059999995</v>
      </c>
    </row>
    <row r="592" spans="1:24" x14ac:dyDescent="0.25">
      <c r="A592">
        <v>20220300036</v>
      </c>
      <c r="B592" s="95">
        <v>44606</v>
      </c>
      <c r="C592" s="102">
        <f>YEAR(Tableau2[[#This Row],[2. date saisie]])</f>
        <v>2022</v>
      </c>
      <c r="D592" s="102">
        <f>MONTH(Tableau2[[#This Row],[2. date saisie]])</f>
        <v>2</v>
      </c>
      <c r="E592" s="102" t="str">
        <f t="shared" si="18"/>
        <v>02</v>
      </c>
      <c r="F592" s="102" t="str">
        <f>_xlfn.CONCAT(Tableau2[[#This Row],[2a]],Tableau2[[#This Row],[2c]])</f>
        <v>202202</v>
      </c>
      <c r="G592" s="96">
        <v>1467156</v>
      </c>
      <c r="H592">
        <v>160</v>
      </c>
      <c r="I592" s="102">
        <f>Tableau2[[#This Row],[4. poids OT (kg)]]/1000</f>
        <v>0.16</v>
      </c>
      <c r="J592" t="s">
        <v>46</v>
      </c>
      <c r="K592">
        <v>182</v>
      </c>
      <c r="L592">
        <v>91100</v>
      </c>
      <c r="M592" t="s">
        <v>70</v>
      </c>
      <c r="N592">
        <v>67100</v>
      </c>
      <c r="O592" t="s">
        <v>79</v>
      </c>
      <c r="P592">
        <v>515.798</v>
      </c>
      <c r="Q592" t="s">
        <v>72</v>
      </c>
      <c r="R592">
        <v>1969</v>
      </c>
      <c r="S592" t="s">
        <v>69</v>
      </c>
      <c r="T592">
        <f>VLOOKUP(Tableau2[[#This Row],[5. type transport]],'Taux émission CO2e'!$A$5:$D$16,4,0)</f>
        <v>0.16</v>
      </c>
      <c r="U592">
        <f>VLOOKUP(Tableau2[[#This Row],[5. type transport]],'Taux émission CO2e'!$A$5:$B$16,2,0)</f>
        <v>0.3</v>
      </c>
      <c r="V592">
        <f>VLOOKUP(Tableau2[[#This Row],[5. type transport]],'Taux émission CO2e'!$A$20:$D$31,4,0)</f>
        <v>6.7400000000000002E-2</v>
      </c>
      <c r="W592">
        <f>VLOOKUP(Tableau2[[#This Row],[5. type transport]],'Taux émission CO2e'!$A$20:$B$31,2,0)</f>
        <v>0.7</v>
      </c>
      <c r="X592" s="98">
        <f t="shared" si="19"/>
        <v>7.8549845824000002</v>
      </c>
    </row>
    <row r="593" spans="1:24" x14ac:dyDescent="0.25">
      <c r="A593">
        <v>20220300036</v>
      </c>
      <c r="B593" s="95">
        <v>44606</v>
      </c>
      <c r="C593" s="102">
        <f>YEAR(Tableau2[[#This Row],[2. date saisie]])</f>
        <v>2022</v>
      </c>
      <c r="D593" s="102">
        <f>MONTH(Tableau2[[#This Row],[2. date saisie]])</f>
        <v>2</v>
      </c>
      <c r="E593" s="102" t="str">
        <f t="shared" si="18"/>
        <v>02</v>
      </c>
      <c r="F593" s="102" t="str">
        <f>_xlfn.CONCAT(Tableau2[[#This Row],[2a]],Tableau2[[#This Row],[2c]])</f>
        <v>202202</v>
      </c>
      <c r="G593" s="96">
        <v>1467155</v>
      </c>
      <c r="H593">
        <v>160</v>
      </c>
      <c r="I593" s="102">
        <f>Tableau2[[#This Row],[4. poids OT (kg)]]/1000</f>
        <v>0.16</v>
      </c>
      <c r="J593" t="s">
        <v>47</v>
      </c>
      <c r="K593">
        <v>210</v>
      </c>
      <c r="L593">
        <v>91100</v>
      </c>
      <c r="M593" t="s">
        <v>70</v>
      </c>
      <c r="N593">
        <v>13000</v>
      </c>
      <c r="O593" t="s">
        <v>80</v>
      </c>
      <c r="P593">
        <v>740.44500000000005</v>
      </c>
      <c r="Q593" t="s">
        <v>72</v>
      </c>
      <c r="R593">
        <v>1969</v>
      </c>
      <c r="S593" t="s">
        <v>69</v>
      </c>
      <c r="T593">
        <f>VLOOKUP(Tableau2[[#This Row],[5. type transport]],'Taux émission CO2e'!$A$5:$D$16,4,0)</f>
        <v>0.16</v>
      </c>
      <c r="U593">
        <f>VLOOKUP(Tableau2[[#This Row],[5. type transport]],'Taux émission CO2e'!$A$5:$B$16,2,0)</f>
        <v>0.3</v>
      </c>
      <c r="V593">
        <f>VLOOKUP(Tableau2[[#This Row],[5. type transport]],'Taux émission CO2e'!$A$20:$D$31,4,0)</f>
        <v>6.7400000000000002E-2</v>
      </c>
      <c r="W593">
        <f>VLOOKUP(Tableau2[[#This Row],[5. type transport]],'Taux émission CO2e'!$A$20:$B$31,2,0)</f>
        <v>0.7</v>
      </c>
      <c r="X593" s="98">
        <f t="shared" si="19"/>
        <v>11.276088816000001</v>
      </c>
    </row>
    <row r="594" spans="1:24" x14ac:dyDescent="0.25">
      <c r="A594">
        <v>20220300036</v>
      </c>
      <c r="B594" s="95">
        <v>44606</v>
      </c>
      <c r="C594" s="102">
        <f>YEAR(Tableau2[[#This Row],[2. date saisie]])</f>
        <v>2022</v>
      </c>
      <c r="D594" s="102">
        <f>MONTH(Tableau2[[#This Row],[2. date saisie]])</f>
        <v>2</v>
      </c>
      <c r="E594" s="102" t="str">
        <f t="shared" si="18"/>
        <v>02</v>
      </c>
      <c r="F594" s="102" t="str">
        <f>_xlfn.CONCAT(Tableau2[[#This Row],[2a]],Tableau2[[#This Row],[2c]])</f>
        <v>202202</v>
      </c>
      <c r="G594" s="96">
        <v>1466612</v>
      </c>
      <c r="H594">
        <v>300</v>
      </c>
      <c r="I594" s="102">
        <f>Tableau2[[#This Row],[4. poids OT (kg)]]/1000</f>
        <v>0.3</v>
      </c>
      <c r="J594" t="s">
        <v>46</v>
      </c>
      <c r="K594">
        <v>228</v>
      </c>
      <c r="L594">
        <v>67100</v>
      </c>
      <c r="M594" t="s">
        <v>73</v>
      </c>
      <c r="N594">
        <v>91100</v>
      </c>
      <c r="O594" t="s">
        <v>76</v>
      </c>
      <c r="P594">
        <v>516.47400000000005</v>
      </c>
      <c r="Q594" t="s">
        <v>75</v>
      </c>
      <c r="R594">
        <v>1987</v>
      </c>
      <c r="S594" t="s">
        <v>69</v>
      </c>
      <c r="T594">
        <f>VLOOKUP(Tableau2[[#This Row],[5. type transport]],'Taux émission CO2e'!$A$5:$D$16,4,0)</f>
        <v>0.16</v>
      </c>
      <c r="U594">
        <f>VLOOKUP(Tableau2[[#This Row],[5. type transport]],'Taux émission CO2e'!$A$5:$B$16,2,0)</f>
        <v>0.3</v>
      </c>
      <c r="V594">
        <f>VLOOKUP(Tableau2[[#This Row],[5. type transport]],'Taux émission CO2e'!$A$20:$D$31,4,0)</f>
        <v>6.7400000000000002E-2</v>
      </c>
      <c r="W594">
        <f>VLOOKUP(Tableau2[[#This Row],[5. type transport]],'Taux émission CO2e'!$A$20:$B$31,2,0)</f>
        <v>0.7</v>
      </c>
      <c r="X594" s="98">
        <f t="shared" si="19"/>
        <v>14.747398596</v>
      </c>
    </row>
    <row r="595" spans="1:24" x14ac:dyDescent="0.25">
      <c r="A595">
        <v>20220300036</v>
      </c>
      <c r="B595" s="95">
        <v>44607</v>
      </c>
      <c r="C595" s="102">
        <f>YEAR(Tableau2[[#This Row],[2. date saisie]])</f>
        <v>2022</v>
      </c>
      <c r="D595" s="102">
        <f>MONTH(Tableau2[[#This Row],[2. date saisie]])</f>
        <v>2</v>
      </c>
      <c r="E595" s="102" t="str">
        <f t="shared" si="18"/>
        <v>02</v>
      </c>
      <c r="F595" s="102" t="str">
        <f>_xlfn.CONCAT(Tableau2[[#This Row],[2a]],Tableau2[[#This Row],[2c]])</f>
        <v>202202</v>
      </c>
      <c r="G595" s="96">
        <v>1467925</v>
      </c>
      <c r="H595">
        <v>480</v>
      </c>
      <c r="I595" s="102">
        <f>Tableau2[[#This Row],[4. poids OT (kg)]]/1000</f>
        <v>0.48</v>
      </c>
      <c r="J595" t="s">
        <v>46</v>
      </c>
      <c r="K595">
        <v>132</v>
      </c>
      <c r="L595">
        <v>91100</v>
      </c>
      <c r="M595" t="s">
        <v>70</v>
      </c>
      <c r="N595">
        <v>62780</v>
      </c>
      <c r="O595" t="s">
        <v>102</v>
      </c>
      <c r="P595">
        <v>280.69799999999998</v>
      </c>
      <c r="Q595" t="s">
        <v>72</v>
      </c>
      <c r="R595">
        <v>1969</v>
      </c>
      <c r="S595" t="s">
        <v>69</v>
      </c>
      <c r="T595">
        <f>VLOOKUP(Tableau2[[#This Row],[5. type transport]],'Taux émission CO2e'!$A$5:$D$16,4,0)</f>
        <v>0.16</v>
      </c>
      <c r="U595">
        <f>VLOOKUP(Tableau2[[#This Row],[5. type transport]],'Taux émission CO2e'!$A$5:$B$16,2,0)</f>
        <v>0.3</v>
      </c>
      <c r="V595">
        <f>VLOOKUP(Tableau2[[#This Row],[5. type transport]],'Taux émission CO2e'!$A$20:$D$31,4,0)</f>
        <v>6.7400000000000002E-2</v>
      </c>
      <c r="W595">
        <f>VLOOKUP(Tableau2[[#This Row],[5. type transport]],'Taux émission CO2e'!$A$20:$B$31,2,0)</f>
        <v>0.7</v>
      </c>
      <c r="X595" s="98">
        <f t="shared" si="19"/>
        <v>12.824081107199998</v>
      </c>
    </row>
    <row r="596" spans="1:24" x14ac:dyDescent="0.25">
      <c r="A596">
        <v>20220300036</v>
      </c>
      <c r="B596" s="95">
        <v>44607</v>
      </c>
      <c r="C596" s="102">
        <f>YEAR(Tableau2[[#This Row],[2. date saisie]])</f>
        <v>2022</v>
      </c>
      <c r="D596" s="102">
        <f>MONTH(Tableau2[[#This Row],[2. date saisie]])</f>
        <v>2</v>
      </c>
      <c r="E596" s="102" t="str">
        <f t="shared" si="18"/>
        <v>02</v>
      </c>
      <c r="F596" s="102" t="str">
        <f>_xlfn.CONCAT(Tableau2[[#This Row],[2a]],Tableau2[[#This Row],[2c]])</f>
        <v>202202</v>
      </c>
      <c r="G596" s="96">
        <v>1467994</v>
      </c>
      <c r="H596">
        <v>480</v>
      </c>
      <c r="I596" s="102">
        <f>Tableau2[[#This Row],[4. poids OT (kg)]]/1000</f>
        <v>0.48</v>
      </c>
      <c r="J596" t="s">
        <v>46</v>
      </c>
      <c r="K596">
        <v>132</v>
      </c>
      <c r="L596">
        <v>91100</v>
      </c>
      <c r="M596" t="s">
        <v>70</v>
      </c>
      <c r="N596">
        <v>62138</v>
      </c>
      <c r="O596" t="s">
        <v>141</v>
      </c>
      <c r="P596">
        <v>246.48500000000001</v>
      </c>
      <c r="Q596" t="s">
        <v>72</v>
      </c>
      <c r="R596">
        <v>1969</v>
      </c>
      <c r="S596" t="s">
        <v>69</v>
      </c>
      <c r="T596">
        <f>VLOOKUP(Tableau2[[#This Row],[5. type transport]],'Taux émission CO2e'!$A$5:$D$16,4,0)</f>
        <v>0.16</v>
      </c>
      <c r="U596">
        <f>VLOOKUP(Tableau2[[#This Row],[5. type transport]],'Taux émission CO2e'!$A$5:$B$16,2,0)</f>
        <v>0.3</v>
      </c>
      <c r="V596">
        <f>VLOOKUP(Tableau2[[#This Row],[5. type transport]],'Taux émission CO2e'!$A$20:$D$31,4,0)</f>
        <v>6.7400000000000002E-2</v>
      </c>
      <c r="W596">
        <f>VLOOKUP(Tableau2[[#This Row],[5. type transport]],'Taux émission CO2e'!$A$20:$B$31,2,0)</f>
        <v>0.7</v>
      </c>
      <c r="X596" s="98">
        <f t="shared" si="19"/>
        <v>11.261012304000001</v>
      </c>
    </row>
    <row r="597" spans="1:24" x14ac:dyDescent="0.25">
      <c r="A597">
        <v>20220300036</v>
      </c>
      <c r="B597" s="95">
        <v>44607</v>
      </c>
      <c r="C597" s="102">
        <f>YEAR(Tableau2[[#This Row],[2. date saisie]])</f>
        <v>2022</v>
      </c>
      <c r="D597" s="102">
        <f>MONTH(Tableau2[[#This Row],[2. date saisie]])</f>
        <v>2</v>
      </c>
      <c r="E597" s="102" t="str">
        <f t="shared" si="18"/>
        <v>02</v>
      </c>
      <c r="F597" s="102" t="str">
        <f>_xlfn.CONCAT(Tableau2[[#This Row],[2a]],Tableau2[[#This Row],[2c]])</f>
        <v>202202</v>
      </c>
      <c r="G597" s="96">
        <v>1467970</v>
      </c>
      <c r="H597">
        <v>90</v>
      </c>
      <c r="I597" s="102">
        <f>Tableau2[[#This Row],[4. poids OT (kg)]]/1000</f>
        <v>0.09</v>
      </c>
      <c r="J597" t="s">
        <v>46</v>
      </c>
      <c r="K597">
        <v>140</v>
      </c>
      <c r="L597">
        <v>91100</v>
      </c>
      <c r="M597" t="s">
        <v>70</v>
      </c>
      <c r="N597">
        <v>67100</v>
      </c>
      <c r="O597" t="s">
        <v>79</v>
      </c>
      <c r="P597">
        <v>515.798</v>
      </c>
      <c r="Q597" t="s">
        <v>72</v>
      </c>
      <c r="R597">
        <v>1969</v>
      </c>
      <c r="S597" t="s">
        <v>69</v>
      </c>
      <c r="T597">
        <f>VLOOKUP(Tableau2[[#This Row],[5. type transport]],'Taux émission CO2e'!$A$5:$D$16,4,0)</f>
        <v>0.16</v>
      </c>
      <c r="U597">
        <f>VLOOKUP(Tableau2[[#This Row],[5. type transport]],'Taux émission CO2e'!$A$5:$B$16,2,0)</f>
        <v>0.3</v>
      </c>
      <c r="V597">
        <f>VLOOKUP(Tableau2[[#This Row],[5. type transport]],'Taux émission CO2e'!$A$20:$D$31,4,0)</f>
        <v>6.7400000000000002E-2</v>
      </c>
      <c r="W597">
        <f>VLOOKUP(Tableau2[[#This Row],[5. type transport]],'Taux émission CO2e'!$A$20:$B$31,2,0)</f>
        <v>0.7</v>
      </c>
      <c r="X597" s="98">
        <f t="shared" si="19"/>
        <v>4.4184288275999997</v>
      </c>
    </row>
    <row r="598" spans="1:24" x14ac:dyDescent="0.25">
      <c r="A598">
        <v>20220300036</v>
      </c>
      <c r="B598" s="95">
        <v>44607</v>
      </c>
      <c r="C598" s="102">
        <f>YEAR(Tableau2[[#This Row],[2. date saisie]])</f>
        <v>2022</v>
      </c>
      <c r="D598" s="102">
        <f>MONTH(Tableau2[[#This Row],[2. date saisie]])</f>
        <v>2</v>
      </c>
      <c r="E598" s="102" t="str">
        <f t="shared" si="18"/>
        <v>02</v>
      </c>
      <c r="F598" s="102" t="str">
        <f>_xlfn.CONCAT(Tableau2[[#This Row],[2a]],Tableau2[[#This Row],[2c]])</f>
        <v>202202</v>
      </c>
      <c r="G598" s="96">
        <v>1467141</v>
      </c>
      <c r="H598">
        <v>750</v>
      </c>
      <c r="I598" s="102">
        <f>Tableau2[[#This Row],[4. poids OT (kg)]]/1000</f>
        <v>0.75</v>
      </c>
      <c r="J598" t="s">
        <v>46</v>
      </c>
      <c r="K598">
        <v>390</v>
      </c>
      <c r="L598">
        <v>62138</v>
      </c>
      <c r="M598" t="s">
        <v>132</v>
      </c>
      <c r="N598">
        <v>91100</v>
      </c>
      <c r="O598" t="s">
        <v>76</v>
      </c>
      <c r="P598">
        <v>247.541</v>
      </c>
      <c r="Q598" t="s">
        <v>133</v>
      </c>
      <c r="R598">
        <v>1991</v>
      </c>
      <c r="S598" t="s">
        <v>69</v>
      </c>
      <c r="T598">
        <f>VLOOKUP(Tableau2[[#This Row],[5. type transport]],'Taux émission CO2e'!$A$5:$D$16,4,0)</f>
        <v>0.16</v>
      </c>
      <c r="U598">
        <f>VLOOKUP(Tableau2[[#This Row],[5. type transport]],'Taux émission CO2e'!$A$5:$B$16,2,0)</f>
        <v>0.3</v>
      </c>
      <c r="V598">
        <f>VLOOKUP(Tableau2[[#This Row],[5. type transport]],'Taux émission CO2e'!$A$20:$D$31,4,0)</f>
        <v>6.7400000000000002E-2</v>
      </c>
      <c r="W598">
        <f>VLOOKUP(Tableau2[[#This Row],[5. type transport]],'Taux émission CO2e'!$A$20:$B$31,2,0)</f>
        <v>0.7</v>
      </c>
      <c r="X598" s="98">
        <f t="shared" si="19"/>
        <v>17.670714284999999</v>
      </c>
    </row>
    <row r="599" spans="1:24" x14ac:dyDescent="0.25">
      <c r="A599">
        <v>20220300036</v>
      </c>
      <c r="B599" s="95">
        <v>44608</v>
      </c>
      <c r="C599" s="102">
        <f>YEAR(Tableau2[[#This Row],[2. date saisie]])</f>
        <v>2022</v>
      </c>
      <c r="D599" s="102">
        <f>MONTH(Tableau2[[#This Row],[2. date saisie]])</f>
        <v>2</v>
      </c>
      <c r="E599" s="102" t="str">
        <f t="shared" si="18"/>
        <v>02</v>
      </c>
      <c r="F599" s="102" t="str">
        <f>_xlfn.CONCAT(Tableau2[[#This Row],[2a]],Tableau2[[#This Row],[2c]])</f>
        <v>202202</v>
      </c>
      <c r="G599" s="96">
        <v>1467408</v>
      </c>
      <c r="H599">
        <v>200</v>
      </c>
      <c r="I599" s="102">
        <f>Tableau2[[#This Row],[4. poids OT (kg)]]/1000</f>
        <v>0.2</v>
      </c>
      <c r="J599" t="s">
        <v>46</v>
      </c>
      <c r="K599">
        <v>158</v>
      </c>
      <c r="L599">
        <v>21300</v>
      </c>
      <c r="M599" t="s">
        <v>94</v>
      </c>
      <c r="N599">
        <v>91100</v>
      </c>
      <c r="O599" t="s">
        <v>76</v>
      </c>
      <c r="P599">
        <v>278.14499999999998</v>
      </c>
      <c r="Q599" t="s">
        <v>95</v>
      </c>
      <c r="R599">
        <v>1995</v>
      </c>
      <c r="S599" t="s">
        <v>78</v>
      </c>
      <c r="T599">
        <f>VLOOKUP(Tableau2[[#This Row],[5. type transport]],'Taux émission CO2e'!$A$5:$D$16,4,0)</f>
        <v>0.16</v>
      </c>
      <c r="U599">
        <f>VLOOKUP(Tableau2[[#This Row],[5. type transport]],'Taux émission CO2e'!$A$5:$B$16,2,0)</f>
        <v>0.3</v>
      </c>
      <c r="V599">
        <f>VLOOKUP(Tableau2[[#This Row],[5. type transport]],'Taux émission CO2e'!$A$20:$D$31,4,0)</f>
        <v>6.7400000000000002E-2</v>
      </c>
      <c r="W599">
        <f>VLOOKUP(Tableau2[[#This Row],[5. type transport]],'Taux émission CO2e'!$A$20:$B$31,2,0)</f>
        <v>0.7</v>
      </c>
      <c r="X599" s="98">
        <f t="shared" si="19"/>
        <v>5.2947682199999999</v>
      </c>
    </row>
    <row r="600" spans="1:24" x14ac:dyDescent="0.25">
      <c r="A600">
        <v>20220300036</v>
      </c>
      <c r="B600" s="95">
        <v>44608</v>
      </c>
      <c r="C600" s="102">
        <f>YEAR(Tableau2[[#This Row],[2. date saisie]])</f>
        <v>2022</v>
      </c>
      <c r="D600" s="102">
        <f>MONTH(Tableau2[[#This Row],[2. date saisie]])</f>
        <v>2</v>
      </c>
      <c r="E600" s="102" t="str">
        <f t="shared" si="18"/>
        <v>02</v>
      </c>
      <c r="F600" s="102" t="str">
        <f>_xlfn.CONCAT(Tableau2[[#This Row],[2a]],Tableau2[[#This Row],[2c]])</f>
        <v>202202</v>
      </c>
      <c r="G600" s="96">
        <v>1467684</v>
      </c>
      <c r="H600">
        <v>300</v>
      </c>
      <c r="I600" s="102">
        <f>Tableau2[[#This Row],[4. poids OT (kg)]]/1000</f>
        <v>0.3</v>
      </c>
      <c r="J600" t="s">
        <v>46</v>
      </c>
      <c r="K600">
        <v>158</v>
      </c>
      <c r="L600">
        <v>59100</v>
      </c>
      <c r="M600" t="s">
        <v>98</v>
      </c>
      <c r="N600">
        <v>91100</v>
      </c>
      <c r="O600" t="s">
        <v>76</v>
      </c>
      <c r="P600">
        <v>266.35300000000001</v>
      </c>
      <c r="Q600" t="s">
        <v>100</v>
      </c>
      <c r="R600">
        <v>1987</v>
      </c>
      <c r="S600" t="s">
        <v>69</v>
      </c>
      <c r="T600">
        <f>VLOOKUP(Tableau2[[#This Row],[5. type transport]],'Taux émission CO2e'!$A$5:$D$16,4,0)</f>
        <v>0.16</v>
      </c>
      <c r="U600">
        <f>VLOOKUP(Tableau2[[#This Row],[5. type transport]],'Taux émission CO2e'!$A$5:$B$16,2,0)</f>
        <v>0.3</v>
      </c>
      <c r="V600">
        <f>VLOOKUP(Tableau2[[#This Row],[5. type transport]],'Taux émission CO2e'!$A$20:$D$31,4,0)</f>
        <v>6.7400000000000002E-2</v>
      </c>
      <c r="W600">
        <f>VLOOKUP(Tableau2[[#This Row],[5. type transport]],'Taux émission CO2e'!$A$20:$B$31,2,0)</f>
        <v>0.7</v>
      </c>
      <c r="X600" s="98">
        <f t="shared" si="19"/>
        <v>7.6054435619999996</v>
      </c>
    </row>
    <row r="601" spans="1:24" x14ac:dyDescent="0.25">
      <c r="A601">
        <v>20220300036</v>
      </c>
      <c r="B601" s="95">
        <v>44609</v>
      </c>
      <c r="C601" s="102">
        <f>YEAR(Tableau2[[#This Row],[2. date saisie]])</f>
        <v>2022</v>
      </c>
      <c r="D601" s="102">
        <f>MONTH(Tableau2[[#This Row],[2. date saisie]])</f>
        <v>2</v>
      </c>
      <c r="E601" s="102" t="str">
        <f t="shared" si="18"/>
        <v>02</v>
      </c>
      <c r="F601" s="102" t="str">
        <f>_xlfn.CONCAT(Tableau2[[#This Row],[2a]],Tableau2[[#This Row],[2c]])</f>
        <v>202202</v>
      </c>
      <c r="G601" s="96">
        <v>1468294</v>
      </c>
      <c r="H601">
        <v>150</v>
      </c>
      <c r="I601" s="102">
        <f>Tableau2[[#This Row],[4. poids OT (kg)]]/1000</f>
        <v>0.15</v>
      </c>
      <c r="J601" t="s">
        <v>47</v>
      </c>
      <c r="K601">
        <v>196</v>
      </c>
      <c r="L601">
        <v>26750</v>
      </c>
      <c r="M601" t="s">
        <v>82</v>
      </c>
      <c r="N601">
        <v>91100</v>
      </c>
      <c r="O601" t="s">
        <v>76</v>
      </c>
      <c r="P601">
        <v>541.52599999999995</v>
      </c>
      <c r="Q601" t="s">
        <v>83</v>
      </c>
      <c r="R601">
        <v>1998</v>
      </c>
      <c r="S601" t="s">
        <v>78</v>
      </c>
      <c r="T601">
        <f>VLOOKUP(Tableau2[[#This Row],[5. type transport]],'Taux émission CO2e'!$A$5:$D$16,4,0)</f>
        <v>0.16</v>
      </c>
      <c r="U601">
        <f>VLOOKUP(Tableau2[[#This Row],[5. type transport]],'Taux émission CO2e'!$A$5:$B$16,2,0)</f>
        <v>0.3</v>
      </c>
      <c r="V601">
        <f>VLOOKUP(Tableau2[[#This Row],[5. type transport]],'Taux émission CO2e'!$A$20:$D$31,4,0)</f>
        <v>6.7400000000000002E-2</v>
      </c>
      <c r="W601">
        <f>VLOOKUP(Tableau2[[#This Row],[5. type transport]],'Taux émission CO2e'!$A$20:$B$31,2,0)</f>
        <v>0.7</v>
      </c>
      <c r="X601" s="98">
        <f t="shared" si="19"/>
        <v>7.731366701999999</v>
      </c>
    </row>
    <row r="602" spans="1:24" x14ac:dyDescent="0.25">
      <c r="A602">
        <v>20220300036</v>
      </c>
      <c r="B602" s="95">
        <v>44610</v>
      </c>
      <c r="C602" s="102">
        <f>YEAR(Tableau2[[#This Row],[2. date saisie]])</f>
        <v>2022</v>
      </c>
      <c r="D602" s="102">
        <f>MONTH(Tableau2[[#This Row],[2. date saisie]])</f>
        <v>2</v>
      </c>
      <c r="E602" s="102" t="str">
        <f t="shared" si="18"/>
        <v>02</v>
      </c>
      <c r="F602" s="102" t="str">
        <f>_xlfn.CONCAT(Tableau2[[#This Row],[2a]],Tableau2[[#This Row],[2c]])</f>
        <v>202202</v>
      </c>
      <c r="G602" s="96">
        <v>1469677</v>
      </c>
      <c r="H602">
        <v>70</v>
      </c>
      <c r="I602" s="102">
        <f>Tableau2[[#This Row],[4. poids OT (kg)]]/1000</f>
        <v>7.0000000000000007E-2</v>
      </c>
      <c r="J602" t="s">
        <v>46</v>
      </c>
      <c r="K602">
        <v>80</v>
      </c>
      <c r="L602">
        <v>91100</v>
      </c>
      <c r="M602" t="s">
        <v>70</v>
      </c>
      <c r="N602">
        <v>93130</v>
      </c>
      <c r="O602" t="s">
        <v>182</v>
      </c>
      <c r="P602">
        <v>46.627000000000002</v>
      </c>
      <c r="Q602" t="s">
        <v>72</v>
      </c>
      <c r="R602">
        <v>1969</v>
      </c>
      <c r="S602" t="s">
        <v>69</v>
      </c>
      <c r="T602">
        <f>VLOOKUP(Tableau2[[#This Row],[5. type transport]],'Taux émission CO2e'!$A$5:$D$16,4,0)</f>
        <v>0.16</v>
      </c>
      <c r="U602">
        <f>VLOOKUP(Tableau2[[#This Row],[5. type transport]],'Taux émission CO2e'!$A$5:$B$16,2,0)</f>
        <v>0.3</v>
      </c>
      <c r="V602">
        <f>VLOOKUP(Tableau2[[#This Row],[5. type transport]],'Taux émission CO2e'!$A$20:$D$31,4,0)</f>
        <v>6.7400000000000002E-2</v>
      </c>
      <c r="W602">
        <f>VLOOKUP(Tableau2[[#This Row],[5. type transport]],'Taux émission CO2e'!$A$20:$B$31,2,0)</f>
        <v>0.7</v>
      </c>
      <c r="X602" s="98">
        <f t="shared" si="19"/>
        <v>0.31065705020000001</v>
      </c>
    </row>
    <row r="603" spans="1:24" x14ac:dyDescent="0.25">
      <c r="A603">
        <v>20220300036</v>
      </c>
      <c r="B603" s="95">
        <v>44610</v>
      </c>
      <c r="C603" s="102">
        <f>YEAR(Tableau2[[#This Row],[2. date saisie]])</f>
        <v>2022</v>
      </c>
      <c r="D603" s="102">
        <f>MONTH(Tableau2[[#This Row],[2. date saisie]])</f>
        <v>2</v>
      </c>
      <c r="E603" s="102" t="str">
        <f t="shared" si="18"/>
        <v>02</v>
      </c>
      <c r="F603" s="102" t="str">
        <f>_xlfn.CONCAT(Tableau2[[#This Row],[2a]],Tableau2[[#This Row],[2c]])</f>
        <v>202202</v>
      </c>
      <c r="G603" s="96">
        <v>1469674</v>
      </c>
      <c r="H603">
        <v>140</v>
      </c>
      <c r="I603" s="102">
        <f>Tableau2[[#This Row],[4. poids OT (kg)]]/1000</f>
        <v>0.14000000000000001</v>
      </c>
      <c r="J603" t="s">
        <v>46</v>
      </c>
      <c r="K603">
        <v>100</v>
      </c>
      <c r="L603">
        <v>91100</v>
      </c>
      <c r="M603" t="s">
        <v>70</v>
      </c>
      <c r="N603">
        <v>59810</v>
      </c>
      <c r="O603" t="s">
        <v>104</v>
      </c>
      <c r="P603">
        <v>248.797</v>
      </c>
      <c r="Q603" t="s">
        <v>72</v>
      </c>
      <c r="R603">
        <v>1969</v>
      </c>
      <c r="S603" t="s">
        <v>69</v>
      </c>
      <c r="T603">
        <f>VLOOKUP(Tableau2[[#This Row],[5. type transport]],'Taux émission CO2e'!$A$5:$D$16,4,0)</f>
        <v>0.16</v>
      </c>
      <c r="U603">
        <f>VLOOKUP(Tableau2[[#This Row],[5. type transport]],'Taux émission CO2e'!$A$5:$B$16,2,0)</f>
        <v>0.3</v>
      </c>
      <c r="V603">
        <f>VLOOKUP(Tableau2[[#This Row],[5. type transport]],'Taux émission CO2e'!$A$20:$D$31,4,0)</f>
        <v>6.7400000000000002E-2</v>
      </c>
      <c r="W603">
        <f>VLOOKUP(Tableau2[[#This Row],[5. type transport]],'Taux émission CO2e'!$A$20:$B$31,2,0)</f>
        <v>0.7</v>
      </c>
      <c r="X603" s="98">
        <f t="shared" si="19"/>
        <v>3.3152697844000008</v>
      </c>
    </row>
    <row r="604" spans="1:24" x14ac:dyDescent="0.25">
      <c r="A604">
        <v>20220300036</v>
      </c>
      <c r="B604" s="95">
        <v>44610</v>
      </c>
      <c r="C604" s="102">
        <f>YEAR(Tableau2[[#This Row],[2. date saisie]])</f>
        <v>2022</v>
      </c>
      <c r="D604" s="102">
        <f>MONTH(Tableau2[[#This Row],[2. date saisie]])</f>
        <v>2</v>
      </c>
      <c r="E604" s="102" t="str">
        <f t="shared" si="18"/>
        <v>02</v>
      </c>
      <c r="F604" s="102" t="str">
        <f>_xlfn.CONCAT(Tableau2[[#This Row],[2a]],Tableau2[[#This Row],[2c]])</f>
        <v>202202</v>
      </c>
      <c r="G604" s="96">
        <v>1469675</v>
      </c>
      <c r="H604">
        <v>120</v>
      </c>
      <c r="I604" s="102">
        <f>Tableau2[[#This Row],[4. poids OT (kg)]]/1000</f>
        <v>0.12</v>
      </c>
      <c r="J604" t="s">
        <v>46</v>
      </c>
      <c r="K604">
        <v>100</v>
      </c>
      <c r="L604">
        <v>91100</v>
      </c>
      <c r="M604" t="s">
        <v>70</v>
      </c>
      <c r="N604">
        <v>59200</v>
      </c>
      <c r="O604" t="s">
        <v>90</v>
      </c>
      <c r="P604">
        <v>265.54500000000002</v>
      </c>
      <c r="Q604" t="s">
        <v>72</v>
      </c>
      <c r="R604">
        <v>1969</v>
      </c>
      <c r="S604" t="s">
        <v>69</v>
      </c>
      <c r="T604">
        <f>VLOOKUP(Tableau2[[#This Row],[5. type transport]],'Taux émission CO2e'!$A$5:$D$16,4,0)</f>
        <v>0.16</v>
      </c>
      <c r="U604">
        <f>VLOOKUP(Tableau2[[#This Row],[5. type transport]],'Taux émission CO2e'!$A$5:$B$16,2,0)</f>
        <v>0.3</v>
      </c>
      <c r="V604">
        <f>VLOOKUP(Tableau2[[#This Row],[5. type transport]],'Taux émission CO2e'!$A$20:$D$31,4,0)</f>
        <v>6.7400000000000002E-2</v>
      </c>
      <c r="W604">
        <f>VLOOKUP(Tableau2[[#This Row],[5. type transport]],'Taux émission CO2e'!$A$20:$B$31,2,0)</f>
        <v>0.7</v>
      </c>
      <c r="X604" s="98">
        <f t="shared" si="19"/>
        <v>3.0329487720000001</v>
      </c>
    </row>
    <row r="605" spans="1:24" x14ac:dyDescent="0.25">
      <c r="A605">
        <v>20220300036</v>
      </c>
      <c r="B605" s="95">
        <v>44610</v>
      </c>
      <c r="C605" s="102">
        <f>YEAR(Tableau2[[#This Row],[2. date saisie]])</f>
        <v>2022</v>
      </c>
      <c r="D605" s="102">
        <f>MONTH(Tableau2[[#This Row],[2. date saisie]])</f>
        <v>2</v>
      </c>
      <c r="E605" s="102" t="str">
        <f t="shared" si="18"/>
        <v>02</v>
      </c>
      <c r="F605" s="102" t="str">
        <f>_xlfn.CONCAT(Tableau2[[#This Row],[2a]],Tableau2[[#This Row],[2c]])</f>
        <v>202202</v>
      </c>
      <c r="G605" s="96">
        <v>1469759</v>
      </c>
      <c r="H605">
        <v>180</v>
      </c>
      <c r="I605" s="102">
        <f>Tableau2[[#This Row],[4. poids OT (kg)]]/1000</f>
        <v>0.18</v>
      </c>
      <c r="J605" t="s">
        <v>46</v>
      </c>
      <c r="K605">
        <v>100</v>
      </c>
      <c r="L605">
        <v>91100</v>
      </c>
      <c r="M605" t="s">
        <v>70</v>
      </c>
      <c r="N605">
        <v>59810</v>
      </c>
      <c r="O605" t="s">
        <v>104</v>
      </c>
      <c r="P605">
        <v>248.797</v>
      </c>
      <c r="Q605" t="s">
        <v>72</v>
      </c>
      <c r="R605">
        <v>1969</v>
      </c>
      <c r="S605" t="s">
        <v>69</v>
      </c>
      <c r="T605">
        <f>VLOOKUP(Tableau2[[#This Row],[5. type transport]],'Taux émission CO2e'!$A$5:$D$16,4,0)</f>
        <v>0.16</v>
      </c>
      <c r="U605">
        <f>VLOOKUP(Tableau2[[#This Row],[5. type transport]],'Taux émission CO2e'!$A$5:$B$16,2,0)</f>
        <v>0.3</v>
      </c>
      <c r="V605">
        <f>VLOOKUP(Tableau2[[#This Row],[5. type transport]],'Taux émission CO2e'!$A$20:$D$31,4,0)</f>
        <v>6.7400000000000002E-2</v>
      </c>
      <c r="W605">
        <f>VLOOKUP(Tableau2[[#This Row],[5. type transport]],'Taux émission CO2e'!$A$20:$B$31,2,0)</f>
        <v>0.7</v>
      </c>
      <c r="X605" s="98">
        <f t="shared" si="19"/>
        <v>4.2624897227999998</v>
      </c>
    </row>
    <row r="606" spans="1:24" x14ac:dyDescent="0.25">
      <c r="A606">
        <v>20220300036</v>
      </c>
      <c r="B606" s="95">
        <v>44610</v>
      </c>
      <c r="C606" s="102">
        <f>YEAR(Tableau2[[#This Row],[2. date saisie]])</f>
        <v>2022</v>
      </c>
      <c r="D606" s="102">
        <f>MONTH(Tableau2[[#This Row],[2. date saisie]])</f>
        <v>2</v>
      </c>
      <c r="E606" s="102" t="str">
        <f t="shared" si="18"/>
        <v>02</v>
      </c>
      <c r="F606" s="102" t="str">
        <f>_xlfn.CONCAT(Tableau2[[#This Row],[2a]],Tableau2[[#This Row],[2c]])</f>
        <v>202202</v>
      </c>
      <c r="G606" s="96">
        <v>1469758</v>
      </c>
      <c r="H606">
        <v>200</v>
      </c>
      <c r="I606" s="102">
        <f>Tableau2[[#This Row],[4. poids OT (kg)]]/1000</f>
        <v>0.2</v>
      </c>
      <c r="J606" t="s">
        <v>47</v>
      </c>
      <c r="K606">
        <v>123</v>
      </c>
      <c r="L606">
        <v>91100</v>
      </c>
      <c r="M606" t="s">
        <v>70</v>
      </c>
      <c r="N606">
        <v>26750</v>
      </c>
      <c r="O606" t="s">
        <v>86</v>
      </c>
      <c r="P606">
        <v>541.17999999999995</v>
      </c>
      <c r="Q606" t="s">
        <v>72</v>
      </c>
      <c r="R606">
        <v>1969</v>
      </c>
      <c r="S606" t="s">
        <v>69</v>
      </c>
      <c r="T606">
        <f>VLOOKUP(Tableau2[[#This Row],[5. type transport]],'Taux émission CO2e'!$A$5:$D$16,4,0)</f>
        <v>0.16</v>
      </c>
      <c r="U606">
        <f>VLOOKUP(Tableau2[[#This Row],[5. type transport]],'Taux émission CO2e'!$A$5:$B$16,2,0)</f>
        <v>0.3</v>
      </c>
      <c r="V606">
        <f>VLOOKUP(Tableau2[[#This Row],[5. type transport]],'Taux émission CO2e'!$A$20:$D$31,4,0)</f>
        <v>6.7400000000000002E-2</v>
      </c>
      <c r="W606">
        <f>VLOOKUP(Tableau2[[#This Row],[5. type transport]],'Taux émission CO2e'!$A$20:$B$31,2,0)</f>
        <v>0.7</v>
      </c>
      <c r="X606" s="98">
        <f t="shared" si="19"/>
        <v>10.301902479999999</v>
      </c>
    </row>
    <row r="607" spans="1:24" x14ac:dyDescent="0.25">
      <c r="A607">
        <v>20220300036</v>
      </c>
      <c r="B607" s="95">
        <v>44610</v>
      </c>
      <c r="C607" s="102">
        <f>YEAR(Tableau2[[#This Row],[2. date saisie]])</f>
        <v>2022</v>
      </c>
      <c r="D607" s="102">
        <f>MONTH(Tableau2[[#This Row],[2. date saisie]])</f>
        <v>2</v>
      </c>
      <c r="E607" s="102" t="str">
        <f t="shared" si="18"/>
        <v>02</v>
      </c>
      <c r="F607" s="102" t="str">
        <f>_xlfn.CONCAT(Tableau2[[#This Row],[2a]],Tableau2[[#This Row],[2c]])</f>
        <v>202202</v>
      </c>
      <c r="G607" s="96">
        <v>1468036</v>
      </c>
      <c r="H607">
        <v>200</v>
      </c>
      <c r="I607" s="102">
        <f>Tableau2[[#This Row],[4. poids OT (kg)]]/1000</f>
        <v>0.2</v>
      </c>
      <c r="J607" t="s">
        <v>47</v>
      </c>
      <c r="K607">
        <v>131</v>
      </c>
      <c r="L607">
        <v>8090</v>
      </c>
      <c r="M607" t="s">
        <v>81</v>
      </c>
      <c r="N607">
        <v>91100</v>
      </c>
      <c r="O607" t="s">
        <v>76</v>
      </c>
      <c r="P607">
        <v>258.04300000000001</v>
      </c>
      <c r="Q607" t="s">
        <v>124</v>
      </c>
      <c r="R607">
        <v>1992</v>
      </c>
      <c r="S607" t="s">
        <v>78</v>
      </c>
      <c r="T607">
        <f>VLOOKUP(Tableau2[[#This Row],[5. type transport]],'Taux émission CO2e'!$A$5:$D$16,4,0)</f>
        <v>0.16</v>
      </c>
      <c r="U607">
        <f>VLOOKUP(Tableau2[[#This Row],[5. type transport]],'Taux émission CO2e'!$A$5:$B$16,2,0)</f>
        <v>0.3</v>
      </c>
      <c r="V607">
        <f>VLOOKUP(Tableau2[[#This Row],[5. type transport]],'Taux émission CO2e'!$A$20:$D$31,4,0)</f>
        <v>6.7400000000000002E-2</v>
      </c>
      <c r="W607">
        <f>VLOOKUP(Tableau2[[#This Row],[5. type transport]],'Taux émission CO2e'!$A$20:$B$31,2,0)</f>
        <v>0.7</v>
      </c>
      <c r="X607" s="98">
        <f t="shared" si="19"/>
        <v>4.9121065480000006</v>
      </c>
    </row>
    <row r="608" spans="1:24" x14ac:dyDescent="0.25">
      <c r="A608">
        <v>20220300036</v>
      </c>
      <c r="B608" s="95">
        <v>44610</v>
      </c>
      <c r="C608" s="102">
        <f>YEAR(Tableau2[[#This Row],[2. date saisie]])</f>
        <v>2022</v>
      </c>
      <c r="D608" s="102">
        <f>MONTH(Tableau2[[#This Row],[2. date saisie]])</f>
        <v>2</v>
      </c>
      <c r="E608" s="102" t="str">
        <f t="shared" si="18"/>
        <v>02</v>
      </c>
      <c r="F608" s="102" t="str">
        <f>_xlfn.CONCAT(Tableau2[[#This Row],[2a]],Tableau2[[#This Row],[2c]])</f>
        <v>202202</v>
      </c>
      <c r="G608" s="96">
        <v>1469560</v>
      </c>
      <c r="H608">
        <v>160</v>
      </c>
      <c r="I608" s="102">
        <f>Tableau2[[#This Row],[4. poids OT (kg)]]/1000</f>
        <v>0.16</v>
      </c>
      <c r="J608" t="s">
        <v>46</v>
      </c>
      <c r="K608">
        <v>133</v>
      </c>
      <c r="L608">
        <v>91100</v>
      </c>
      <c r="M608" t="s">
        <v>70</v>
      </c>
      <c r="N608">
        <v>73490</v>
      </c>
      <c r="O608" t="s">
        <v>181</v>
      </c>
      <c r="P608">
        <v>539.01400000000001</v>
      </c>
      <c r="Q608" t="s">
        <v>72</v>
      </c>
      <c r="R608">
        <v>1969</v>
      </c>
      <c r="S608" t="s">
        <v>69</v>
      </c>
      <c r="T608">
        <f>VLOOKUP(Tableau2[[#This Row],[5. type transport]],'Taux émission CO2e'!$A$5:$D$16,4,0)</f>
        <v>0.16</v>
      </c>
      <c r="U608">
        <f>VLOOKUP(Tableau2[[#This Row],[5. type transport]],'Taux émission CO2e'!$A$5:$B$16,2,0)</f>
        <v>0.3</v>
      </c>
      <c r="V608">
        <f>VLOOKUP(Tableau2[[#This Row],[5. type transport]],'Taux émission CO2e'!$A$20:$D$31,4,0)</f>
        <v>6.7400000000000002E-2</v>
      </c>
      <c r="W608">
        <f>VLOOKUP(Tableau2[[#This Row],[5. type transport]],'Taux émission CO2e'!$A$20:$B$31,2,0)</f>
        <v>0.7</v>
      </c>
      <c r="X608" s="98">
        <f t="shared" si="19"/>
        <v>8.2085364032000001</v>
      </c>
    </row>
    <row r="609" spans="1:24" x14ac:dyDescent="0.25">
      <c r="A609">
        <v>20220300036</v>
      </c>
      <c r="B609" s="95">
        <v>44610</v>
      </c>
      <c r="C609" s="102">
        <f>YEAR(Tableau2[[#This Row],[2. date saisie]])</f>
        <v>2022</v>
      </c>
      <c r="D609" s="102">
        <f>MONTH(Tableau2[[#This Row],[2. date saisie]])</f>
        <v>2</v>
      </c>
      <c r="E609" s="102" t="str">
        <f t="shared" si="18"/>
        <v>02</v>
      </c>
      <c r="F609" s="102" t="str">
        <f>_xlfn.CONCAT(Tableau2[[#This Row],[2a]],Tableau2[[#This Row],[2c]])</f>
        <v>202202</v>
      </c>
      <c r="G609" s="96">
        <v>1469678</v>
      </c>
      <c r="H609">
        <v>120</v>
      </c>
      <c r="I609" s="102">
        <f>Tableau2[[#This Row],[4. poids OT (kg)]]/1000</f>
        <v>0.12</v>
      </c>
      <c r="J609" t="s">
        <v>46</v>
      </c>
      <c r="K609">
        <v>140</v>
      </c>
      <c r="L609">
        <v>91100</v>
      </c>
      <c r="M609" t="s">
        <v>70</v>
      </c>
      <c r="N609">
        <v>67100</v>
      </c>
      <c r="O609" t="s">
        <v>79</v>
      </c>
      <c r="P609">
        <v>515.798</v>
      </c>
      <c r="Q609" t="s">
        <v>72</v>
      </c>
      <c r="R609">
        <v>1969</v>
      </c>
      <c r="S609" t="s">
        <v>69</v>
      </c>
      <c r="T609">
        <f>VLOOKUP(Tableau2[[#This Row],[5. type transport]],'Taux émission CO2e'!$A$5:$D$16,4,0)</f>
        <v>0.16</v>
      </c>
      <c r="U609">
        <f>VLOOKUP(Tableau2[[#This Row],[5. type transport]],'Taux émission CO2e'!$A$5:$B$16,2,0)</f>
        <v>0.3</v>
      </c>
      <c r="V609">
        <f>VLOOKUP(Tableau2[[#This Row],[5. type transport]],'Taux émission CO2e'!$A$20:$D$31,4,0)</f>
        <v>6.7400000000000002E-2</v>
      </c>
      <c r="W609">
        <f>VLOOKUP(Tableau2[[#This Row],[5. type transport]],'Taux émission CO2e'!$A$20:$B$31,2,0)</f>
        <v>0.7</v>
      </c>
      <c r="X609" s="98">
        <f t="shared" si="19"/>
        <v>5.8912384368000001</v>
      </c>
    </row>
    <row r="610" spans="1:24" x14ac:dyDescent="0.25">
      <c r="A610">
        <v>20220300036</v>
      </c>
      <c r="B610" s="95">
        <v>44610</v>
      </c>
      <c r="C610" s="102">
        <f>YEAR(Tableau2[[#This Row],[2. date saisie]])</f>
        <v>2022</v>
      </c>
      <c r="D610" s="102">
        <f>MONTH(Tableau2[[#This Row],[2. date saisie]])</f>
        <v>2</v>
      </c>
      <c r="E610" s="102" t="str">
        <f t="shared" si="18"/>
        <v>02</v>
      </c>
      <c r="F610" s="102" t="str">
        <f>_xlfn.CONCAT(Tableau2[[#This Row],[2a]],Tableau2[[#This Row],[2c]])</f>
        <v>202202</v>
      </c>
      <c r="G610" s="96">
        <v>1469760</v>
      </c>
      <c r="H610">
        <v>180</v>
      </c>
      <c r="I610" s="102">
        <f>Tableau2[[#This Row],[4. poids OT (kg)]]/1000</f>
        <v>0.18</v>
      </c>
      <c r="J610" t="s">
        <v>46</v>
      </c>
      <c r="K610">
        <v>140</v>
      </c>
      <c r="L610">
        <v>91100</v>
      </c>
      <c r="M610" t="s">
        <v>70</v>
      </c>
      <c r="N610">
        <v>67100</v>
      </c>
      <c r="O610" t="s">
        <v>79</v>
      </c>
      <c r="P610">
        <v>515.798</v>
      </c>
      <c r="Q610" t="s">
        <v>72</v>
      </c>
      <c r="R610">
        <v>1969</v>
      </c>
      <c r="S610" t="s">
        <v>69</v>
      </c>
      <c r="T610">
        <f>VLOOKUP(Tableau2[[#This Row],[5. type transport]],'Taux émission CO2e'!$A$5:$D$16,4,0)</f>
        <v>0.16</v>
      </c>
      <c r="U610">
        <f>VLOOKUP(Tableau2[[#This Row],[5. type transport]],'Taux émission CO2e'!$A$5:$B$16,2,0)</f>
        <v>0.3</v>
      </c>
      <c r="V610">
        <f>VLOOKUP(Tableau2[[#This Row],[5. type transport]],'Taux émission CO2e'!$A$20:$D$31,4,0)</f>
        <v>6.7400000000000002E-2</v>
      </c>
      <c r="W610">
        <f>VLOOKUP(Tableau2[[#This Row],[5. type transport]],'Taux émission CO2e'!$A$20:$B$31,2,0)</f>
        <v>0.7</v>
      </c>
      <c r="X610" s="98">
        <f t="shared" si="19"/>
        <v>8.8368576551999993</v>
      </c>
    </row>
    <row r="611" spans="1:24" x14ac:dyDescent="0.25">
      <c r="A611">
        <v>20220300036</v>
      </c>
      <c r="B611" s="95">
        <v>44610</v>
      </c>
      <c r="C611" s="102">
        <f>YEAR(Tableau2[[#This Row],[2. date saisie]])</f>
        <v>2022</v>
      </c>
      <c r="D611" s="102">
        <f>MONTH(Tableau2[[#This Row],[2. date saisie]])</f>
        <v>2</v>
      </c>
      <c r="E611" s="102" t="str">
        <f t="shared" si="18"/>
        <v>02</v>
      </c>
      <c r="F611" s="102" t="str">
        <f>_xlfn.CONCAT(Tableau2[[#This Row],[2a]],Tableau2[[#This Row],[2c]])</f>
        <v>202202</v>
      </c>
      <c r="G611" s="96">
        <v>1469441</v>
      </c>
      <c r="H611">
        <v>100</v>
      </c>
      <c r="I611" s="102">
        <f>Tableau2[[#This Row],[4. poids OT (kg)]]/1000</f>
        <v>0.1</v>
      </c>
      <c r="J611" t="s">
        <v>47</v>
      </c>
      <c r="K611">
        <v>159</v>
      </c>
      <c r="L611">
        <v>91100</v>
      </c>
      <c r="M611" t="s">
        <v>70</v>
      </c>
      <c r="N611">
        <v>13000</v>
      </c>
      <c r="O611" t="s">
        <v>80</v>
      </c>
      <c r="P611">
        <v>740.44500000000005</v>
      </c>
      <c r="Q611" t="s">
        <v>72</v>
      </c>
      <c r="R611">
        <v>1969</v>
      </c>
      <c r="S611" t="s">
        <v>69</v>
      </c>
      <c r="T611">
        <f>VLOOKUP(Tableau2[[#This Row],[5. type transport]],'Taux émission CO2e'!$A$5:$D$16,4,0)</f>
        <v>0.16</v>
      </c>
      <c r="U611">
        <f>VLOOKUP(Tableau2[[#This Row],[5. type transport]],'Taux émission CO2e'!$A$5:$B$16,2,0)</f>
        <v>0.3</v>
      </c>
      <c r="V611">
        <f>VLOOKUP(Tableau2[[#This Row],[5. type transport]],'Taux émission CO2e'!$A$20:$D$31,4,0)</f>
        <v>6.7400000000000002E-2</v>
      </c>
      <c r="W611">
        <f>VLOOKUP(Tableau2[[#This Row],[5. type transport]],'Taux émission CO2e'!$A$20:$B$31,2,0)</f>
        <v>0.7</v>
      </c>
      <c r="X611" s="98">
        <f t="shared" si="19"/>
        <v>7.0475555100000014</v>
      </c>
    </row>
    <row r="612" spans="1:24" x14ac:dyDescent="0.25">
      <c r="A612">
        <v>20220300036</v>
      </c>
      <c r="B612" s="95">
        <v>44610</v>
      </c>
      <c r="C612" s="102">
        <f>YEAR(Tableau2[[#This Row],[2. date saisie]])</f>
        <v>2022</v>
      </c>
      <c r="D612" s="102">
        <f>MONTH(Tableau2[[#This Row],[2. date saisie]])</f>
        <v>2</v>
      </c>
      <c r="E612" s="102" t="str">
        <f t="shared" si="18"/>
        <v>02</v>
      </c>
      <c r="F612" s="102" t="str">
        <f>_xlfn.CONCAT(Tableau2[[#This Row],[2a]],Tableau2[[#This Row],[2c]])</f>
        <v>202202</v>
      </c>
      <c r="G612" s="96">
        <v>1469458</v>
      </c>
      <c r="H612">
        <v>150</v>
      </c>
      <c r="I612" s="102">
        <f>Tableau2[[#This Row],[4. poids OT (kg)]]/1000</f>
        <v>0.15</v>
      </c>
      <c r="J612" t="s">
        <v>46</v>
      </c>
      <c r="K612">
        <v>159</v>
      </c>
      <c r="L612">
        <v>59810</v>
      </c>
      <c r="M612" t="s">
        <v>67</v>
      </c>
      <c r="N612">
        <v>91100</v>
      </c>
      <c r="O612" t="s">
        <v>76</v>
      </c>
      <c r="P612">
        <v>250.27799999999999</v>
      </c>
      <c r="Q612" t="s">
        <v>112</v>
      </c>
      <c r="R612">
        <v>1998</v>
      </c>
      <c r="S612" t="s">
        <v>69</v>
      </c>
      <c r="T612">
        <f>VLOOKUP(Tableau2[[#This Row],[5. type transport]],'Taux émission CO2e'!$A$5:$D$16,4,0)</f>
        <v>0.16</v>
      </c>
      <c r="U612">
        <f>VLOOKUP(Tableau2[[#This Row],[5. type transport]],'Taux émission CO2e'!$A$5:$B$16,2,0)</f>
        <v>0.3</v>
      </c>
      <c r="V612">
        <f>VLOOKUP(Tableau2[[#This Row],[5. type transport]],'Taux émission CO2e'!$A$20:$D$31,4,0)</f>
        <v>6.7400000000000002E-2</v>
      </c>
      <c r="W612">
        <f>VLOOKUP(Tableau2[[#This Row],[5. type transport]],'Taux émission CO2e'!$A$20:$B$31,2,0)</f>
        <v>0.7</v>
      </c>
      <c r="X612" s="98">
        <f t="shared" si="19"/>
        <v>3.5732190059999995</v>
      </c>
    </row>
    <row r="613" spans="1:24" x14ac:dyDescent="0.25">
      <c r="A613">
        <v>20220300036</v>
      </c>
      <c r="B613" s="95">
        <v>44613</v>
      </c>
      <c r="C613" s="102">
        <f>YEAR(Tableau2[[#This Row],[2. date saisie]])</f>
        <v>2022</v>
      </c>
      <c r="D613" s="102">
        <f>MONTH(Tableau2[[#This Row],[2. date saisie]])</f>
        <v>2</v>
      </c>
      <c r="E613" s="102" t="str">
        <f t="shared" si="18"/>
        <v>02</v>
      </c>
      <c r="F613" s="102" t="str">
        <f>_xlfn.CONCAT(Tableau2[[#This Row],[2a]],Tableau2[[#This Row],[2c]])</f>
        <v>202202</v>
      </c>
      <c r="G613" s="96">
        <v>1470075</v>
      </c>
      <c r="H613">
        <v>90</v>
      </c>
      <c r="I613" s="102">
        <f>Tableau2[[#This Row],[4. poids OT (kg)]]/1000</f>
        <v>0.09</v>
      </c>
      <c r="J613" t="s">
        <v>46</v>
      </c>
      <c r="K613">
        <v>100</v>
      </c>
      <c r="L613">
        <v>91100</v>
      </c>
      <c r="M613" t="s">
        <v>70</v>
      </c>
      <c r="N613">
        <v>59100</v>
      </c>
      <c r="O613" t="s">
        <v>74</v>
      </c>
      <c r="P613">
        <v>266.166</v>
      </c>
      <c r="Q613" t="s">
        <v>72</v>
      </c>
      <c r="R613">
        <v>1969</v>
      </c>
      <c r="S613" t="s">
        <v>69</v>
      </c>
      <c r="T613">
        <f>VLOOKUP(Tableau2[[#This Row],[5. type transport]],'Taux émission CO2e'!$A$5:$D$16,4,0)</f>
        <v>0.16</v>
      </c>
      <c r="U613">
        <f>VLOOKUP(Tableau2[[#This Row],[5. type transport]],'Taux émission CO2e'!$A$5:$B$16,2,0)</f>
        <v>0.3</v>
      </c>
      <c r="V613">
        <f>VLOOKUP(Tableau2[[#This Row],[5. type transport]],'Taux émission CO2e'!$A$20:$D$31,4,0)</f>
        <v>6.7400000000000002E-2</v>
      </c>
      <c r="W613">
        <f>VLOOKUP(Tableau2[[#This Row],[5. type transport]],'Taux émission CO2e'!$A$20:$B$31,2,0)</f>
        <v>0.7</v>
      </c>
      <c r="X613" s="98">
        <f t="shared" si="19"/>
        <v>2.2800311891999998</v>
      </c>
    </row>
    <row r="614" spans="1:24" x14ac:dyDescent="0.25">
      <c r="A614">
        <v>20220300036</v>
      </c>
      <c r="B614" s="95">
        <v>44613</v>
      </c>
      <c r="C614" s="102">
        <f>YEAR(Tableau2[[#This Row],[2. date saisie]])</f>
        <v>2022</v>
      </c>
      <c r="D614" s="102">
        <f>MONTH(Tableau2[[#This Row],[2. date saisie]])</f>
        <v>2</v>
      </c>
      <c r="E614" s="102" t="str">
        <f t="shared" si="18"/>
        <v>02</v>
      </c>
      <c r="F614" s="102" t="str">
        <f>_xlfn.CONCAT(Tableau2[[#This Row],[2a]],Tableau2[[#This Row],[2c]])</f>
        <v>202202</v>
      </c>
      <c r="G614" s="96">
        <v>1470076</v>
      </c>
      <c r="H614">
        <v>90</v>
      </c>
      <c r="I614" s="102">
        <f>Tableau2[[#This Row],[4. poids OT (kg)]]/1000</f>
        <v>0.09</v>
      </c>
      <c r="J614" t="s">
        <v>46</v>
      </c>
      <c r="K614">
        <v>100</v>
      </c>
      <c r="L614">
        <v>91100</v>
      </c>
      <c r="M614" t="s">
        <v>70</v>
      </c>
      <c r="N614">
        <v>59810</v>
      </c>
      <c r="O614" t="s">
        <v>104</v>
      </c>
      <c r="P614">
        <v>248.797</v>
      </c>
      <c r="Q614" t="s">
        <v>72</v>
      </c>
      <c r="R614">
        <v>1969</v>
      </c>
      <c r="S614" t="s">
        <v>69</v>
      </c>
      <c r="T614">
        <f>VLOOKUP(Tableau2[[#This Row],[5. type transport]],'Taux émission CO2e'!$A$5:$D$16,4,0)</f>
        <v>0.16</v>
      </c>
      <c r="U614">
        <f>VLOOKUP(Tableau2[[#This Row],[5. type transport]],'Taux émission CO2e'!$A$5:$B$16,2,0)</f>
        <v>0.3</v>
      </c>
      <c r="V614">
        <f>VLOOKUP(Tableau2[[#This Row],[5. type transport]],'Taux émission CO2e'!$A$20:$D$31,4,0)</f>
        <v>6.7400000000000002E-2</v>
      </c>
      <c r="W614">
        <f>VLOOKUP(Tableau2[[#This Row],[5. type transport]],'Taux émission CO2e'!$A$20:$B$31,2,0)</f>
        <v>0.7</v>
      </c>
      <c r="X614" s="98">
        <f t="shared" si="19"/>
        <v>2.1312448613999999</v>
      </c>
    </row>
    <row r="615" spans="1:24" x14ac:dyDescent="0.25">
      <c r="A615">
        <v>20220300036</v>
      </c>
      <c r="B615" s="95">
        <v>44613</v>
      </c>
      <c r="C615" s="102">
        <f>YEAR(Tableau2[[#This Row],[2. date saisie]])</f>
        <v>2022</v>
      </c>
      <c r="D615" s="102">
        <f>MONTH(Tableau2[[#This Row],[2. date saisie]])</f>
        <v>2</v>
      </c>
      <c r="E615" s="102" t="str">
        <f t="shared" si="18"/>
        <v>02</v>
      </c>
      <c r="F615" s="102" t="str">
        <f>_xlfn.CONCAT(Tableau2[[#This Row],[2a]],Tableau2[[#This Row],[2c]])</f>
        <v>202202</v>
      </c>
      <c r="G615" s="96">
        <v>1470079</v>
      </c>
      <c r="H615">
        <v>210</v>
      </c>
      <c r="I615" s="102">
        <f>Tableau2[[#This Row],[4. poids OT (kg)]]/1000</f>
        <v>0.21</v>
      </c>
      <c r="J615" t="s">
        <v>39</v>
      </c>
      <c r="K615">
        <v>100</v>
      </c>
      <c r="L615">
        <v>91100</v>
      </c>
      <c r="M615" t="s">
        <v>70</v>
      </c>
      <c r="N615">
        <v>94440</v>
      </c>
      <c r="O615" t="s">
        <v>120</v>
      </c>
      <c r="P615">
        <v>34.085999999999999</v>
      </c>
      <c r="Q615" t="s">
        <v>72</v>
      </c>
      <c r="R615">
        <v>1969</v>
      </c>
      <c r="S615" t="s">
        <v>69</v>
      </c>
      <c r="T615">
        <f>VLOOKUP(Tableau2[[#This Row],[5. type transport]],'Taux émission CO2e'!$A$5:$D$16,4,0)</f>
        <v>0.24099999999999999</v>
      </c>
      <c r="U615">
        <f>VLOOKUP(Tableau2[[#This Row],[5. type transport]],'Taux émission CO2e'!$A$5:$B$16,2,0)</f>
        <v>1</v>
      </c>
      <c r="V615">
        <f>VLOOKUP(Tableau2[[#This Row],[5. type transport]],'Taux émission CO2e'!$A$20:$D$31,4,0)</f>
        <v>0</v>
      </c>
      <c r="W615">
        <f>VLOOKUP(Tableau2[[#This Row],[5. type transport]],'Taux émission CO2e'!$A$20:$B$31,2,0)</f>
        <v>0</v>
      </c>
      <c r="X615" s="98">
        <f t="shared" si="19"/>
        <v>1.7250924599999997</v>
      </c>
    </row>
    <row r="616" spans="1:24" x14ac:dyDescent="0.25">
      <c r="A616">
        <v>20220300036</v>
      </c>
      <c r="B616" s="95">
        <v>44613</v>
      </c>
      <c r="C616" s="102">
        <f>YEAR(Tableau2[[#This Row],[2. date saisie]])</f>
        <v>2022</v>
      </c>
      <c r="D616" s="102">
        <f>MONTH(Tableau2[[#This Row],[2. date saisie]])</f>
        <v>2</v>
      </c>
      <c r="E616" s="102" t="str">
        <f t="shared" si="18"/>
        <v>02</v>
      </c>
      <c r="F616" s="102" t="str">
        <f>_xlfn.CONCAT(Tableau2[[#This Row],[2a]],Tableau2[[#This Row],[2c]])</f>
        <v>202202</v>
      </c>
      <c r="G616" s="96">
        <v>1468214</v>
      </c>
      <c r="H616">
        <v>100</v>
      </c>
      <c r="I616" s="102">
        <f>Tableau2[[#This Row],[4. poids OT (kg)]]/1000</f>
        <v>0.1</v>
      </c>
      <c r="J616" t="s">
        <v>46</v>
      </c>
      <c r="K616">
        <v>110</v>
      </c>
      <c r="L616">
        <v>93000</v>
      </c>
      <c r="M616" t="s">
        <v>145</v>
      </c>
      <c r="N616">
        <v>91100</v>
      </c>
      <c r="O616" t="s">
        <v>76</v>
      </c>
      <c r="P616">
        <v>52.249000000000002</v>
      </c>
      <c r="Q616" t="s">
        <v>146</v>
      </c>
      <c r="R616">
        <v>1971</v>
      </c>
      <c r="S616" t="s">
        <v>69</v>
      </c>
      <c r="T616">
        <f>VLOOKUP(Tableau2[[#This Row],[5. type transport]],'Taux émission CO2e'!$A$5:$D$16,4,0)</f>
        <v>0.16</v>
      </c>
      <c r="U616">
        <f>VLOOKUP(Tableau2[[#This Row],[5. type transport]],'Taux émission CO2e'!$A$5:$B$16,2,0)</f>
        <v>0.3</v>
      </c>
      <c r="V616">
        <f>VLOOKUP(Tableau2[[#This Row],[5. type transport]],'Taux émission CO2e'!$A$20:$D$31,4,0)</f>
        <v>6.7400000000000002E-2</v>
      </c>
      <c r="W616">
        <f>VLOOKUP(Tableau2[[#This Row],[5. type transport]],'Taux émission CO2e'!$A$20:$B$31,2,0)</f>
        <v>0.7</v>
      </c>
      <c r="X616" s="98">
        <f t="shared" si="19"/>
        <v>0.49730598200000009</v>
      </c>
    </row>
    <row r="617" spans="1:24" x14ac:dyDescent="0.25">
      <c r="A617">
        <v>20220300036</v>
      </c>
      <c r="B617" s="95">
        <v>44613</v>
      </c>
      <c r="C617" s="102">
        <f>YEAR(Tableau2[[#This Row],[2. date saisie]])</f>
        <v>2022</v>
      </c>
      <c r="D617" s="102">
        <f>MONTH(Tableau2[[#This Row],[2. date saisie]])</f>
        <v>2</v>
      </c>
      <c r="E617" s="102" t="str">
        <f t="shared" si="18"/>
        <v>02</v>
      </c>
      <c r="F617" s="102" t="str">
        <f>_xlfn.CONCAT(Tableau2[[#This Row],[2a]],Tableau2[[#This Row],[2c]])</f>
        <v>202202</v>
      </c>
      <c r="G617" s="96">
        <v>1470074</v>
      </c>
      <c r="H617">
        <v>170</v>
      </c>
      <c r="I617" s="102">
        <f>Tableau2[[#This Row],[4. poids OT (kg)]]/1000</f>
        <v>0.17</v>
      </c>
      <c r="J617" t="s">
        <v>46</v>
      </c>
      <c r="K617">
        <v>182</v>
      </c>
      <c r="L617">
        <v>91100</v>
      </c>
      <c r="M617" t="s">
        <v>70</v>
      </c>
      <c r="N617">
        <v>67100</v>
      </c>
      <c r="O617" t="s">
        <v>79</v>
      </c>
      <c r="P617">
        <v>515.798</v>
      </c>
      <c r="Q617" t="s">
        <v>72</v>
      </c>
      <c r="R617">
        <v>1969</v>
      </c>
      <c r="S617" t="s">
        <v>69</v>
      </c>
      <c r="T617">
        <f>VLOOKUP(Tableau2[[#This Row],[5. type transport]],'Taux émission CO2e'!$A$5:$D$16,4,0)</f>
        <v>0.16</v>
      </c>
      <c r="U617">
        <f>VLOOKUP(Tableau2[[#This Row],[5. type transport]],'Taux émission CO2e'!$A$5:$B$16,2,0)</f>
        <v>0.3</v>
      </c>
      <c r="V617">
        <f>VLOOKUP(Tableau2[[#This Row],[5. type transport]],'Taux émission CO2e'!$A$20:$D$31,4,0)</f>
        <v>6.7400000000000002E-2</v>
      </c>
      <c r="W617">
        <f>VLOOKUP(Tableau2[[#This Row],[5. type transport]],'Taux émission CO2e'!$A$20:$B$31,2,0)</f>
        <v>0.7</v>
      </c>
      <c r="X617" s="98">
        <f t="shared" si="19"/>
        <v>8.3459211187999998</v>
      </c>
    </row>
    <row r="618" spans="1:24" x14ac:dyDescent="0.25">
      <c r="A618">
        <v>20220300036</v>
      </c>
      <c r="B618" s="95">
        <v>44613</v>
      </c>
      <c r="C618" s="102">
        <f>YEAR(Tableau2[[#This Row],[2. date saisie]])</f>
        <v>2022</v>
      </c>
      <c r="D618" s="102">
        <f>MONTH(Tableau2[[#This Row],[2. date saisie]])</f>
        <v>2</v>
      </c>
      <c r="E618" s="102" t="str">
        <f t="shared" si="18"/>
        <v>02</v>
      </c>
      <c r="F618" s="102" t="str">
        <f>_xlfn.CONCAT(Tableau2[[#This Row],[2a]],Tableau2[[#This Row],[2c]])</f>
        <v>202202</v>
      </c>
      <c r="G618" s="96">
        <v>1469887</v>
      </c>
      <c r="H618">
        <v>200</v>
      </c>
      <c r="I618" s="102">
        <f>Tableau2[[#This Row],[4. poids OT (kg)]]/1000</f>
        <v>0.2</v>
      </c>
      <c r="J618" t="s">
        <v>47</v>
      </c>
      <c r="K618">
        <v>210</v>
      </c>
      <c r="L618">
        <v>26750</v>
      </c>
      <c r="M618" t="s">
        <v>82</v>
      </c>
      <c r="N618">
        <v>59100</v>
      </c>
      <c r="O618" t="s">
        <v>74</v>
      </c>
      <c r="P618">
        <v>814.52200000000005</v>
      </c>
      <c r="Q618" t="s">
        <v>83</v>
      </c>
      <c r="R618">
        <v>1998</v>
      </c>
      <c r="S618" t="s">
        <v>78</v>
      </c>
      <c r="T618">
        <f>VLOOKUP(Tableau2[[#This Row],[5. type transport]],'Taux émission CO2e'!$A$5:$D$16,4,0)</f>
        <v>0.16</v>
      </c>
      <c r="U618">
        <f>VLOOKUP(Tableau2[[#This Row],[5. type transport]],'Taux émission CO2e'!$A$5:$B$16,2,0)</f>
        <v>0.3</v>
      </c>
      <c r="V618">
        <f>VLOOKUP(Tableau2[[#This Row],[5. type transport]],'Taux émission CO2e'!$A$20:$D$31,4,0)</f>
        <v>6.7400000000000002E-2</v>
      </c>
      <c r="W618">
        <f>VLOOKUP(Tableau2[[#This Row],[5. type transport]],'Taux émission CO2e'!$A$20:$B$31,2,0)</f>
        <v>0.7</v>
      </c>
      <c r="X618" s="98">
        <f t="shared" si="19"/>
        <v>15.505240792000002</v>
      </c>
    </row>
    <row r="619" spans="1:24" x14ac:dyDescent="0.25">
      <c r="A619">
        <v>20220300036</v>
      </c>
      <c r="B619" s="95">
        <v>44613</v>
      </c>
      <c r="C619" s="102">
        <f>YEAR(Tableau2[[#This Row],[2. date saisie]])</f>
        <v>2022</v>
      </c>
      <c r="D619" s="102">
        <f>MONTH(Tableau2[[#This Row],[2. date saisie]])</f>
        <v>2</v>
      </c>
      <c r="E619" s="102" t="str">
        <f t="shared" si="18"/>
        <v>02</v>
      </c>
      <c r="F619" s="102" t="str">
        <f>_xlfn.CONCAT(Tableau2[[#This Row],[2a]],Tableau2[[#This Row],[2c]])</f>
        <v>202202</v>
      </c>
      <c r="G619" s="96">
        <v>1469883</v>
      </c>
      <c r="H619">
        <v>300</v>
      </c>
      <c r="I619" s="102">
        <f>Tableau2[[#This Row],[4. poids OT (kg)]]/1000</f>
        <v>0.3</v>
      </c>
      <c r="J619" t="s">
        <v>46</v>
      </c>
      <c r="K619">
        <v>253</v>
      </c>
      <c r="L619">
        <v>67100</v>
      </c>
      <c r="M619" t="s">
        <v>73</v>
      </c>
      <c r="N619">
        <v>91100</v>
      </c>
      <c r="O619" t="s">
        <v>76</v>
      </c>
      <c r="P619">
        <v>516.47400000000005</v>
      </c>
      <c r="Q619" t="s">
        <v>75</v>
      </c>
      <c r="R619">
        <v>1987</v>
      </c>
      <c r="S619" t="s">
        <v>69</v>
      </c>
      <c r="T619">
        <f>VLOOKUP(Tableau2[[#This Row],[5. type transport]],'Taux émission CO2e'!$A$5:$D$16,4,0)</f>
        <v>0.16</v>
      </c>
      <c r="U619">
        <f>VLOOKUP(Tableau2[[#This Row],[5. type transport]],'Taux émission CO2e'!$A$5:$B$16,2,0)</f>
        <v>0.3</v>
      </c>
      <c r="V619">
        <f>VLOOKUP(Tableau2[[#This Row],[5. type transport]],'Taux émission CO2e'!$A$20:$D$31,4,0)</f>
        <v>6.7400000000000002E-2</v>
      </c>
      <c r="W619">
        <f>VLOOKUP(Tableau2[[#This Row],[5. type transport]],'Taux émission CO2e'!$A$20:$B$31,2,0)</f>
        <v>0.7</v>
      </c>
      <c r="X619" s="98">
        <f t="shared" si="19"/>
        <v>14.747398596</v>
      </c>
    </row>
    <row r="620" spans="1:24" x14ac:dyDescent="0.25">
      <c r="A620">
        <v>20220300036</v>
      </c>
      <c r="B620" s="95">
        <v>44613</v>
      </c>
      <c r="C620" s="102">
        <f>YEAR(Tableau2[[#This Row],[2. date saisie]])</f>
        <v>2022</v>
      </c>
      <c r="D620" s="102">
        <f>MONTH(Tableau2[[#This Row],[2. date saisie]])</f>
        <v>2</v>
      </c>
      <c r="E620" s="102" t="str">
        <f t="shared" si="18"/>
        <v>02</v>
      </c>
      <c r="F620" s="102" t="str">
        <f>_xlfn.CONCAT(Tableau2[[#This Row],[2a]],Tableau2[[#This Row],[2c]])</f>
        <v>202202</v>
      </c>
      <c r="G620" s="96">
        <v>1470078</v>
      </c>
      <c r="H620">
        <v>340</v>
      </c>
      <c r="I620" s="102">
        <f>Tableau2[[#This Row],[4. poids OT (kg)]]/1000</f>
        <v>0.34</v>
      </c>
      <c r="J620" t="s">
        <v>47</v>
      </c>
      <c r="K620">
        <v>285</v>
      </c>
      <c r="L620">
        <v>91100</v>
      </c>
      <c r="M620" t="s">
        <v>70</v>
      </c>
      <c r="N620">
        <v>13000</v>
      </c>
      <c r="O620" t="s">
        <v>80</v>
      </c>
      <c r="P620">
        <v>740.44500000000005</v>
      </c>
      <c r="Q620" t="s">
        <v>72</v>
      </c>
      <c r="R620">
        <v>1969</v>
      </c>
      <c r="S620" t="s">
        <v>69</v>
      </c>
      <c r="T620">
        <f>VLOOKUP(Tableau2[[#This Row],[5. type transport]],'Taux émission CO2e'!$A$5:$D$16,4,0)</f>
        <v>0.16</v>
      </c>
      <c r="U620">
        <f>VLOOKUP(Tableau2[[#This Row],[5. type transport]],'Taux émission CO2e'!$A$5:$B$16,2,0)</f>
        <v>0.3</v>
      </c>
      <c r="V620">
        <f>VLOOKUP(Tableau2[[#This Row],[5. type transport]],'Taux émission CO2e'!$A$20:$D$31,4,0)</f>
        <v>6.7400000000000002E-2</v>
      </c>
      <c r="W620">
        <f>VLOOKUP(Tableau2[[#This Row],[5. type transport]],'Taux émission CO2e'!$A$20:$B$31,2,0)</f>
        <v>0.7</v>
      </c>
      <c r="X620" s="98">
        <f t="shared" si="19"/>
        <v>23.961688734000006</v>
      </c>
    </row>
    <row r="621" spans="1:24" x14ac:dyDescent="0.25">
      <c r="A621">
        <v>20220300036</v>
      </c>
      <c r="B621" s="95">
        <v>44614</v>
      </c>
      <c r="C621" s="102">
        <f>YEAR(Tableau2[[#This Row],[2. date saisie]])</f>
        <v>2022</v>
      </c>
      <c r="D621" s="102">
        <f>MONTH(Tableau2[[#This Row],[2. date saisie]])</f>
        <v>2</v>
      </c>
      <c r="E621" s="102" t="str">
        <f t="shared" si="18"/>
        <v>02</v>
      </c>
      <c r="F621" s="102" t="str">
        <f>_xlfn.CONCAT(Tableau2[[#This Row],[2a]],Tableau2[[#This Row],[2c]])</f>
        <v>202202</v>
      </c>
      <c r="G621" s="96">
        <v>1469906</v>
      </c>
      <c r="H621">
        <v>300</v>
      </c>
      <c r="I621" s="102">
        <f>Tableau2[[#This Row],[4. poids OT (kg)]]/1000</f>
        <v>0.3</v>
      </c>
      <c r="J621" t="s">
        <v>47</v>
      </c>
      <c r="K621">
        <v>200</v>
      </c>
      <c r="L621">
        <v>39570</v>
      </c>
      <c r="M621" t="s">
        <v>115</v>
      </c>
      <c r="N621">
        <v>91100</v>
      </c>
      <c r="O621" t="s">
        <v>76</v>
      </c>
      <c r="P621">
        <v>380.58600000000001</v>
      </c>
      <c r="Q621" t="s">
        <v>116</v>
      </c>
      <c r="R621">
        <v>1986</v>
      </c>
      <c r="S621" t="s">
        <v>69</v>
      </c>
      <c r="T621">
        <f>VLOOKUP(Tableau2[[#This Row],[5. type transport]],'Taux émission CO2e'!$A$5:$D$16,4,0)</f>
        <v>0.16</v>
      </c>
      <c r="U621">
        <f>VLOOKUP(Tableau2[[#This Row],[5. type transport]],'Taux émission CO2e'!$A$5:$B$16,2,0)</f>
        <v>0.3</v>
      </c>
      <c r="V621">
        <f>VLOOKUP(Tableau2[[#This Row],[5. type transport]],'Taux émission CO2e'!$A$20:$D$31,4,0)</f>
        <v>6.7400000000000002E-2</v>
      </c>
      <c r="W621">
        <f>VLOOKUP(Tableau2[[#This Row],[5. type transport]],'Taux émission CO2e'!$A$20:$B$31,2,0)</f>
        <v>0.7</v>
      </c>
      <c r="X621" s="98">
        <f t="shared" si="19"/>
        <v>10.867252643999999</v>
      </c>
    </row>
    <row r="622" spans="1:24" x14ac:dyDescent="0.25">
      <c r="A622">
        <v>20220300036</v>
      </c>
      <c r="B622" s="95">
        <v>44614</v>
      </c>
      <c r="C622" s="102">
        <f>YEAR(Tableau2[[#This Row],[2. date saisie]])</f>
        <v>2022</v>
      </c>
      <c r="D622" s="102">
        <f>MONTH(Tableau2[[#This Row],[2. date saisie]])</f>
        <v>2</v>
      </c>
      <c r="E622" s="102" t="str">
        <f t="shared" si="18"/>
        <v>02</v>
      </c>
      <c r="F622" s="102" t="str">
        <f>_xlfn.CONCAT(Tableau2[[#This Row],[2a]],Tableau2[[#This Row],[2c]])</f>
        <v>202202</v>
      </c>
      <c r="G622" s="96">
        <v>1470000</v>
      </c>
      <c r="H622">
        <v>300</v>
      </c>
      <c r="I622" s="102">
        <f>Tableau2[[#This Row],[4. poids OT (kg)]]/1000</f>
        <v>0.3</v>
      </c>
      <c r="J622" t="s">
        <v>46</v>
      </c>
      <c r="K622">
        <v>200</v>
      </c>
      <c r="L622">
        <v>67100</v>
      </c>
      <c r="M622" t="s">
        <v>73</v>
      </c>
      <c r="N622">
        <v>59100</v>
      </c>
      <c r="O622" t="s">
        <v>74</v>
      </c>
      <c r="P622">
        <v>540.18499999999995</v>
      </c>
      <c r="Q622" t="s">
        <v>75</v>
      </c>
      <c r="R622">
        <v>1987</v>
      </c>
      <c r="S622" t="s">
        <v>69</v>
      </c>
      <c r="T622">
        <f>VLOOKUP(Tableau2[[#This Row],[5. type transport]],'Taux émission CO2e'!$A$5:$D$16,4,0)</f>
        <v>0.16</v>
      </c>
      <c r="U622">
        <f>VLOOKUP(Tableau2[[#This Row],[5. type transport]],'Taux émission CO2e'!$A$5:$B$16,2,0)</f>
        <v>0.3</v>
      </c>
      <c r="V622">
        <f>VLOOKUP(Tableau2[[#This Row],[5. type transport]],'Taux émission CO2e'!$A$20:$D$31,4,0)</f>
        <v>6.7400000000000002E-2</v>
      </c>
      <c r="W622">
        <f>VLOOKUP(Tableau2[[#This Row],[5. type transport]],'Taux émission CO2e'!$A$20:$B$31,2,0)</f>
        <v>0.7</v>
      </c>
      <c r="X622" s="98">
        <f t="shared" si="19"/>
        <v>15.424442489999997</v>
      </c>
    </row>
    <row r="623" spans="1:24" x14ac:dyDescent="0.25">
      <c r="A623">
        <v>20220300036</v>
      </c>
      <c r="B623" s="95">
        <v>44615</v>
      </c>
      <c r="C623" s="102">
        <f>YEAR(Tableau2[[#This Row],[2. date saisie]])</f>
        <v>2022</v>
      </c>
      <c r="D623" s="102">
        <f>MONTH(Tableau2[[#This Row],[2. date saisie]])</f>
        <v>2</v>
      </c>
      <c r="E623" s="102" t="str">
        <f t="shared" si="18"/>
        <v>02</v>
      </c>
      <c r="F623" s="102" t="str">
        <f>_xlfn.CONCAT(Tableau2[[#This Row],[2a]],Tableau2[[#This Row],[2c]])</f>
        <v>202202</v>
      </c>
      <c r="G623" s="96">
        <v>1470336</v>
      </c>
      <c r="H623">
        <v>300</v>
      </c>
      <c r="I623" s="102">
        <f>Tableau2[[#This Row],[4. poids OT (kg)]]/1000</f>
        <v>0.3</v>
      </c>
      <c r="J623" t="s">
        <v>39</v>
      </c>
      <c r="K623">
        <v>80</v>
      </c>
      <c r="L623">
        <v>94440</v>
      </c>
      <c r="M623" t="s">
        <v>87</v>
      </c>
      <c r="N623">
        <v>91100</v>
      </c>
      <c r="O623" t="s">
        <v>76</v>
      </c>
      <c r="P623">
        <v>33.991</v>
      </c>
      <c r="Q623" t="s">
        <v>88</v>
      </c>
      <c r="R623">
        <v>1976</v>
      </c>
      <c r="S623" t="s">
        <v>69</v>
      </c>
      <c r="T623">
        <f>VLOOKUP(Tableau2[[#This Row],[5. type transport]],'Taux émission CO2e'!$A$5:$D$16,4,0)</f>
        <v>0.24099999999999999</v>
      </c>
      <c r="U623">
        <f>VLOOKUP(Tableau2[[#This Row],[5. type transport]],'Taux émission CO2e'!$A$5:$B$16,2,0)</f>
        <v>1</v>
      </c>
      <c r="V623">
        <f>VLOOKUP(Tableau2[[#This Row],[5. type transport]],'Taux émission CO2e'!$A$20:$D$31,4,0)</f>
        <v>0</v>
      </c>
      <c r="W623">
        <f>VLOOKUP(Tableau2[[#This Row],[5. type transport]],'Taux émission CO2e'!$A$20:$B$31,2,0)</f>
        <v>0</v>
      </c>
      <c r="X623" s="98">
        <f t="shared" si="19"/>
        <v>2.4575492999999997</v>
      </c>
    </row>
    <row r="624" spans="1:24" x14ac:dyDescent="0.25">
      <c r="A624">
        <v>20220300036</v>
      </c>
      <c r="B624" s="95">
        <v>44615</v>
      </c>
      <c r="C624" s="102">
        <f>YEAR(Tableau2[[#This Row],[2. date saisie]])</f>
        <v>2022</v>
      </c>
      <c r="D624" s="102">
        <f>MONTH(Tableau2[[#This Row],[2. date saisie]])</f>
        <v>2</v>
      </c>
      <c r="E624" s="102" t="str">
        <f t="shared" si="18"/>
        <v>02</v>
      </c>
      <c r="F624" s="102" t="str">
        <f>_xlfn.CONCAT(Tableau2[[#This Row],[2a]],Tableau2[[#This Row],[2c]])</f>
        <v>202202</v>
      </c>
      <c r="G624" s="96">
        <v>1471171</v>
      </c>
      <c r="H624">
        <v>200</v>
      </c>
      <c r="I624" s="102">
        <f>Tableau2[[#This Row],[4. poids OT (kg)]]/1000</f>
        <v>0.2</v>
      </c>
      <c r="J624" t="s">
        <v>42</v>
      </c>
      <c r="K624">
        <v>90</v>
      </c>
      <c r="L624">
        <v>91100</v>
      </c>
      <c r="M624" t="s">
        <v>70</v>
      </c>
      <c r="N624">
        <v>93120</v>
      </c>
      <c r="O624" t="s">
        <v>84</v>
      </c>
      <c r="P624">
        <v>53.975999999999999</v>
      </c>
      <c r="Q624" t="s">
        <v>72</v>
      </c>
      <c r="R624">
        <v>1969</v>
      </c>
      <c r="S624" t="s">
        <v>69</v>
      </c>
      <c r="T624">
        <f>VLOOKUP(Tableau2[[#This Row],[5. type transport]],'Taux émission CO2e'!$A$5:$D$16,4,0)</f>
        <v>0.16</v>
      </c>
      <c r="U624">
        <f>VLOOKUP(Tableau2[[#This Row],[5. type transport]],'Taux émission CO2e'!$A$5:$B$16,2,0)</f>
        <v>1</v>
      </c>
      <c r="V624">
        <f>VLOOKUP(Tableau2[[#This Row],[5. type transport]],'Taux émission CO2e'!$A$20:$D$31,4,0)</f>
        <v>0</v>
      </c>
      <c r="W624">
        <f>VLOOKUP(Tableau2[[#This Row],[5. type transport]],'Taux émission CO2e'!$A$20:$B$31,2,0)</f>
        <v>0</v>
      </c>
      <c r="X624" s="98">
        <f t="shared" si="19"/>
        <v>1.7272320000000001</v>
      </c>
    </row>
    <row r="625" spans="1:24" x14ac:dyDescent="0.25">
      <c r="A625">
        <v>20220300036</v>
      </c>
      <c r="B625" s="95">
        <v>44615</v>
      </c>
      <c r="C625" s="102">
        <f>YEAR(Tableau2[[#This Row],[2. date saisie]])</f>
        <v>2022</v>
      </c>
      <c r="D625" s="102">
        <f>MONTH(Tableau2[[#This Row],[2. date saisie]])</f>
        <v>2</v>
      </c>
      <c r="E625" s="102" t="str">
        <f t="shared" si="18"/>
        <v>02</v>
      </c>
      <c r="F625" s="102" t="str">
        <f>_xlfn.CONCAT(Tableau2[[#This Row],[2a]],Tableau2[[#This Row],[2c]])</f>
        <v>202202</v>
      </c>
      <c r="G625" s="96">
        <v>1471644</v>
      </c>
      <c r="H625">
        <v>150</v>
      </c>
      <c r="I625" s="102">
        <f>Tableau2[[#This Row],[4. poids OT (kg)]]/1000</f>
        <v>0.15</v>
      </c>
      <c r="J625" t="s">
        <v>46</v>
      </c>
      <c r="K625">
        <v>158</v>
      </c>
      <c r="L625">
        <v>21300</v>
      </c>
      <c r="M625" t="s">
        <v>94</v>
      </c>
      <c r="N625">
        <v>91100</v>
      </c>
      <c r="O625" t="s">
        <v>76</v>
      </c>
      <c r="P625">
        <v>278.14499999999998</v>
      </c>
      <c r="Q625" t="s">
        <v>95</v>
      </c>
      <c r="R625">
        <v>1995</v>
      </c>
      <c r="S625" t="s">
        <v>78</v>
      </c>
      <c r="T625">
        <f>VLOOKUP(Tableau2[[#This Row],[5. type transport]],'Taux émission CO2e'!$A$5:$D$16,4,0)</f>
        <v>0.16</v>
      </c>
      <c r="U625">
        <f>VLOOKUP(Tableau2[[#This Row],[5. type transport]],'Taux émission CO2e'!$A$5:$B$16,2,0)</f>
        <v>0.3</v>
      </c>
      <c r="V625">
        <f>VLOOKUP(Tableau2[[#This Row],[5. type transport]],'Taux émission CO2e'!$A$20:$D$31,4,0)</f>
        <v>6.7400000000000002E-2</v>
      </c>
      <c r="W625">
        <f>VLOOKUP(Tableau2[[#This Row],[5. type transport]],'Taux émission CO2e'!$A$20:$B$31,2,0)</f>
        <v>0.7</v>
      </c>
      <c r="X625" s="98">
        <f t="shared" si="19"/>
        <v>3.9710761649999995</v>
      </c>
    </row>
    <row r="626" spans="1:24" x14ac:dyDescent="0.25">
      <c r="A626">
        <v>20220300036</v>
      </c>
      <c r="B626" s="95">
        <v>44615</v>
      </c>
      <c r="C626" s="102">
        <f>YEAR(Tableau2[[#This Row],[2. date saisie]])</f>
        <v>2022</v>
      </c>
      <c r="D626" s="102">
        <f>MONTH(Tableau2[[#This Row],[2. date saisie]])</f>
        <v>2</v>
      </c>
      <c r="E626" s="102" t="str">
        <f t="shared" si="18"/>
        <v>02</v>
      </c>
      <c r="F626" s="102" t="str">
        <f>_xlfn.CONCAT(Tableau2[[#This Row],[2a]],Tableau2[[#This Row],[2c]])</f>
        <v>202202</v>
      </c>
      <c r="G626" s="96">
        <v>1469982</v>
      </c>
      <c r="H626">
        <v>1500</v>
      </c>
      <c r="I626" s="102">
        <f>Tableau2[[#This Row],[4. poids OT (kg)]]/1000</f>
        <v>1.5</v>
      </c>
      <c r="J626" t="s">
        <v>46</v>
      </c>
      <c r="K626">
        <v>371</v>
      </c>
      <c r="L626">
        <v>62138</v>
      </c>
      <c r="M626" t="s">
        <v>132</v>
      </c>
      <c r="N626">
        <v>91100</v>
      </c>
      <c r="O626" t="s">
        <v>76</v>
      </c>
      <c r="P626">
        <v>247.541</v>
      </c>
      <c r="Q626" t="s">
        <v>133</v>
      </c>
      <c r="R626">
        <v>1991</v>
      </c>
      <c r="S626" t="s">
        <v>69</v>
      </c>
      <c r="T626">
        <f>VLOOKUP(Tableau2[[#This Row],[5. type transport]],'Taux émission CO2e'!$A$5:$D$16,4,0)</f>
        <v>0.16</v>
      </c>
      <c r="U626">
        <f>VLOOKUP(Tableau2[[#This Row],[5. type transport]],'Taux émission CO2e'!$A$5:$B$16,2,0)</f>
        <v>0.3</v>
      </c>
      <c r="V626">
        <f>VLOOKUP(Tableau2[[#This Row],[5. type transport]],'Taux émission CO2e'!$A$20:$D$31,4,0)</f>
        <v>6.7400000000000002E-2</v>
      </c>
      <c r="W626">
        <f>VLOOKUP(Tableau2[[#This Row],[5. type transport]],'Taux émission CO2e'!$A$20:$B$31,2,0)</f>
        <v>0.7</v>
      </c>
      <c r="X626" s="98">
        <f t="shared" si="19"/>
        <v>35.341428569999998</v>
      </c>
    </row>
    <row r="627" spans="1:24" x14ac:dyDescent="0.25">
      <c r="A627">
        <v>20220200014</v>
      </c>
      <c r="B627" s="95">
        <v>44616</v>
      </c>
      <c r="C627" s="102">
        <f>YEAR(Tableau2[[#This Row],[2. date saisie]])</f>
        <v>2022</v>
      </c>
      <c r="D627" s="102">
        <f>MONTH(Tableau2[[#This Row],[2. date saisie]])</f>
        <v>2</v>
      </c>
      <c r="E627" s="102" t="str">
        <f t="shared" si="18"/>
        <v>02</v>
      </c>
      <c r="F627" s="102" t="str">
        <f>_xlfn.CONCAT(Tableau2[[#This Row],[2a]],Tableau2[[#This Row],[2c]])</f>
        <v>202202</v>
      </c>
      <c r="G627" s="96">
        <v>1470226</v>
      </c>
      <c r="H627">
        <v>300</v>
      </c>
      <c r="I627" s="102">
        <f>Tableau2[[#This Row],[4. poids OT (kg)]]/1000</f>
        <v>0.3</v>
      </c>
      <c r="J627" t="s">
        <v>47</v>
      </c>
      <c r="K627">
        <v>265</v>
      </c>
      <c r="L627">
        <v>13000</v>
      </c>
      <c r="M627" t="s">
        <v>184</v>
      </c>
      <c r="N627">
        <v>91100</v>
      </c>
      <c r="O627" t="s">
        <v>76</v>
      </c>
      <c r="P627">
        <v>740.09799999999996</v>
      </c>
      <c r="Q627" t="s">
        <v>185</v>
      </c>
      <c r="R627">
        <v>1976</v>
      </c>
      <c r="S627" t="s">
        <v>69</v>
      </c>
      <c r="T627">
        <f>VLOOKUP(Tableau2[[#This Row],[5. type transport]],'Taux émission CO2e'!$A$5:$D$16,4,0)</f>
        <v>0.16</v>
      </c>
      <c r="U627">
        <f>VLOOKUP(Tableau2[[#This Row],[5. type transport]],'Taux émission CO2e'!$A$5:$B$16,2,0)</f>
        <v>0.3</v>
      </c>
      <c r="V627">
        <f>VLOOKUP(Tableau2[[#This Row],[5. type transport]],'Taux émission CO2e'!$A$20:$D$31,4,0)</f>
        <v>6.7400000000000002E-2</v>
      </c>
      <c r="W627">
        <f>VLOOKUP(Tableau2[[#This Row],[5. type transport]],'Taux émission CO2e'!$A$20:$B$31,2,0)</f>
        <v>0.7</v>
      </c>
      <c r="X627" s="98">
        <f t="shared" si="19"/>
        <v>21.132758291999998</v>
      </c>
    </row>
    <row r="628" spans="1:24" x14ac:dyDescent="0.25">
      <c r="A628">
        <v>20220200014</v>
      </c>
      <c r="B628" s="95">
        <v>44617</v>
      </c>
      <c r="C628" s="102">
        <f>YEAR(Tableau2[[#This Row],[2. date saisie]])</f>
        <v>2022</v>
      </c>
      <c r="D628" s="102">
        <f>MONTH(Tableau2[[#This Row],[2. date saisie]])</f>
        <v>2</v>
      </c>
      <c r="E628" s="102" t="str">
        <f t="shared" si="18"/>
        <v>02</v>
      </c>
      <c r="F628" s="102" t="str">
        <f>_xlfn.CONCAT(Tableau2[[#This Row],[2a]],Tableau2[[#This Row],[2c]])</f>
        <v>202202</v>
      </c>
      <c r="G628" s="96">
        <v>1471796</v>
      </c>
      <c r="H628">
        <v>200</v>
      </c>
      <c r="I628" s="102">
        <f>Tableau2[[#This Row],[4. poids OT (kg)]]/1000</f>
        <v>0.2</v>
      </c>
      <c r="J628" t="s">
        <v>46</v>
      </c>
      <c r="K628">
        <v>100</v>
      </c>
      <c r="L628">
        <v>59810</v>
      </c>
      <c r="M628" t="s">
        <v>67</v>
      </c>
      <c r="N628">
        <v>91100</v>
      </c>
      <c r="O628" t="s">
        <v>76</v>
      </c>
      <c r="P628">
        <v>250.27799999999999</v>
      </c>
      <c r="Q628" t="s">
        <v>112</v>
      </c>
      <c r="R628">
        <v>1998</v>
      </c>
      <c r="S628" t="s">
        <v>69</v>
      </c>
      <c r="T628">
        <f>VLOOKUP(Tableau2[[#This Row],[5. type transport]],'Taux émission CO2e'!$A$5:$D$16,4,0)</f>
        <v>0.16</v>
      </c>
      <c r="U628">
        <f>VLOOKUP(Tableau2[[#This Row],[5. type transport]],'Taux émission CO2e'!$A$5:$B$16,2,0)</f>
        <v>0.3</v>
      </c>
      <c r="V628">
        <f>VLOOKUP(Tableau2[[#This Row],[5. type transport]],'Taux émission CO2e'!$A$20:$D$31,4,0)</f>
        <v>6.7400000000000002E-2</v>
      </c>
      <c r="W628">
        <f>VLOOKUP(Tableau2[[#This Row],[5. type transport]],'Taux émission CO2e'!$A$20:$B$31,2,0)</f>
        <v>0.7</v>
      </c>
      <c r="X628" s="98">
        <f t="shared" si="19"/>
        <v>4.764292008</v>
      </c>
    </row>
    <row r="629" spans="1:24" x14ac:dyDescent="0.25">
      <c r="A629">
        <v>20220300036</v>
      </c>
      <c r="B629" s="95">
        <v>44617</v>
      </c>
      <c r="C629" s="102">
        <f>YEAR(Tableau2[[#This Row],[2. date saisie]])</f>
        <v>2022</v>
      </c>
      <c r="D629" s="102">
        <f>MONTH(Tableau2[[#This Row],[2. date saisie]])</f>
        <v>2</v>
      </c>
      <c r="E629" s="102" t="str">
        <f t="shared" si="18"/>
        <v>02</v>
      </c>
      <c r="F629" s="102" t="str">
        <f>_xlfn.CONCAT(Tableau2[[#This Row],[2a]],Tableau2[[#This Row],[2c]])</f>
        <v>202202</v>
      </c>
      <c r="G629" s="96">
        <v>1471722</v>
      </c>
      <c r="H629">
        <v>300</v>
      </c>
      <c r="I629" s="102">
        <f>Tableau2[[#This Row],[4. poids OT (kg)]]/1000</f>
        <v>0.3</v>
      </c>
      <c r="J629" t="s">
        <v>47</v>
      </c>
      <c r="K629">
        <v>158</v>
      </c>
      <c r="L629">
        <v>8090</v>
      </c>
      <c r="M629" t="s">
        <v>81</v>
      </c>
      <c r="N629">
        <v>91100</v>
      </c>
      <c r="O629" t="s">
        <v>76</v>
      </c>
      <c r="P629">
        <v>258.04300000000001</v>
      </c>
      <c r="Q629" t="s">
        <v>124</v>
      </c>
      <c r="R629">
        <v>1992</v>
      </c>
      <c r="S629" t="s">
        <v>78</v>
      </c>
      <c r="T629">
        <f>VLOOKUP(Tableau2[[#This Row],[5. type transport]],'Taux émission CO2e'!$A$5:$D$16,4,0)</f>
        <v>0.16</v>
      </c>
      <c r="U629">
        <f>VLOOKUP(Tableau2[[#This Row],[5. type transport]],'Taux émission CO2e'!$A$5:$B$16,2,0)</f>
        <v>0.3</v>
      </c>
      <c r="V629">
        <f>VLOOKUP(Tableau2[[#This Row],[5. type transport]],'Taux émission CO2e'!$A$20:$D$31,4,0)</f>
        <v>6.7400000000000002E-2</v>
      </c>
      <c r="W629">
        <f>VLOOKUP(Tableau2[[#This Row],[5. type transport]],'Taux émission CO2e'!$A$20:$B$31,2,0)</f>
        <v>0.7</v>
      </c>
      <c r="X629" s="98">
        <f t="shared" si="19"/>
        <v>7.3681598219999991</v>
      </c>
    </row>
    <row r="630" spans="1:24" x14ac:dyDescent="0.25">
      <c r="A630">
        <v>20220300036</v>
      </c>
      <c r="B630" s="95">
        <v>44617</v>
      </c>
      <c r="C630" s="102">
        <f>YEAR(Tableau2[[#This Row],[2. date saisie]])</f>
        <v>2022</v>
      </c>
      <c r="D630" s="102">
        <f>MONTH(Tableau2[[#This Row],[2. date saisie]])</f>
        <v>2</v>
      </c>
      <c r="E630" s="102" t="str">
        <f t="shared" si="18"/>
        <v>02</v>
      </c>
      <c r="F630" s="102" t="str">
        <f>_xlfn.CONCAT(Tableau2[[#This Row],[2a]],Tableau2[[#This Row],[2c]])</f>
        <v>202202</v>
      </c>
      <c r="G630" s="96">
        <v>1470227</v>
      </c>
      <c r="H630">
        <v>300</v>
      </c>
      <c r="I630" s="102">
        <f>Tableau2[[#This Row],[4. poids OT (kg)]]/1000</f>
        <v>0.3</v>
      </c>
      <c r="J630" t="s">
        <v>47</v>
      </c>
      <c r="K630">
        <v>175</v>
      </c>
      <c r="L630">
        <v>13000</v>
      </c>
      <c r="M630" t="s">
        <v>184</v>
      </c>
      <c r="N630">
        <v>91100</v>
      </c>
      <c r="O630" t="s">
        <v>76</v>
      </c>
      <c r="P630">
        <v>740.09799999999996</v>
      </c>
      <c r="Q630" t="s">
        <v>185</v>
      </c>
      <c r="R630">
        <v>1976</v>
      </c>
      <c r="S630" t="s">
        <v>69</v>
      </c>
      <c r="T630">
        <f>VLOOKUP(Tableau2[[#This Row],[5. type transport]],'Taux émission CO2e'!$A$5:$D$16,4,0)</f>
        <v>0.16</v>
      </c>
      <c r="U630">
        <f>VLOOKUP(Tableau2[[#This Row],[5. type transport]],'Taux émission CO2e'!$A$5:$B$16,2,0)</f>
        <v>0.3</v>
      </c>
      <c r="V630">
        <f>VLOOKUP(Tableau2[[#This Row],[5. type transport]],'Taux émission CO2e'!$A$20:$D$31,4,0)</f>
        <v>6.7400000000000002E-2</v>
      </c>
      <c r="W630">
        <f>VLOOKUP(Tableau2[[#This Row],[5. type transport]],'Taux émission CO2e'!$A$20:$B$31,2,0)</f>
        <v>0.7</v>
      </c>
      <c r="X630" s="98">
        <f t="shared" si="19"/>
        <v>21.132758291999998</v>
      </c>
    </row>
    <row r="631" spans="1:24" x14ac:dyDescent="0.25">
      <c r="A631">
        <v>20220300036</v>
      </c>
      <c r="B631" s="95">
        <v>44617</v>
      </c>
      <c r="C631" s="102">
        <f>YEAR(Tableau2[[#This Row],[2. date saisie]])</f>
        <v>2022</v>
      </c>
      <c r="D631" s="102">
        <f>MONTH(Tableau2[[#This Row],[2. date saisie]])</f>
        <v>2</v>
      </c>
      <c r="E631" s="102" t="str">
        <f t="shared" si="18"/>
        <v>02</v>
      </c>
      <c r="F631" s="102" t="str">
        <f>_xlfn.CONCAT(Tableau2[[#This Row],[2a]],Tableau2[[#This Row],[2c]])</f>
        <v>202202</v>
      </c>
      <c r="G631" s="96">
        <v>1471647</v>
      </c>
      <c r="H631">
        <v>150</v>
      </c>
      <c r="I631" s="102">
        <f>Tableau2[[#This Row],[4. poids OT (kg)]]/1000</f>
        <v>0.15</v>
      </c>
      <c r="J631" t="s">
        <v>47</v>
      </c>
      <c r="K631">
        <v>196</v>
      </c>
      <c r="L631">
        <v>26750</v>
      </c>
      <c r="M631" t="s">
        <v>82</v>
      </c>
      <c r="N631">
        <v>91100</v>
      </c>
      <c r="O631" t="s">
        <v>76</v>
      </c>
      <c r="P631">
        <v>541.52599999999995</v>
      </c>
      <c r="Q631" t="s">
        <v>83</v>
      </c>
      <c r="R631">
        <v>1998</v>
      </c>
      <c r="S631" t="s">
        <v>78</v>
      </c>
      <c r="T631">
        <f>VLOOKUP(Tableau2[[#This Row],[5. type transport]],'Taux émission CO2e'!$A$5:$D$16,4,0)</f>
        <v>0.16</v>
      </c>
      <c r="U631">
        <f>VLOOKUP(Tableau2[[#This Row],[5. type transport]],'Taux émission CO2e'!$A$5:$B$16,2,0)</f>
        <v>0.3</v>
      </c>
      <c r="V631">
        <f>VLOOKUP(Tableau2[[#This Row],[5. type transport]],'Taux émission CO2e'!$A$20:$D$31,4,0)</f>
        <v>6.7400000000000002E-2</v>
      </c>
      <c r="W631">
        <f>VLOOKUP(Tableau2[[#This Row],[5. type transport]],'Taux émission CO2e'!$A$20:$B$31,2,0)</f>
        <v>0.7</v>
      </c>
      <c r="X631" s="98">
        <f t="shared" si="19"/>
        <v>7.731366701999999</v>
      </c>
    </row>
    <row r="632" spans="1:24" x14ac:dyDescent="0.25">
      <c r="A632">
        <v>20220300099</v>
      </c>
      <c r="B632" s="95">
        <v>44620</v>
      </c>
      <c r="C632" s="102">
        <f>YEAR(Tableau2[[#This Row],[2. date saisie]])</f>
        <v>2022</v>
      </c>
      <c r="D632" s="102">
        <f>MONTH(Tableau2[[#This Row],[2. date saisie]])</f>
        <v>2</v>
      </c>
      <c r="E632" s="102" t="str">
        <f t="shared" si="18"/>
        <v>02</v>
      </c>
      <c r="F632" s="102" t="str">
        <f>_xlfn.CONCAT(Tableau2[[#This Row],[2a]],Tableau2[[#This Row],[2c]])</f>
        <v>202202</v>
      </c>
      <c r="G632" s="96">
        <v>1473154</v>
      </c>
      <c r="H632">
        <v>175</v>
      </c>
      <c r="I632" s="102">
        <f>Tableau2[[#This Row],[4. poids OT (kg)]]/1000</f>
        <v>0.17499999999999999</v>
      </c>
      <c r="J632" t="s">
        <v>47</v>
      </c>
      <c r="K632">
        <v>100</v>
      </c>
      <c r="L632">
        <v>91100</v>
      </c>
      <c r="M632" t="s">
        <v>70</v>
      </c>
      <c r="N632">
        <v>59243</v>
      </c>
      <c r="O632" t="s">
        <v>101</v>
      </c>
      <c r="P632">
        <v>250.57900000000001</v>
      </c>
      <c r="Q632" t="s">
        <v>72</v>
      </c>
      <c r="R632">
        <v>1969</v>
      </c>
      <c r="S632" t="s">
        <v>69</v>
      </c>
      <c r="T632">
        <f>VLOOKUP(Tableau2[[#This Row],[5. type transport]],'Taux émission CO2e'!$A$5:$D$16,4,0)</f>
        <v>0.16</v>
      </c>
      <c r="U632">
        <f>VLOOKUP(Tableau2[[#This Row],[5. type transport]],'Taux émission CO2e'!$A$5:$B$16,2,0)</f>
        <v>0.3</v>
      </c>
      <c r="V632">
        <f>VLOOKUP(Tableau2[[#This Row],[5. type transport]],'Taux émission CO2e'!$A$20:$D$31,4,0)</f>
        <v>6.7400000000000002E-2</v>
      </c>
      <c r="W632">
        <f>VLOOKUP(Tableau2[[#This Row],[5. type transport]],'Taux émission CO2e'!$A$20:$B$31,2,0)</f>
        <v>0.7</v>
      </c>
      <c r="X632" s="98">
        <f t="shared" si="19"/>
        <v>4.1737691134999997</v>
      </c>
    </row>
    <row r="633" spans="1:24" x14ac:dyDescent="0.25">
      <c r="A633">
        <v>20220300099</v>
      </c>
      <c r="B633" s="95">
        <v>44620</v>
      </c>
      <c r="C633" s="102">
        <f>YEAR(Tableau2[[#This Row],[2. date saisie]])</f>
        <v>2022</v>
      </c>
      <c r="D633" s="102">
        <f>MONTH(Tableau2[[#This Row],[2. date saisie]])</f>
        <v>2</v>
      </c>
      <c r="E633" s="102" t="str">
        <f t="shared" si="18"/>
        <v>02</v>
      </c>
      <c r="F633" s="102" t="str">
        <f>_xlfn.CONCAT(Tableau2[[#This Row],[2a]],Tableau2[[#This Row],[2c]])</f>
        <v>202202</v>
      </c>
      <c r="G633" s="96">
        <v>1473155</v>
      </c>
      <c r="H633">
        <v>210</v>
      </c>
      <c r="I633" s="102">
        <f>Tableau2[[#This Row],[4. poids OT (kg)]]/1000</f>
        <v>0.21</v>
      </c>
      <c r="J633" t="s">
        <v>47</v>
      </c>
      <c r="K633">
        <v>100</v>
      </c>
      <c r="L633">
        <v>91100</v>
      </c>
      <c r="M633" t="s">
        <v>70</v>
      </c>
      <c r="N633">
        <v>89440</v>
      </c>
      <c r="O633" t="s">
        <v>137</v>
      </c>
      <c r="P633">
        <v>167.37</v>
      </c>
      <c r="Q633" t="s">
        <v>72</v>
      </c>
      <c r="R633">
        <v>1969</v>
      </c>
      <c r="S633" t="s">
        <v>69</v>
      </c>
      <c r="T633">
        <f>VLOOKUP(Tableau2[[#This Row],[5. type transport]],'Taux émission CO2e'!$A$5:$D$16,4,0)</f>
        <v>0.16</v>
      </c>
      <c r="U633">
        <f>VLOOKUP(Tableau2[[#This Row],[5. type transport]],'Taux émission CO2e'!$A$5:$B$16,2,0)</f>
        <v>0.3</v>
      </c>
      <c r="V633">
        <f>VLOOKUP(Tableau2[[#This Row],[5. type transport]],'Taux émission CO2e'!$A$20:$D$31,4,0)</f>
        <v>6.7400000000000002E-2</v>
      </c>
      <c r="W633">
        <f>VLOOKUP(Tableau2[[#This Row],[5. type transport]],'Taux émission CO2e'!$A$20:$B$31,2,0)</f>
        <v>0.7</v>
      </c>
      <c r="X633" s="98">
        <f t="shared" si="19"/>
        <v>3.3453580860000001</v>
      </c>
    </row>
    <row r="634" spans="1:24" x14ac:dyDescent="0.25">
      <c r="A634">
        <v>20220300099</v>
      </c>
      <c r="B634" s="95">
        <v>44620</v>
      </c>
      <c r="C634" s="102">
        <f>YEAR(Tableau2[[#This Row],[2. date saisie]])</f>
        <v>2022</v>
      </c>
      <c r="D634" s="102">
        <f>MONTH(Tableau2[[#This Row],[2. date saisie]])</f>
        <v>2</v>
      </c>
      <c r="E634" s="102" t="str">
        <f t="shared" si="18"/>
        <v>02</v>
      </c>
      <c r="F634" s="102" t="str">
        <f>_xlfn.CONCAT(Tableau2[[#This Row],[2a]],Tableau2[[#This Row],[2c]])</f>
        <v>202202</v>
      </c>
      <c r="G634" s="96">
        <v>1473153</v>
      </c>
      <c r="H634">
        <v>180</v>
      </c>
      <c r="I634" s="102">
        <f>Tableau2[[#This Row],[4. poids OT (kg)]]/1000</f>
        <v>0.18</v>
      </c>
      <c r="J634" t="s">
        <v>47</v>
      </c>
      <c r="K634">
        <v>140</v>
      </c>
      <c r="L634">
        <v>91100</v>
      </c>
      <c r="M634" t="s">
        <v>70</v>
      </c>
      <c r="N634">
        <v>67100</v>
      </c>
      <c r="O634" t="s">
        <v>79</v>
      </c>
      <c r="P634">
        <v>515.798</v>
      </c>
      <c r="Q634" t="s">
        <v>72</v>
      </c>
      <c r="R634">
        <v>1969</v>
      </c>
      <c r="S634" t="s">
        <v>69</v>
      </c>
      <c r="T634">
        <f>VLOOKUP(Tableau2[[#This Row],[5. type transport]],'Taux émission CO2e'!$A$5:$D$16,4,0)</f>
        <v>0.16</v>
      </c>
      <c r="U634">
        <f>VLOOKUP(Tableau2[[#This Row],[5. type transport]],'Taux émission CO2e'!$A$5:$B$16,2,0)</f>
        <v>0.3</v>
      </c>
      <c r="V634">
        <f>VLOOKUP(Tableau2[[#This Row],[5. type transport]],'Taux émission CO2e'!$A$20:$D$31,4,0)</f>
        <v>6.7400000000000002E-2</v>
      </c>
      <c r="W634">
        <f>VLOOKUP(Tableau2[[#This Row],[5. type transport]],'Taux émission CO2e'!$A$20:$B$31,2,0)</f>
        <v>0.7</v>
      </c>
      <c r="X634" s="98">
        <f t="shared" si="19"/>
        <v>8.8368576551999993</v>
      </c>
    </row>
    <row r="635" spans="1:24" x14ac:dyDescent="0.25">
      <c r="A635">
        <v>20220300099</v>
      </c>
      <c r="B635" s="95">
        <v>44620</v>
      </c>
      <c r="C635" s="102">
        <f>YEAR(Tableau2[[#This Row],[2. date saisie]])</f>
        <v>2022</v>
      </c>
      <c r="D635" s="102">
        <f>MONTH(Tableau2[[#This Row],[2. date saisie]])</f>
        <v>2</v>
      </c>
      <c r="E635" s="102" t="str">
        <f t="shared" si="18"/>
        <v>02</v>
      </c>
      <c r="F635" s="102" t="str">
        <f>_xlfn.CONCAT(Tableau2[[#This Row],[2a]],Tableau2[[#This Row],[2c]])</f>
        <v>202202</v>
      </c>
      <c r="G635" s="96">
        <v>1474301</v>
      </c>
      <c r="H635">
        <v>300</v>
      </c>
      <c r="I635" s="102">
        <f>Tableau2[[#This Row],[4. poids OT (kg)]]/1000</f>
        <v>0.3</v>
      </c>
      <c r="J635" t="s">
        <v>46</v>
      </c>
      <c r="K635">
        <v>158</v>
      </c>
      <c r="L635">
        <v>59100</v>
      </c>
      <c r="M635" t="s">
        <v>98</v>
      </c>
      <c r="N635">
        <v>91100</v>
      </c>
      <c r="O635" t="s">
        <v>76</v>
      </c>
      <c r="P635">
        <v>266.35300000000001</v>
      </c>
      <c r="Q635" t="s">
        <v>100</v>
      </c>
      <c r="R635">
        <v>1987</v>
      </c>
      <c r="S635" t="s">
        <v>69</v>
      </c>
      <c r="T635">
        <f>VLOOKUP(Tableau2[[#This Row],[5. type transport]],'Taux émission CO2e'!$A$5:$D$16,4,0)</f>
        <v>0.16</v>
      </c>
      <c r="U635">
        <f>VLOOKUP(Tableau2[[#This Row],[5. type transport]],'Taux émission CO2e'!$A$5:$B$16,2,0)</f>
        <v>0.3</v>
      </c>
      <c r="V635">
        <f>VLOOKUP(Tableau2[[#This Row],[5. type transport]],'Taux émission CO2e'!$A$20:$D$31,4,0)</f>
        <v>6.7400000000000002E-2</v>
      </c>
      <c r="W635">
        <f>VLOOKUP(Tableau2[[#This Row],[5. type transport]],'Taux émission CO2e'!$A$20:$B$31,2,0)</f>
        <v>0.7</v>
      </c>
      <c r="X635" s="98">
        <f t="shared" si="19"/>
        <v>7.6054435619999996</v>
      </c>
    </row>
    <row r="636" spans="1:24" x14ac:dyDescent="0.25">
      <c r="A636">
        <v>20220300036</v>
      </c>
      <c r="B636" s="95">
        <v>44620</v>
      </c>
      <c r="C636" s="102">
        <f>YEAR(Tableau2[[#This Row],[2. date saisie]])</f>
        <v>2022</v>
      </c>
      <c r="D636" s="102">
        <f>MONTH(Tableau2[[#This Row],[2. date saisie]])</f>
        <v>2</v>
      </c>
      <c r="E636" s="102" t="str">
        <f t="shared" si="18"/>
        <v>02</v>
      </c>
      <c r="F636" s="102" t="str">
        <f>_xlfn.CONCAT(Tableau2[[#This Row],[2a]],Tableau2[[#This Row],[2c]])</f>
        <v>202202</v>
      </c>
      <c r="G636" s="96">
        <v>1472547</v>
      </c>
      <c r="H636">
        <v>1050</v>
      </c>
      <c r="I636" s="102">
        <f>Tableau2[[#This Row],[4. poids OT (kg)]]/1000</f>
        <v>1.05</v>
      </c>
      <c r="J636" t="s">
        <v>42</v>
      </c>
      <c r="K636">
        <v>260</v>
      </c>
      <c r="L636">
        <v>93120</v>
      </c>
      <c r="M636" t="s">
        <v>66</v>
      </c>
      <c r="N636">
        <v>91100</v>
      </c>
      <c r="O636" t="s">
        <v>76</v>
      </c>
      <c r="P636">
        <v>54.761000000000003</v>
      </c>
      <c r="Q636" t="s">
        <v>68</v>
      </c>
      <c r="R636">
        <v>1972</v>
      </c>
      <c r="S636" t="s">
        <v>69</v>
      </c>
      <c r="T636">
        <f>VLOOKUP(Tableau2[[#This Row],[5. type transport]],'Taux émission CO2e'!$A$5:$D$16,4,0)</f>
        <v>0.16</v>
      </c>
      <c r="U636">
        <f>VLOOKUP(Tableau2[[#This Row],[5. type transport]],'Taux émission CO2e'!$A$5:$B$16,2,0)</f>
        <v>1</v>
      </c>
      <c r="V636">
        <f>VLOOKUP(Tableau2[[#This Row],[5. type transport]],'Taux émission CO2e'!$A$20:$D$31,4,0)</f>
        <v>0</v>
      </c>
      <c r="W636">
        <f>VLOOKUP(Tableau2[[#This Row],[5. type transport]],'Taux émission CO2e'!$A$20:$B$31,2,0)</f>
        <v>0</v>
      </c>
      <c r="X636" s="98">
        <f t="shared" si="19"/>
        <v>9.1998480000000011</v>
      </c>
    </row>
    <row r="637" spans="1:24" x14ac:dyDescent="0.25">
      <c r="A637">
        <v>20220300036</v>
      </c>
      <c r="B637" s="95">
        <v>44620</v>
      </c>
      <c r="C637" s="102">
        <f>YEAR(Tableau2[[#This Row],[2. date saisie]])</f>
        <v>2022</v>
      </c>
      <c r="D637" s="102">
        <f>MONTH(Tableau2[[#This Row],[2. date saisie]])</f>
        <v>2</v>
      </c>
      <c r="E637" s="102" t="str">
        <f t="shared" si="18"/>
        <v>02</v>
      </c>
      <c r="F637" s="102" t="str">
        <f>_xlfn.CONCAT(Tableau2[[#This Row],[2a]],Tableau2[[#This Row],[2c]])</f>
        <v>202202</v>
      </c>
      <c r="G637" s="96">
        <v>1472532</v>
      </c>
      <c r="H637">
        <v>300</v>
      </c>
      <c r="I637" s="102">
        <f>Tableau2[[#This Row],[4. poids OT (kg)]]/1000</f>
        <v>0.3</v>
      </c>
      <c r="J637" t="s">
        <v>46</v>
      </c>
      <c r="K637">
        <v>275</v>
      </c>
      <c r="L637">
        <v>67100</v>
      </c>
      <c r="M637" t="s">
        <v>73</v>
      </c>
      <c r="N637">
        <v>91100</v>
      </c>
      <c r="O637" t="s">
        <v>76</v>
      </c>
      <c r="P637">
        <v>516.47400000000005</v>
      </c>
      <c r="Q637" t="s">
        <v>75</v>
      </c>
      <c r="R637">
        <v>1987</v>
      </c>
      <c r="S637" t="s">
        <v>69</v>
      </c>
      <c r="T637">
        <f>VLOOKUP(Tableau2[[#This Row],[5. type transport]],'Taux émission CO2e'!$A$5:$D$16,4,0)</f>
        <v>0.16</v>
      </c>
      <c r="U637">
        <f>VLOOKUP(Tableau2[[#This Row],[5. type transport]],'Taux émission CO2e'!$A$5:$B$16,2,0)</f>
        <v>0.3</v>
      </c>
      <c r="V637">
        <f>VLOOKUP(Tableau2[[#This Row],[5. type transport]],'Taux émission CO2e'!$A$20:$D$31,4,0)</f>
        <v>6.7400000000000002E-2</v>
      </c>
      <c r="W637">
        <f>VLOOKUP(Tableau2[[#This Row],[5. type transport]],'Taux émission CO2e'!$A$20:$B$31,2,0)</f>
        <v>0.7</v>
      </c>
      <c r="X637" s="98">
        <f t="shared" si="19"/>
        <v>14.747398596</v>
      </c>
    </row>
    <row r="638" spans="1:24" x14ac:dyDescent="0.25">
      <c r="A638">
        <v>20220300099</v>
      </c>
      <c r="B638" s="95">
        <v>44621</v>
      </c>
      <c r="C638" s="102">
        <f>YEAR(Tableau2[[#This Row],[2. date saisie]])</f>
        <v>2022</v>
      </c>
      <c r="D638" s="102">
        <f>MONTH(Tableau2[[#This Row],[2. date saisie]])</f>
        <v>3</v>
      </c>
      <c r="E638" s="102" t="str">
        <f t="shared" si="18"/>
        <v>03</v>
      </c>
      <c r="F638" s="102" t="str">
        <f>_xlfn.CONCAT(Tableau2[[#This Row],[2a]],Tableau2[[#This Row],[2c]])</f>
        <v>202203</v>
      </c>
      <c r="G638" s="96">
        <v>1473584</v>
      </c>
      <c r="H638">
        <v>140</v>
      </c>
      <c r="I638" s="102">
        <f>Tableau2[[#This Row],[4. poids OT (kg)]]/1000</f>
        <v>0.14000000000000001</v>
      </c>
      <c r="J638" t="s">
        <v>47</v>
      </c>
      <c r="K638">
        <v>99</v>
      </c>
      <c r="L638">
        <v>91100</v>
      </c>
      <c r="M638" t="s">
        <v>70</v>
      </c>
      <c r="N638">
        <v>76380</v>
      </c>
      <c r="O638" t="s">
        <v>186</v>
      </c>
      <c r="P638">
        <v>173.74600000000001</v>
      </c>
      <c r="Q638" t="s">
        <v>72</v>
      </c>
      <c r="R638">
        <v>1969</v>
      </c>
      <c r="S638" t="s">
        <v>69</v>
      </c>
      <c r="T638">
        <f>VLOOKUP(Tableau2[[#This Row],[5. type transport]],'Taux émission CO2e'!$A$5:$D$16,4,0)</f>
        <v>0.16</v>
      </c>
      <c r="U638">
        <f>VLOOKUP(Tableau2[[#This Row],[5. type transport]],'Taux émission CO2e'!$A$5:$B$16,2,0)</f>
        <v>0.3</v>
      </c>
      <c r="V638">
        <f>VLOOKUP(Tableau2[[#This Row],[5. type transport]],'Taux émission CO2e'!$A$20:$D$31,4,0)</f>
        <v>6.7400000000000002E-2</v>
      </c>
      <c r="W638">
        <f>VLOOKUP(Tableau2[[#This Row],[5. type transport]],'Taux émission CO2e'!$A$20:$B$31,2,0)</f>
        <v>0.7</v>
      </c>
      <c r="X638" s="98">
        <f t="shared" si="19"/>
        <v>2.3152001992000004</v>
      </c>
    </row>
    <row r="639" spans="1:24" x14ac:dyDescent="0.25">
      <c r="A639">
        <v>20220300099</v>
      </c>
      <c r="B639" s="95">
        <v>44621</v>
      </c>
      <c r="C639" s="102">
        <f>YEAR(Tableau2[[#This Row],[2. date saisie]])</f>
        <v>2022</v>
      </c>
      <c r="D639" s="102">
        <f>MONTH(Tableau2[[#This Row],[2. date saisie]])</f>
        <v>3</v>
      </c>
      <c r="E639" s="102" t="str">
        <f t="shared" si="18"/>
        <v>03</v>
      </c>
      <c r="F639" s="102" t="str">
        <f>_xlfn.CONCAT(Tableau2[[#This Row],[2a]],Tableau2[[#This Row],[2c]])</f>
        <v>202203</v>
      </c>
      <c r="G639" s="96">
        <v>1473583</v>
      </c>
      <c r="H639">
        <v>130</v>
      </c>
      <c r="I639" s="102">
        <f>Tableau2[[#This Row],[4. poids OT (kg)]]/1000</f>
        <v>0.13</v>
      </c>
      <c r="J639" t="s">
        <v>47</v>
      </c>
      <c r="K639">
        <v>117.9</v>
      </c>
      <c r="L639">
        <v>91100</v>
      </c>
      <c r="M639" t="s">
        <v>70</v>
      </c>
      <c r="N639">
        <v>44260</v>
      </c>
      <c r="O639" t="s">
        <v>103</v>
      </c>
      <c r="P639">
        <v>413.68799999999999</v>
      </c>
      <c r="Q639" t="s">
        <v>72</v>
      </c>
      <c r="R639">
        <v>1969</v>
      </c>
      <c r="S639" t="s">
        <v>69</v>
      </c>
      <c r="T639">
        <f>VLOOKUP(Tableau2[[#This Row],[5. type transport]],'Taux émission CO2e'!$A$5:$D$16,4,0)</f>
        <v>0.16</v>
      </c>
      <c r="U639">
        <f>VLOOKUP(Tableau2[[#This Row],[5. type transport]],'Taux émission CO2e'!$A$5:$B$16,2,0)</f>
        <v>0.3</v>
      </c>
      <c r="V639">
        <f>VLOOKUP(Tableau2[[#This Row],[5. type transport]],'Taux émission CO2e'!$A$20:$D$31,4,0)</f>
        <v>6.7400000000000002E-2</v>
      </c>
      <c r="W639">
        <f>VLOOKUP(Tableau2[[#This Row],[5. type transport]],'Taux émission CO2e'!$A$20:$B$31,2,0)</f>
        <v>0.7</v>
      </c>
      <c r="X639" s="98">
        <f t="shared" si="19"/>
        <v>5.1187270992</v>
      </c>
    </row>
    <row r="640" spans="1:24" x14ac:dyDescent="0.25">
      <c r="A640">
        <v>20220300099</v>
      </c>
      <c r="B640" s="95">
        <v>44621</v>
      </c>
      <c r="C640" s="102">
        <f>YEAR(Tableau2[[#This Row],[2. date saisie]])</f>
        <v>2022</v>
      </c>
      <c r="D640" s="102">
        <f>MONTH(Tableau2[[#This Row],[2. date saisie]])</f>
        <v>3</v>
      </c>
      <c r="E640" s="102" t="str">
        <f t="shared" si="18"/>
        <v>03</v>
      </c>
      <c r="F640" s="102" t="str">
        <f>_xlfn.CONCAT(Tableau2[[#This Row],[2a]],Tableau2[[#This Row],[2c]])</f>
        <v>202203</v>
      </c>
      <c r="G640" s="96">
        <v>1473532</v>
      </c>
      <c r="H640">
        <v>140</v>
      </c>
      <c r="I640" s="102">
        <f>Tableau2[[#This Row],[4. poids OT (kg)]]/1000</f>
        <v>0.14000000000000001</v>
      </c>
      <c r="J640" t="s">
        <v>47</v>
      </c>
      <c r="K640">
        <v>133</v>
      </c>
      <c r="L640">
        <v>91100</v>
      </c>
      <c r="M640" t="s">
        <v>70</v>
      </c>
      <c r="N640">
        <v>73490</v>
      </c>
      <c r="O640" t="s">
        <v>181</v>
      </c>
      <c r="P640">
        <v>539.01400000000001</v>
      </c>
      <c r="Q640" t="s">
        <v>72</v>
      </c>
      <c r="R640">
        <v>1969</v>
      </c>
      <c r="S640" t="s">
        <v>69</v>
      </c>
      <c r="T640">
        <f>VLOOKUP(Tableau2[[#This Row],[5. type transport]],'Taux émission CO2e'!$A$5:$D$16,4,0)</f>
        <v>0.16</v>
      </c>
      <c r="U640">
        <f>VLOOKUP(Tableau2[[#This Row],[5. type transport]],'Taux émission CO2e'!$A$5:$B$16,2,0)</f>
        <v>0.3</v>
      </c>
      <c r="V640">
        <f>VLOOKUP(Tableau2[[#This Row],[5. type transport]],'Taux émission CO2e'!$A$20:$D$31,4,0)</f>
        <v>6.7400000000000002E-2</v>
      </c>
      <c r="W640">
        <f>VLOOKUP(Tableau2[[#This Row],[5. type transport]],'Taux émission CO2e'!$A$20:$B$31,2,0)</f>
        <v>0.7</v>
      </c>
      <c r="X640" s="98">
        <f t="shared" si="19"/>
        <v>7.182469352800001</v>
      </c>
    </row>
    <row r="641" spans="1:24" x14ac:dyDescent="0.25">
      <c r="A641">
        <v>20220300099</v>
      </c>
      <c r="B641" s="95">
        <v>44621</v>
      </c>
      <c r="C641" s="102">
        <f>YEAR(Tableau2[[#This Row],[2. date saisie]])</f>
        <v>2022</v>
      </c>
      <c r="D641" s="102">
        <f>MONTH(Tableau2[[#This Row],[2. date saisie]])</f>
        <v>3</v>
      </c>
      <c r="E641" s="102" t="str">
        <f t="shared" si="18"/>
        <v>03</v>
      </c>
      <c r="F641" s="102" t="str">
        <f>_xlfn.CONCAT(Tableau2[[#This Row],[2a]],Tableau2[[#This Row],[2c]])</f>
        <v>202203</v>
      </c>
      <c r="G641" s="96">
        <v>1472695</v>
      </c>
      <c r="H641">
        <v>200</v>
      </c>
      <c r="I641" s="102">
        <f>Tableau2[[#This Row],[4. poids OT (kg)]]/1000</f>
        <v>0.2</v>
      </c>
      <c r="J641" t="s">
        <v>47</v>
      </c>
      <c r="K641">
        <v>166</v>
      </c>
      <c r="L641">
        <v>39570</v>
      </c>
      <c r="M641" t="s">
        <v>115</v>
      </c>
      <c r="N641">
        <v>91100</v>
      </c>
      <c r="O641" t="s">
        <v>76</v>
      </c>
      <c r="P641">
        <v>380.58600000000001</v>
      </c>
      <c r="Q641" t="s">
        <v>116</v>
      </c>
      <c r="R641">
        <v>1986</v>
      </c>
      <c r="S641" t="s">
        <v>69</v>
      </c>
      <c r="T641">
        <f>VLOOKUP(Tableau2[[#This Row],[5. type transport]],'Taux émission CO2e'!$A$5:$D$16,4,0)</f>
        <v>0.16</v>
      </c>
      <c r="U641">
        <f>VLOOKUP(Tableau2[[#This Row],[5. type transport]],'Taux émission CO2e'!$A$5:$B$16,2,0)</f>
        <v>0.3</v>
      </c>
      <c r="V641">
        <f>VLOOKUP(Tableau2[[#This Row],[5. type transport]],'Taux émission CO2e'!$A$20:$D$31,4,0)</f>
        <v>6.7400000000000002E-2</v>
      </c>
      <c r="W641">
        <f>VLOOKUP(Tableau2[[#This Row],[5. type transport]],'Taux émission CO2e'!$A$20:$B$31,2,0)</f>
        <v>0.7</v>
      </c>
      <c r="X641" s="98">
        <f t="shared" si="19"/>
        <v>7.2448350960000001</v>
      </c>
    </row>
    <row r="642" spans="1:24" x14ac:dyDescent="0.25">
      <c r="A642">
        <v>20220300099</v>
      </c>
      <c r="B642" s="95">
        <v>44621</v>
      </c>
      <c r="C642" s="102">
        <f>YEAR(Tableau2[[#This Row],[2. date saisie]])</f>
        <v>2022</v>
      </c>
      <c r="D642" s="102">
        <f>MONTH(Tableau2[[#This Row],[2. date saisie]])</f>
        <v>3</v>
      </c>
      <c r="E642" s="102" t="str">
        <f t="shared" ref="E642:E705" si="20">IF(D642&lt;10,"0"&amp;D642,D642)</f>
        <v>03</v>
      </c>
      <c r="F642" s="102" t="str">
        <f>_xlfn.CONCAT(Tableau2[[#This Row],[2a]],Tableau2[[#This Row],[2c]])</f>
        <v>202203</v>
      </c>
      <c r="G642" s="96">
        <v>1473585</v>
      </c>
      <c r="H642">
        <v>600</v>
      </c>
      <c r="I642" s="102">
        <f>Tableau2[[#This Row],[4. poids OT (kg)]]/1000</f>
        <v>0.6</v>
      </c>
      <c r="J642" t="s">
        <v>47</v>
      </c>
      <c r="K642">
        <v>444.15</v>
      </c>
      <c r="L642">
        <v>91100</v>
      </c>
      <c r="M642" t="s">
        <v>70</v>
      </c>
      <c r="N642">
        <v>13000</v>
      </c>
      <c r="O642" t="s">
        <v>80</v>
      </c>
      <c r="P642">
        <v>740.44500000000005</v>
      </c>
      <c r="Q642" t="s">
        <v>72</v>
      </c>
      <c r="R642">
        <v>1969</v>
      </c>
      <c r="S642" t="s">
        <v>69</v>
      </c>
      <c r="T642">
        <f>VLOOKUP(Tableau2[[#This Row],[5. type transport]],'Taux émission CO2e'!$A$5:$D$16,4,0)</f>
        <v>0.16</v>
      </c>
      <c r="U642">
        <f>VLOOKUP(Tableau2[[#This Row],[5. type transport]],'Taux émission CO2e'!$A$5:$B$16,2,0)</f>
        <v>0.3</v>
      </c>
      <c r="V642">
        <f>VLOOKUP(Tableau2[[#This Row],[5. type transport]],'Taux émission CO2e'!$A$20:$D$31,4,0)</f>
        <v>6.7400000000000002E-2</v>
      </c>
      <c r="W642">
        <f>VLOOKUP(Tableau2[[#This Row],[5. type transport]],'Taux émission CO2e'!$A$20:$B$31,2,0)</f>
        <v>0.7</v>
      </c>
      <c r="X642" s="98">
        <f t="shared" ref="X642:X705" si="21">(U642*T642*I642*P642)+(V642*W642*P642*I642)</f>
        <v>42.285333059999999</v>
      </c>
    </row>
    <row r="643" spans="1:24" x14ac:dyDescent="0.25">
      <c r="A643">
        <v>20220300099</v>
      </c>
      <c r="B643" s="95">
        <v>44622</v>
      </c>
      <c r="C643" s="102">
        <f>YEAR(Tableau2[[#This Row],[2. date saisie]])</f>
        <v>2022</v>
      </c>
      <c r="D643" s="102">
        <f>MONTH(Tableau2[[#This Row],[2. date saisie]])</f>
        <v>3</v>
      </c>
      <c r="E643" s="102" t="str">
        <f t="shared" si="20"/>
        <v>03</v>
      </c>
      <c r="F643" s="102" t="str">
        <f>_xlfn.CONCAT(Tableau2[[#This Row],[2a]],Tableau2[[#This Row],[2c]])</f>
        <v>202203</v>
      </c>
      <c r="G643" s="96">
        <v>1474148</v>
      </c>
      <c r="H643">
        <v>123</v>
      </c>
      <c r="I643" s="102">
        <f>Tableau2[[#This Row],[4. poids OT (kg)]]/1000</f>
        <v>0.123</v>
      </c>
      <c r="J643" t="s">
        <v>47</v>
      </c>
      <c r="K643">
        <v>123</v>
      </c>
      <c r="L643">
        <v>91100</v>
      </c>
      <c r="M643" t="s">
        <v>70</v>
      </c>
      <c r="N643">
        <v>26750</v>
      </c>
      <c r="O643" t="s">
        <v>86</v>
      </c>
      <c r="P643">
        <v>541.17999999999995</v>
      </c>
      <c r="Q643" t="s">
        <v>72</v>
      </c>
      <c r="R643">
        <v>1969</v>
      </c>
      <c r="S643" t="s">
        <v>69</v>
      </c>
      <c r="T643">
        <f>VLOOKUP(Tableau2[[#This Row],[5. type transport]],'Taux émission CO2e'!$A$5:$D$16,4,0)</f>
        <v>0.16</v>
      </c>
      <c r="U643">
        <f>VLOOKUP(Tableau2[[#This Row],[5. type transport]],'Taux émission CO2e'!$A$5:$B$16,2,0)</f>
        <v>0.3</v>
      </c>
      <c r="V643">
        <f>VLOOKUP(Tableau2[[#This Row],[5. type transport]],'Taux émission CO2e'!$A$20:$D$31,4,0)</f>
        <v>6.7400000000000002E-2</v>
      </c>
      <c r="W643">
        <f>VLOOKUP(Tableau2[[#This Row],[5. type transport]],'Taux émission CO2e'!$A$20:$B$31,2,0)</f>
        <v>0.7</v>
      </c>
      <c r="X643" s="98">
        <f t="shared" si="21"/>
        <v>6.3356700251999989</v>
      </c>
    </row>
    <row r="644" spans="1:24" x14ac:dyDescent="0.25">
      <c r="A644">
        <v>20220300099</v>
      </c>
      <c r="B644" s="95">
        <v>44622</v>
      </c>
      <c r="C644" s="102">
        <f>YEAR(Tableau2[[#This Row],[2. date saisie]])</f>
        <v>2022</v>
      </c>
      <c r="D644" s="102">
        <f>MONTH(Tableau2[[#This Row],[2. date saisie]])</f>
        <v>3</v>
      </c>
      <c r="E644" s="102" t="str">
        <f t="shared" si="20"/>
        <v>03</v>
      </c>
      <c r="F644" s="102" t="str">
        <f>_xlfn.CONCAT(Tableau2[[#This Row],[2a]],Tableau2[[#This Row],[2c]])</f>
        <v>202203</v>
      </c>
      <c r="G644" s="96">
        <v>1473651</v>
      </c>
      <c r="H644">
        <v>200</v>
      </c>
      <c r="I644" s="102">
        <f>Tableau2[[#This Row],[4. poids OT (kg)]]/1000</f>
        <v>0.2</v>
      </c>
      <c r="J644" t="s">
        <v>47</v>
      </c>
      <c r="K644">
        <v>131</v>
      </c>
      <c r="L644">
        <v>8090</v>
      </c>
      <c r="M644" t="s">
        <v>81</v>
      </c>
      <c r="N644">
        <v>91100</v>
      </c>
      <c r="O644" t="s">
        <v>76</v>
      </c>
      <c r="P644">
        <v>258.04300000000001</v>
      </c>
      <c r="Q644" t="s">
        <v>124</v>
      </c>
      <c r="R644">
        <v>1992</v>
      </c>
      <c r="S644" t="s">
        <v>78</v>
      </c>
      <c r="T644">
        <f>VLOOKUP(Tableau2[[#This Row],[5. type transport]],'Taux émission CO2e'!$A$5:$D$16,4,0)</f>
        <v>0.16</v>
      </c>
      <c r="U644">
        <f>VLOOKUP(Tableau2[[#This Row],[5. type transport]],'Taux émission CO2e'!$A$5:$B$16,2,0)</f>
        <v>0.3</v>
      </c>
      <c r="V644">
        <f>VLOOKUP(Tableau2[[#This Row],[5. type transport]],'Taux émission CO2e'!$A$20:$D$31,4,0)</f>
        <v>6.7400000000000002E-2</v>
      </c>
      <c r="W644">
        <f>VLOOKUP(Tableau2[[#This Row],[5. type transport]],'Taux émission CO2e'!$A$20:$B$31,2,0)</f>
        <v>0.7</v>
      </c>
      <c r="X644" s="98">
        <f t="shared" si="21"/>
        <v>4.9121065480000006</v>
      </c>
    </row>
    <row r="645" spans="1:24" x14ac:dyDescent="0.25">
      <c r="A645">
        <v>20220300099</v>
      </c>
      <c r="B645" s="95">
        <v>44622</v>
      </c>
      <c r="C645" s="102">
        <f>YEAR(Tableau2[[#This Row],[2. date saisie]])</f>
        <v>2022</v>
      </c>
      <c r="D645" s="102">
        <f>MONTH(Tableau2[[#This Row],[2. date saisie]])</f>
        <v>3</v>
      </c>
      <c r="E645" s="102" t="str">
        <f t="shared" si="20"/>
        <v>03</v>
      </c>
      <c r="F645" s="102" t="str">
        <f>_xlfn.CONCAT(Tableau2[[#This Row],[2a]],Tableau2[[#This Row],[2c]])</f>
        <v>202203</v>
      </c>
      <c r="G645" s="96">
        <v>1474288</v>
      </c>
      <c r="H645">
        <v>300</v>
      </c>
      <c r="I645" s="102">
        <f>Tableau2[[#This Row],[4. poids OT (kg)]]/1000</f>
        <v>0.3</v>
      </c>
      <c r="J645" t="s">
        <v>46</v>
      </c>
      <c r="K645">
        <v>131</v>
      </c>
      <c r="L645">
        <v>62780</v>
      </c>
      <c r="M645" t="s">
        <v>113</v>
      </c>
      <c r="N645">
        <v>91100</v>
      </c>
      <c r="O645" t="s">
        <v>76</v>
      </c>
      <c r="P645">
        <v>278.49700000000001</v>
      </c>
      <c r="Q645" t="s">
        <v>114</v>
      </c>
      <c r="R645">
        <v>1987</v>
      </c>
      <c r="S645" t="s">
        <v>78</v>
      </c>
      <c r="T645">
        <f>VLOOKUP(Tableau2[[#This Row],[5. type transport]],'Taux émission CO2e'!$A$5:$D$16,4,0)</f>
        <v>0.16</v>
      </c>
      <c r="U645">
        <f>VLOOKUP(Tableau2[[#This Row],[5. type transport]],'Taux émission CO2e'!$A$5:$B$16,2,0)</f>
        <v>0.3</v>
      </c>
      <c r="V645">
        <f>VLOOKUP(Tableau2[[#This Row],[5. type transport]],'Taux émission CO2e'!$A$20:$D$31,4,0)</f>
        <v>6.7400000000000002E-2</v>
      </c>
      <c r="W645">
        <f>VLOOKUP(Tableau2[[#This Row],[5. type transport]],'Taux émission CO2e'!$A$20:$B$31,2,0)</f>
        <v>0.7</v>
      </c>
      <c r="X645" s="98">
        <f t="shared" si="21"/>
        <v>7.9522033380000003</v>
      </c>
    </row>
    <row r="646" spans="1:24" x14ac:dyDescent="0.25">
      <c r="A646">
        <v>20220300099</v>
      </c>
      <c r="B646" s="95">
        <v>44622</v>
      </c>
      <c r="C646" s="102">
        <f>YEAR(Tableau2[[#This Row],[2. date saisie]])</f>
        <v>2022</v>
      </c>
      <c r="D646" s="102">
        <f>MONTH(Tableau2[[#This Row],[2. date saisie]])</f>
        <v>3</v>
      </c>
      <c r="E646" s="102" t="str">
        <f t="shared" si="20"/>
        <v>03</v>
      </c>
      <c r="F646" s="102" t="str">
        <f>_xlfn.CONCAT(Tableau2[[#This Row],[2a]],Tableau2[[#This Row],[2c]])</f>
        <v>202203</v>
      </c>
      <c r="G646" s="96">
        <v>1474149</v>
      </c>
      <c r="H646">
        <v>270</v>
      </c>
      <c r="I646" s="102">
        <f>Tableau2[[#This Row],[4. poids OT (kg)]]/1000</f>
        <v>0.27</v>
      </c>
      <c r="J646" t="s">
        <v>47</v>
      </c>
      <c r="K646">
        <v>140</v>
      </c>
      <c r="L646">
        <v>91100</v>
      </c>
      <c r="M646" t="s">
        <v>70</v>
      </c>
      <c r="N646">
        <v>59810</v>
      </c>
      <c r="O646" t="s">
        <v>104</v>
      </c>
      <c r="P646">
        <v>248.797</v>
      </c>
      <c r="Q646" t="s">
        <v>72</v>
      </c>
      <c r="R646">
        <v>1969</v>
      </c>
      <c r="S646" t="s">
        <v>69</v>
      </c>
      <c r="T646">
        <f>VLOOKUP(Tableau2[[#This Row],[5. type transport]],'Taux émission CO2e'!$A$5:$D$16,4,0)</f>
        <v>0.16</v>
      </c>
      <c r="U646">
        <f>VLOOKUP(Tableau2[[#This Row],[5. type transport]],'Taux émission CO2e'!$A$5:$B$16,2,0)</f>
        <v>0.3</v>
      </c>
      <c r="V646">
        <f>VLOOKUP(Tableau2[[#This Row],[5. type transport]],'Taux émission CO2e'!$A$20:$D$31,4,0)</f>
        <v>6.7400000000000002E-2</v>
      </c>
      <c r="W646">
        <f>VLOOKUP(Tableau2[[#This Row],[5. type transport]],'Taux émission CO2e'!$A$20:$B$31,2,0)</f>
        <v>0.7</v>
      </c>
      <c r="X646" s="98">
        <f t="shared" si="21"/>
        <v>6.3937345842000006</v>
      </c>
    </row>
    <row r="647" spans="1:24" x14ac:dyDescent="0.25">
      <c r="A647">
        <v>20220300099</v>
      </c>
      <c r="B647" s="95">
        <v>44622</v>
      </c>
      <c r="C647" s="102">
        <f>YEAR(Tableau2[[#This Row],[2. date saisie]])</f>
        <v>2022</v>
      </c>
      <c r="D647" s="102">
        <f>MONTH(Tableau2[[#This Row],[2. date saisie]])</f>
        <v>3</v>
      </c>
      <c r="E647" s="102" t="str">
        <f t="shared" si="20"/>
        <v>03</v>
      </c>
      <c r="F647" s="102" t="str">
        <f>_xlfn.CONCAT(Tableau2[[#This Row],[2a]],Tableau2[[#This Row],[2c]])</f>
        <v>202203</v>
      </c>
      <c r="G647" s="96">
        <v>1474150</v>
      </c>
      <c r="H647">
        <v>180</v>
      </c>
      <c r="I647" s="102">
        <f>Tableau2[[#This Row],[4. poids OT (kg)]]/1000</f>
        <v>0.18</v>
      </c>
      <c r="J647" t="s">
        <v>47</v>
      </c>
      <c r="K647">
        <v>155</v>
      </c>
      <c r="L647">
        <v>91100</v>
      </c>
      <c r="M647" t="s">
        <v>70</v>
      </c>
      <c r="N647">
        <v>33520</v>
      </c>
      <c r="O647" t="s">
        <v>187</v>
      </c>
      <c r="P647">
        <v>575.35599999999999</v>
      </c>
      <c r="Q647" t="s">
        <v>72</v>
      </c>
      <c r="R647">
        <v>1969</v>
      </c>
      <c r="S647" t="s">
        <v>69</v>
      </c>
      <c r="T647">
        <f>VLOOKUP(Tableau2[[#This Row],[5. type transport]],'Taux émission CO2e'!$A$5:$D$16,4,0)</f>
        <v>0.16</v>
      </c>
      <c r="U647">
        <f>VLOOKUP(Tableau2[[#This Row],[5. type transport]],'Taux émission CO2e'!$A$5:$B$16,2,0)</f>
        <v>0.3</v>
      </c>
      <c r="V647">
        <f>VLOOKUP(Tableau2[[#This Row],[5. type transport]],'Taux émission CO2e'!$A$20:$D$31,4,0)</f>
        <v>6.7400000000000002E-2</v>
      </c>
      <c r="W647">
        <f>VLOOKUP(Tableau2[[#This Row],[5. type transport]],'Taux émission CO2e'!$A$20:$B$31,2,0)</f>
        <v>0.7</v>
      </c>
      <c r="X647" s="98">
        <f t="shared" si="21"/>
        <v>9.8572291344000007</v>
      </c>
    </row>
    <row r="648" spans="1:24" x14ac:dyDescent="0.25">
      <c r="A648">
        <v>20220300099</v>
      </c>
      <c r="B648" s="95">
        <v>44622</v>
      </c>
      <c r="C648" s="102">
        <f>YEAR(Tableau2[[#This Row],[2. date saisie]])</f>
        <v>2022</v>
      </c>
      <c r="D648" s="102">
        <f>MONTH(Tableau2[[#This Row],[2. date saisie]])</f>
        <v>3</v>
      </c>
      <c r="E648" s="102" t="str">
        <f t="shared" si="20"/>
        <v>03</v>
      </c>
      <c r="F648" s="102" t="str">
        <f>_xlfn.CONCAT(Tableau2[[#This Row],[2a]],Tableau2[[#This Row],[2c]])</f>
        <v>202203</v>
      </c>
      <c r="G648" s="96">
        <v>1473649</v>
      </c>
      <c r="H648">
        <v>150</v>
      </c>
      <c r="I648" s="102">
        <f>Tableau2[[#This Row],[4. poids OT (kg)]]/1000</f>
        <v>0.15</v>
      </c>
      <c r="J648" t="s">
        <v>46</v>
      </c>
      <c r="K648">
        <v>158</v>
      </c>
      <c r="L648">
        <v>21300</v>
      </c>
      <c r="M648" t="s">
        <v>94</v>
      </c>
      <c r="N648">
        <v>91100</v>
      </c>
      <c r="O648" t="s">
        <v>76</v>
      </c>
      <c r="P648">
        <v>278.14499999999998</v>
      </c>
      <c r="Q648" t="s">
        <v>95</v>
      </c>
      <c r="R648">
        <v>1995</v>
      </c>
      <c r="S648" t="s">
        <v>78</v>
      </c>
      <c r="T648">
        <f>VLOOKUP(Tableau2[[#This Row],[5. type transport]],'Taux émission CO2e'!$A$5:$D$16,4,0)</f>
        <v>0.16</v>
      </c>
      <c r="U648">
        <f>VLOOKUP(Tableau2[[#This Row],[5. type transport]],'Taux émission CO2e'!$A$5:$B$16,2,0)</f>
        <v>0.3</v>
      </c>
      <c r="V648">
        <f>VLOOKUP(Tableau2[[#This Row],[5. type transport]],'Taux émission CO2e'!$A$20:$D$31,4,0)</f>
        <v>6.7400000000000002E-2</v>
      </c>
      <c r="W648">
        <f>VLOOKUP(Tableau2[[#This Row],[5. type transport]],'Taux émission CO2e'!$A$20:$B$31,2,0)</f>
        <v>0.7</v>
      </c>
      <c r="X648" s="98">
        <f t="shared" si="21"/>
        <v>3.9710761649999995</v>
      </c>
    </row>
    <row r="649" spans="1:24" x14ac:dyDescent="0.25">
      <c r="A649" s="97">
        <v>202000000000</v>
      </c>
      <c r="B649" s="95">
        <v>44623</v>
      </c>
      <c r="C649" s="102">
        <f>YEAR(Tableau2[[#This Row],[2. date saisie]])</f>
        <v>2022</v>
      </c>
      <c r="D649" s="102">
        <f>MONTH(Tableau2[[#This Row],[2. date saisie]])</f>
        <v>3</v>
      </c>
      <c r="E649" s="102" t="str">
        <f t="shared" si="20"/>
        <v>03</v>
      </c>
      <c r="F649" s="102" t="str">
        <f>_xlfn.CONCAT(Tableau2[[#This Row],[2a]],Tableau2[[#This Row],[2c]])</f>
        <v>202203</v>
      </c>
      <c r="G649" s="96">
        <v>1474855</v>
      </c>
      <c r="H649">
        <v>150</v>
      </c>
      <c r="I649" s="102">
        <f>Tableau2[[#This Row],[4. poids OT (kg)]]/1000</f>
        <v>0.15</v>
      </c>
      <c r="J649" t="s">
        <v>47</v>
      </c>
      <c r="K649">
        <v>130</v>
      </c>
      <c r="L649">
        <v>91100</v>
      </c>
      <c r="M649" t="s">
        <v>70</v>
      </c>
      <c r="N649">
        <v>39570</v>
      </c>
      <c r="O649" t="s">
        <v>105</v>
      </c>
      <c r="P649">
        <v>380.45499999999998</v>
      </c>
      <c r="Q649" t="s">
        <v>72</v>
      </c>
      <c r="R649">
        <v>1969</v>
      </c>
      <c r="S649" t="s">
        <v>69</v>
      </c>
      <c r="T649">
        <f>VLOOKUP(Tableau2[[#This Row],[5. type transport]],'Taux émission CO2e'!$A$5:$D$16,4,0)</f>
        <v>0.16</v>
      </c>
      <c r="U649">
        <f>VLOOKUP(Tableau2[[#This Row],[5. type transport]],'Taux émission CO2e'!$A$5:$B$16,2,0)</f>
        <v>0.3</v>
      </c>
      <c r="V649">
        <f>VLOOKUP(Tableau2[[#This Row],[5. type transport]],'Taux émission CO2e'!$A$20:$D$31,4,0)</f>
        <v>6.7400000000000002E-2</v>
      </c>
      <c r="W649">
        <f>VLOOKUP(Tableau2[[#This Row],[5. type transport]],'Taux émission CO2e'!$A$20:$B$31,2,0)</f>
        <v>0.7</v>
      </c>
      <c r="X649" s="98">
        <f t="shared" si="21"/>
        <v>5.4317560349999994</v>
      </c>
    </row>
    <row r="650" spans="1:24" x14ac:dyDescent="0.25">
      <c r="A650">
        <v>20220300099</v>
      </c>
      <c r="B650" s="95">
        <v>44623</v>
      </c>
      <c r="C650" s="102">
        <f>YEAR(Tableau2[[#This Row],[2. date saisie]])</f>
        <v>2022</v>
      </c>
      <c r="D650" s="102">
        <f>MONTH(Tableau2[[#This Row],[2. date saisie]])</f>
        <v>3</v>
      </c>
      <c r="E650" s="102" t="str">
        <f t="shared" si="20"/>
        <v>03</v>
      </c>
      <c r="F650" s="102" t="str">
        <f>_xlfn.CONCAT(Tableau2[[#This Row],[2a]],Tableau2[[#This Row],[2c]])</f>
        <v>202203</v>
      </c>
      <c r="G650" s="96">
        <v>1474300</v>
      </c>
      <c r="H650">
        <v>150</v>
      </c>
      <c r="I650" s="102">
        <f>Tableau2[[#This Row],[4. poids OT (kg)]]/1000</f>
        <v>0.15</v>
      </c>
      <c r="J650" t="s">
        <v>46</v>
      </c>
      <c r="K650">
        <v>158</v>
      </c>
      <c r="L650">
        <v>59810</v>
      </c>
      <c r="M650" t="s">
        <v>67</v>
      </c>
      <c r="N650">
        <v>91100</v>
      </c>
      <c r="O650" t="s">
        <v>76</v>
      </c>
      <c r="P650">
        <v>250.27799999999999</v>
      </c>
      <c r="Q650" t="s">
        <v>112</v>
      </c>
      <c r="R650">
        <v>1998</v>
      </c>
      <c r="S650" t="s">
        <v>69</v>
      </c>
      <c r="T650">
        <f>VLOOKUP(Tableau2[[#This Row],[5. type transport]],'Taux émission CO2e'!$A$5:$D$16,4,0)</f>
        <v>0.16</v>
      </c>
      <c r="U650">
        <f>VLOOKUP(Tableau2[[#This Row],[5. type transport]],'Taux émission CO2e'!$A$5:$B$16,2,0)</f>
        <v>0.3</v>
      </c>
      <c r="V650">
        <f>VLOOKUP(Tableau2[[#This Row],[5. type transport]],'Taux émission CO2e'!$A$20:$D$31,4,0)</f>
        <v>6.7400000000000002E-2</v>
      </c>
      <c r="W650">
        <f>VLOOKUP(Tableau2[[#This Row],[5. type transport]],'Taux émission CO2e'!$A$20:$B$31,2,0)</f>
        <v>0.7</v>
      </c>
      <c r="X650" s="98">
        <f t="shared" si="21"/>
        <v>3.5732190059999995</v>
      </c>
    </row>
    <row r="651" spans="1:24" x14ac:dyDescent="0.25">
      <c r="A651">
        <v>20220300099</v>
      </c>
      <c r="B651" s="95">
        <v>44623</v>
      </c>
      <c r="C651" s="102">
        <f>YEAR(Tableau2[[#This Row],[2. date saisie]])</f>
        <v>2022</v>
      </c>
      <c r="D651" s="102">
        <f>MONTH(Tableau2[[#This Row],[2. date saisie]])</f>
        <v>3</v>
      </c>
      <c r="E651" s="102" t="str">
        <f t="shared" si="20"/>
        <v>03</v>
      </c>
      <c r="F651" s="102" t="str">
        <f>_xlfn.CONCAT(Tableau2[[#This Row],[2a]],Tableau2[[#This Row],[2c]])</f>
        <v>202203</v>
      </c>
      <c r="G651" s="96">
        <v>1473711</v>
      </c>
      <c r="H651">
        <v>150</v>
      </c>
      <c r="I651" s="102">
        <f>Tableau2[[#This Row],[4. poids OT (kg)]]/1000</f>
        <v>0.15</v>
      </c>
      <c r="J651" t="s">
        <v>47</v>
      </c>
      <c r="K651">
        <v>196</v>
      </c>
      <c r="L651">
        <v>26750</v>
      </c>
      <c r="M651" t="s">
        <v>82</v>
      </c>
      <c r="N651">
        <v>91100</v>
      </c>
      <c r="O651" t="s">
        <v>76</v>
      </c>
      <c r="P651">
        <v>541.52599999999995</v>
      </c>
      <c r="Q651" t="s">
        <v>83</v>
      </c>
      <c r="R651">
        <v>1998</v>
      </c>
      <c r="S651" t="s">
        <v>78</v>
      </c>
      <c r="T651">
        <f>VLOOKUP(Tableau2[[#This Row],[5. type transport]],'Taux émission CO2e'!$A$5:$D$16,4,0)</f>
        <v>0.16</v>
      </c>
      <c r="U651">
        <f>VLOOKUP(Tableau2[[#This Row],[5. type transport]],'Taux émission CO2e'!$A$5:$B$16,2,0)</f>
        <v>0.3</v>
      </c>
      <c r="V651">
        <f>VLOOKUP(Tableau2[[#This Row],[5. type transport]],'Taux émission CO2e'!$A$20:$D$31,4,0)</f>
        <v>6.7400000000000002E-2</v>
      </c>
      <c r="W651">
        <f>VLOOKUP(Tableau2[[#This Row],[5. type transport]],'Taux émission CO2e'!$A$20:$B$31,2,0)</f>
        <v>0.7</v>
      </c>
      <c r="X651" s="98">
        <f t="shared" si="21"/>
        <v>7.731366701999999</v>
      </c>
    </row>
    <row r="652" spans="1:24" x14ac:dyDescent="0.25">
      <c r="A652">
        <v>20220300099</v>
      </c>
      <c r="B652" s="95">
        <v>44624</v>
      </c>
      <c r="C652" s="102">
        <f>YEAR(Tableau2[[#This Row],[2. date saisie]])</f>
        <v>2022</v>
      </c>
      <c r="D652" s="102">
        <f>MONTH(Tableau2[[#This Row],[2. date saisie]])</f>
        <v>3</v>
      </c>
      <c r="E652" s="102" t="str">
        <f t="shared" si="20"/>
        <v>03</v>
      </c>
      <c r="F652" s="102" t="str">
        <f>_xlfn.CONCAT(Tableau2[[#This Row],[2a]],Tableau2[[#This Row],[2c]])</f>
        <v>202203</v>
      </c>
      <c r="G652" s="96">
        <v>1475437</v>
      </c>
      <c r="H652">
        <v>100</v>
      </c>
      <c r="I652" s="102">
        <f>Tableau2[[#This Row],[4. poids OT (kg)]]/1000</f>
        <v>0.1</v>
      </c>
      <c r="J652" t="s">
        <v>46</v>
      </c>
      <c r="K652">
        <v>80</v>
      </c>
      <c r="L652">
        <v>91100</v>
      </c>
      <c r="M652" t="s">
        <v>70</v>
      </c>
      <c r="N652">
        <v>93130</v>
      </c>
      <c r="O652" t="s">
        <v>182</v>
      </c>
      <c r="P652">
        <v>46.627000000000002</v>
      </c>
      <c r="Q652" t="s">
        <v>72</v>
      </c>
      <c r="R652">
        <v>1969</v>
      </c>
      <c r="S652" t="s">
        <v>69</v>
      </c>
      <c r="T652">
        <f>VLOOKUP(Tableau2[[#This Row],[5. type transport]],'Taux émission CO2e'!$A$5:$D$16,4,0)</f>
        <v>0.16</v>
      </c>
      <c r="U652">
        <f>VLOOKUP(Tableau2[[#This Row],[5. type transport]],'Taux émission CO2e'!$A$5:$B$16,2,0)</f>
        <v>0.3</v>
      </c>
      <c r="V652">
        <f>VLOOKUP(Tableau2[[#This Row],[5. type transport]],'Taux émission CO2e'!$A$20:$D$31,4,0)</f>
        <v>6.7400000000000002E-2</v>
      </c>
      <c r="W652">
        <f>VLOOKUP(Tableau2[[#This Row],[5. type transport]],'Taux émission CO2e'!$A$20:$B$31,2,0)</f>
        <v>0.7</v>
      </c>
      <c r="X652" s="98">
        <f t="shared" si="21"/>
        <v>0.44379578600000003</v>
      </c>
    </row>
    <row r="653" spans="1:24" x14ac:dyDescent="0.25">
      <c r="A653">
        <v>20220300099</v>
      </c>
      <c r="B653" s="95">
        <v>44624</v>
      </c>
      <c r="C653" s="102">
        <f>YEAR(Tableau2[[#This Row],[2. date saisie]])</f>
        <v>2022</v>
      </c>
      <c r="D653" s="102">
        <f>MONTH(Tableau2[[#This Row],[2. date saisie]])</f>
        <v>3</v>
      </c>
      <c r="E653" s="102" t="str">
        <f t="shared" si="20"/>
        <v>03</v>
      </c>
      <c r="F653" s="102" t="str">
        <f>_xlfn.CONCAT(Tableau2[[#This Row],[2a]],Tableau2[[#This Row],[2c]])</f>
        <v>202203</v>
      </c>
      <c r="G653" s="96">
        <v>1475438</v>
      </c>
      <c r="H653">
        <v>45</v>
      </c>
      <c r="I653" s="102">
        <f>Tableau2[[#This Row],[4. poids OT (kg)]]/1000</f>
        <v>4.4999999999999998E-2</v>
      </c>
      <c r="J653" t="s">
        <v>47</v>
      </c>
      <c r="K653">
        <v>118</v>
      </c>
      <c r="L653">
        <v>91100</v>
      </c>
      <c r="M653" t="s">
        <v>70</v>
      </c>
      <c r="N653">
        <v>19410</v>
      </c>
      <c r="O653" t="s">
        <v>183</v>
      </c>
      <c r="P653">
        <v>458.50700000000001</v>
      </c>
      <c r="Q653" t="s">
        <v>72</v>
      </c>
      <c r="R653">
        <v>1969</v>
      </c>
      <c r="S653" t="s">
        <v>69</v>
      </c>
      <c r="T653">
        <f>VLOOKUP(Tableau2[[#This Row],[5. type transport]],'Taux émission CO2e'!$A$5:$D$16,4,0)</f>
        <v>0.16</v>
      </c>
      <c r="U653">
        <f>VLOOKUP(Tableau2[[#This Row],[5. type transport]],'Taux émission CO2e'!$A$5:$B$16,2,0)</f>
        <v>0.3</v>
      </c>
      <c r="V653">
        <f>VLOOKUP(Tableau2[[#This Row],[5. type transport]],'Taux émission CO2e'!$A$20:$D$31,4,0)</f>
        <v>6.7400000000000002E-2</v>
      </c>
      <c r="W653">
        <f>VLOOKUP(Tableau2[[#This Row],[5. type transport]],'Taux émission CO2e'!$A$20:$B$31,2,0)</f>
        <v>0.7</v>
      </c>
      <c r="X653" s="98">
        <f t="shared" si="21"/>
        <v>1.9638313316999998</v>
      </c>
    </row>
    <row r="654" spans="1:24" x14ac:dyDescent="0.25">
      <c r="A654">
        <v>20220300099</v>
      </c>
      <c r="B654" s="95">
        <v>44624</v>
      </c>
      <c r="C654" s="102">
        <f>YEAR(Tableau2[[#This Row],[2. date saisie]])</f>
        <v>2022</v>
      </c>
      <c r="D654" s="102">
        <f>MONTH(Tableau2[[#This Row],[2. date saisie]])</f>
        <v>3</v>
      </c>
      <c r="E654" s="102" t="str">
        <f t="shared" si="20"/>
        <v>03</v>
      </c>
      <c r="F654" s="102" t="str">
        <f>_xlfn.CONCAT(Tableau2[[#This Row],[2a]],Tableau2[[#This Row],[2c]])</f>
        <v>202203</v>
      </c>
      <c r="G654" s="96">
        <v>1475340</v>
      </c>
      <c r="H654">
        <v>300</v>
      </c>
      <c r="I654" s="102">
        <f>Tableau2[[#This Row],[4. poids OT (kg)]]/1000</f>
        <v>0.3</v>
      </c>
      <c r="J654" t="s">
        <v>47</v>
      </c>
      <c r="K654">
        <v>175</v>
      </c>
      <c r="L654">
        <v>13010</v>
      </c>
      <c r="M654" t="s">
        <v>184</v>
      </c>
      <c r="N654">
        <v>91100</v>
      </c>
      <c r="O654" t="s">
        <v>76</v>
      </c>
      <c r="P654">
        <v>746.41700000000003</v>
      </c>
      <c r="Q654" t="s">
        <v>188</v>
      </c>
      <c r="R654">
        <v>1980</v>
      </c>
      <c r="S654" t="s">
        <v>78</v>
      </c>
      <c r="T654">
        <f>VLOOKUP(Tableau2[[#This Row],[5. type transport]],'Taux émission CO2e'!$A$5:$D$16,4,0)</f>
        <v>0.16</v>
      </c>
      <c r="U654">
        <f>VLOOKUP(Tableau2[[#This Row],[5. type transport]],'Taux émission CO2e'!$A$5:$B$16,2,0)</f>
        <v>0.3</v>
      </c>
      <c r="V654">
        <f>VLOOKUP(Tableau2[[#This Row],[5. type transport]],'Taux émission CO2e'!$A$20:$D$31,4,0)</f>
        <v>6.7400000000000002E-2</v>
      </c>
      <c r="W654">
        <f>VLOOKUP(Tableau2[[#This Row],[5. type transport]],'Taux émission CO2e'!$A$20:$B$31,2,0)</f>
        <v>0.7</v>
      </c>
      <c r="X654" s="98">
        <f t="shared" si="21"/>
        <v>21.313191017999998</v>
      </c>
    </row>
    <row r="655" spans="1:24" x14ac:dyDescent="0.25">
      <c r="A655">
        <v>20220300099</v>
      </c>
      <c r="B655" s="95">
        <v>44627</v>
      </c>
      <c r="C655" s="102">
        <f>YEAR(Tableau2[[#This Row],[2. date saisie]])</f>
        <v>2022</v>
      </c>
      <c r="D655" s="102">
        <f>MONTH(Tableau2[[#This Row],[2. date saisie]])</f>
        <v>3</v>
      </c>
      <c r="E655" s="102" t="str">
        <f t="shared" si="20"/>
        <v>03</v>
      </c>
      <c r="F655" s="102" t="str">
        <f>_xlfn.CONCAT(Tableau2[[#This Row],[2a]],Tableau2[[#This Row],[2c]])</f>
        <v>202203</v>
      </c>
      <c r="G655" s="96">
        <v>1475871</v>
      </c>
      <c r="H655">
        <v>290</v>
      </c>
      <c r="I655" s="102">
        <f>Tableau2[[#This Row],[4. poids OT (kg)]]/1000</f>
        <v>0.28999999999999998</v>
      </c>
      <c r="J655" t="s">
        <v>46</v>
      </c>
      <c r="K655">
        <v>110</v>
      </c>
      <c r="L655">
        <v>91100</v>
      </c>
      <c r="M655" t="s">
        <v>70</v>
      </c>
      <c r="N655">
        <v>93130</v>
      </c>
      <c r="O655" t="s">
        <v>182</v>
      </c>
      <c r="P655">
        <v>46.627000000000002</v>
      </c>
      <c r="Q655" t="s">
        <v>72</v>
      </c>
      <c r="R655">
        <v>1969</v>
      </c>
      <c r="S655" t="s">
        <v>69</v>
      </c>
      <c r="T655">
        <f>VLOOKUP(Tableau2[[#This Row],[5. type transport]],'Taux émission CO2e'!$A$5:$D$16,4,0)</f>
        <v>0.16</v>
      </c>
      <c r="U655">
        <f>VLOOKUP(Tableau2[[#This Row],[5. type transport]],'Taux émission CO2e'!$A$5:$B$16,2,0)</f>
        <v>0.3</v>
      </c>
      <c r="V655">
        <f>VLOOKUP(Tableau2[[#This Row],[5. type transport]],'Taux émission CO2e'!$A$20:$D$31,4,0)</f>
        <v>6.7400000000000002E-2</v>
      </c>
      <c r="W655">
        <f>VLOOKUP(Tableau2[[#This Row],[5. type transport]],'Taux émission CO2e'!$A$20:$B$31,2,0)</f>
        <v>0.7</v>
      </c>
      <c r="X655" s="98">
        <f t="shared" si="21"/>
        <v>1.2870077794000001</v>
      </c>
    </row>
    <row r="656" spans="1:24" x14ac:dyDescent="0.25">
      <c r="A656" s="97">
        <v>202000000000</v>
      </c>
      <c r="B656" s="95">
        <v>44627</v>
      </c>
      <c r="C656" s="102">
        <f>YEAR(Tableau2[[#This Row],[2. date saisie]])</f>
        <v>2022</v>
      </c>
      <c r="D656" s="102">
        <f>MONTH(Tableau2[[#This Row],[2. date saisie]])</f>
        <v>3</v>
      </c>
      <c r="E656" s="102" t="str">
        <f t="shared" si="20"/>
        <v>03</v>
      </c>
      <c r="F656" s="102" t="str">
        <f>_xlfn.CONCAT(Tableau2[[#This Row],[2a]],Tableau2[[#This Row],[2c]])</f>
        <v>202203</v>
      </c>
      <c r="G656" s="96">
        <v>1475940</v>
      </c>
      <c r="H656">
        <v>150</v>
      </c>
      <c r="I656" s="102">
        <f>Tableau2[[#This Row],[4. poids OT (kg)]]/1000</f>
        <v>0.15</v>
      </c>
      <c r="J656" t="s">
        <v>46</v>
      </c>
      <c r="K656">
        <v>158</v>
      </c>
      <c r="L656">
        <v>59243</v>
      </c>
      <c r="M656" t="s">
        <v>117</v>
      </c>
      <c r="N656">
        <v>91100</v>
      </c>
      <c r="O656" t="s">
        <v>76</v>
      </c>
      <c r="P656">
        <v>251.91900000000001</v>
      </c>
      <c r="Q656" t="s">
        <v>118</v>
      </c>
      <c r="R656">
        <v>1978</v>
      </c>
      <c r="S656" t="s">
        <v>78</v>
      </c>
      <c r="T656">
        <f>VLOOKUP(Tableau2[[#This Row],[5. type transport]],'Taux émission CO2e'!$A$5:$D$16,4,0)</f>
        <v>0.16</v>
      </c>
      <c r="U656">
        <f>VLOOKUP(Tableau2[[#This Row],[5. type transport]],'Taux émission CO2e'!$A$5:$B$16,2,0)</f>
        <v>0.3</v>
      </c>
      <c r="V656">
        <f>VLOOKUP(Tableau2[[#This Row],[5. type transport]],'Taux émission CO2e'!$A$20:$D$31,4,0)</f>
        <v>6.7400000000000002E-2</v>
      </c>
      <c r="W656">
        <f>VLOOKUP(Tableau2[[#This Row],[5. type transport]],'Taux émission CO2e'!$A$20:$B$31,2,0)</f>
        <v>0.7</v>
      </c>
      <c r="X656" s="98">
        <f t="shared" si="21"/>
        <v>3.5966475630000003</v>
      </c>
    </row>
    <row r="657" spans="1:24" x14ac:dyDescent="0.25">
      <c r="A657">
        <v>20220300099</v>
      </c>
      <c r="B657" s="95">
        <v>44627</v>
      </c>
      <c r="C657" s="102">
        <f>YEAR(Tableau2[[#This Row],[2. date saisie]])</f>
        <v>2022</v>
      </c>
      <c r="D657" s="102">
        <f>MONTH(Tableau2[[#This Row],[2. date saisie]])</f>
        <v>3</v>
      </c>
      <c r="E657" s="102" t="str">
        <f t="shared" si="20"/>
        <v>03</v>
      </c>
      <c r="F657" s="102" t="str">
        <f>_xlfn.CONCAT(Tableau2[[#This Row],[2a]],Tableau2[[#This Row],[2c]])</f>
        <v>202203</v>
      </c>
      <c r="G657" s="96">
        <v>1475338</v>
      </c>
      <c r="H657">
        <v>150</v>
      </c>
      <c r="I657" s="102">
        <f>Tableau2[[#This Row],[4. poids OT (kg)]]/1000</f>
        <v>0.15</v>
      </c>
      <c r="J657" t="s">
        <v>46</v>
      </c>
      <c r="K657">
        <v>228</v>
      </c>
      <c r="L657">
        <v>67100</v>
      </c>
      <c r="M657" t="s">
        <v>73</v>
      </c>
      <c r="N657">
        <v>91100</v>
      </c>
      <c r="O657" t="s">
        <v>76</v>
      </c>
      <c r="P657">
        <v>516.47400000000005</v>
      </c>
      <c r="Q657" t="s">
        <v>75</v>
      </c>
      <c r="R657">
        <v>1987</v>
      </c>
      <c r="S657" t="s">
        <v>69</v>
      </c>
      <c r="T657">
        <f>VLOOKUP(Tableau2[[#This Row],[5. type transport]],'Taux émission CO2e'!$A$5:$D$16,4,0)</f>
        <v>0.16</v>
      </c>
      <c r="U657">
        <f>VLOOKUP(Tableau2[[#This Row],[5. type transport]],'Taux émission CO2e'!$A$5:$B$16,2,0)</f>
        <v>0.3</v>
      </c>
      <c r="V657">
        <f>VLOOKUP(Tableau2[[#This Row],[5. type transport]],'Taux émission CO2e'!$A$20:$D$31,4,0)</f>
        <v>6.7400000000000002E-2</v>
      </c>
      <c r="W657">
        <f>VLOOKUP(Tableau2[[#This Row],[5. type transport]],'Taux émission CO2e'!$A$20:$B$31,2,0)</f>
        <v>0.7</v>
      </c>
      <c r="X657" s="98">
        <f t="shared" si="21"/>
        <v>7.373699298</v>
      </c>
    </row>
    <row r="658" spans="1:24" x14ac:dyDescent="0.25">
      <c r="A658">
        <v>20220300099</v>
      </c>
      <c r="B658" s="95">
        <v>44628</v>
      </c>
      <c r="C658" s="102">
        <f>YEAR(Tableau2[[#This Row],[2. date saisie]])</f>
        <v>2022</v>
      </c>
      <c r="D658" s="102">
        <f>MONTH(Tableau2[[#This Row],[2. date saisie]])</f>
        <v>3</v>
      </c>
      <c r="E658" s="102" t="str">
        <f t="shared" si="20"/>
        <v>03</v>
      </c>
      <c r="F658" s="102" t="str">
        <f>_xlfn.CONCAT(Tableau2[[#This Row],[2a]],Tableau2[[#This Row],[2c]])</f>
        <v>202203</v>
      </c>
      <c r="G658" s="96">
        <v>1475768</v>
      </c>
      <c r="H658">
        <v>150</v>
      </c>
      <c r="I658" s="102">
        <f>Tableau2[[#This Row],[4. poids OT (kg)]]/1000</f>
        <v>0.15</v>
      </c>
      <c r="J658" t="s">
        <v>39</v>
      </c>
      <c r="K658">
        <v>80</v>
      </c>
      <c r="L658">
        <v>94440</v>
      </c>
      <c r="M658" t="s">
        <v>87</v>
      </c>
      <c r="N658">
        <v>91100</v>
      </c>
      <c r="O658" t="s">
        <v>76</v>
      </c>
      <c r="P658">
        <v>33.991</v>
      </c>
      <c r="Q658" t="s">
        <v>88</v>
      </c>
      <c r="R658">
        <v>1976</v>
      </c>
      <c r="S658" t="s">
        <v>69</v>
      </c>
      <c r="T658">
        <f>VLOOKUP(Tableau2[[#This Row],[5. type transport]],'Taux émission CO2e'!$A$5:$D$16,4,0)</f>
        <v>0.24099999999999999</v>
      </c>
      <c r="U658">
        <f>VLOOKUP(Tableau2[[#This Row],[5. type transport]],'Taux émission CO2e'!$A$5:$B$16,2,0)</f>
        <v>1</v>
      </c>
      <c r="V658">
        <f>VLOOKUP(Tableau2[[#This Row],[5. type transport]],'Taux émission CO2e'!$A$20:$D$31,4,0)</f>
        <v>0</v>
      </c>
      <c r="W658">
        <f>VLOOKUP(Tableau2[[#This Row],[5. type transport]],'Taux émission CO2e'!$A$20:$B$31,2,0)</f>
        <v>0</v>
      </c>
      <c r="X658" s="98">
        <f t="shared" si="21"/>
        <v>1.2287746499999999</v>
      </c>
    </row>
    <row r="659" spans="1:24" x14ac:dyDescent="0.25">
      <c r="A659">
        <v>20220300099</v>
      </c>
      <c r="B659" s="95">
        <v>44628</v>
      </c>
      <c r="C659" s="102">
        <f>YEAR(Tableau2[[#This Row],[2. date saisie]])</f>
        <v>2022</v>
      </c>
      <c r="D659" s="102">
        <f>MONTH(Tableau2[[#This Row],[2. date saisie]])</f>
        <v>3</v>
      </c>
      <c r="E659" s="102" t="str">
        <f t="shared" si="20"/>
        <v>03</v>
      </c>
      <c r="F659" s="102" t="str">
        <f>_xlfn.CONCAT(Tableau2[[#This Row],[2a]],Tableau2[[#This Row],[2c]])</f>
        <v>202203</v>
      </c>
      <c r="G659" s="96">
        <v>1476557</v>
      </c>
      <c r="H659">
        <v>150</v>
      </c>
      <c r="I659" s="102">
        <f>Tableau2[[#This Row],[4. poids OT (kg)]]/1000</f>
        <v>0.15</v>
      </c>
      <c r="J659" t="s">
        <v>46</v>
      </c>
      <c r="K659">
        <v>158</v>
      </c>
      <c r="L659">
        <v>21300</v>
      </c>
      <c r="M659" t="s">
        <v>94</v>
      </c>
      <c r="N659">
        <v>91100</v>
      </c>
      <c r="O659" t="s">
        <v>76</v>
      </c>
      <c r="P659">
        <v>278.14499999999998</v>
      </c>
      <c r="Q659" t="s">
        <v>95</v>
      </c>
      <c r="R659">
        <v>1995</v>
      </c>
      <c r="S659" t="s">
        <v>78</v>
      </c>
      <c r="T659">
        <f>VLOOKUP(Tableau2[[#This Row],[5. type transport]],'Taux émission CO2e'!$A$5:$D$16,4,0)</f>
        <v>0.16</v>
      </c>
      <c r="U659">
        <f>VLOOKUP(Tableau2[[#This Row],[5. type transport]],'Taux émission CO2e'!$A$5:$B$16,2,0)</f>
        <v>0.3</v>
      </c>
      <c r="V659">
        <f>VLOOKUP(Tableau2[[#This Row],[5. type transport]],'Taux émission CO2e'!$A$20:$D$31,4,0)</f>
        <v>6.7400000000000002E-2</v>
      </c>
      <c r="W659">
        <f>VLOOKUP(Tableau2[[#This Row],[5. type transport]],'Taux émission CO2e'!$A$20:$B$31,2,0)</f>
        <v>0.7</v>
      </c>
      <c r="X659" s="98">
        <f t="shared" si="21"/>
        <v>3.9710761649999995</v>
      </c>
    </row>
    <row r="660" spans="1:24" x14ac:dyDescent="0.25">
      <c r="A660" s="97">
        <v>202000000000</v>
      </c>
      <c r="B660" s="95">
        <v>44628</v>
      </c>
      <c r="C660" s="102">
        <f>YEAR(Tableau2[[#This Row],[2. date saisie]])</f>
        <v>2022</v>
      </c>
      <c r="D660" s="102">
        <f>MONTH(Tableau2[[#This Row],[2. date saisie]])</f>
        <v>3</v>
      </c>
      <c r="E660" s="102" t="str">
        <f t="shared" si="20"/>
        <v>03</v>
      </c>
      <c r="F660" s="102" t="str">
        <f>_xlfn.CONCAT(Tableau2[[#This Row],[2a]],Tableau2[[#This Row],[2c]])</f>
        <v>202203</v>
      </c>
      <c r="G660" s="96">
        <v>1475942</v>
      </c>
      <c r="H660">
        <v>200</v>
      </c>
      <c r="I660" s="102">
        <f>Tableau2[[#This Row],[4. poids OT (kg)]]/1000</f>
        <v>0.2</v>
      </c>
      <c r="J660" t="s">
        <v>47</v>
      </c>
      <c r="K660">
        <v>166</v>
      </c>
      <c r="L660">
        <v>39570</v>
      </c>
      <c r="M660" t="s">
        <v>115</v>
      </c>
      <c r="N660">
        <v>91100</v>
      </c>
      <c r="O660" t="s">
        <v>76</v>
      </c>
      <c r="P660">
        <v>380.58600000000001</v>
      </c>
      <c r="Q660" t="s">
        <v>116</v>
      </c>
      <c r="R660">
        <v>1986</v>
      </c>
      <c r="S660" t="s">
        <v>69</v>
      </c>
      <c r="T660">
        <f>VLOOKUP(Tableau2[[#This Row],[5. type transport]],'Taux émission CO2e'!$A$5:$D$16,4,0)</f>
        <v>0.16</v>
      </c>
      <c r="U660">
        <f>VLOOKUP(Tableau2[[#This Row],[5. type transport]],'Taux émission CO2e'!$A$5:$B$16,2,0)</f>
        <v>0.3</v>
      </c>
      <c r="V660">
        <f>VLOOKUP(Tableau2[[#This Row],[5. type transport]],'Taux émission CO2e'!$A$20:$D$31,4,0)</f>
        <v>6.7400000000000002E-2</v>
      </c>
      <c r="W660">
        <f>VLOOKUP(Tableau2[[#This Row],[5. type transport]],'Taux émission CO2e'!$A$20:$B$31,2,0)</f>
        <v>0.7</v>
      </c>
      <c r="X660" s="98">
        <f t="shared" si="21"/>
        <v>7.2448350960000001</v>
      </c>
    </row>
    <row r="661" spans="1:24" x14ac:dyDescent="0.25">
      <c r="A661">
        <v>20220300099</v>
      </c>
      <c r="B661" s="95">
        <v>44629</v>
      </c>
      <c r="C661" s="102">
        <f>YEAR(Tableau2[[#This Row],[2. date saisie]])</f>
        <v>2022</v>
      </c>
      <c r="D661" s="102">
        <f>MONTH(Tableau2[[#This Row],[2. date saisie]])</f>
        <v>3</v>
      </c>
      <c r="E661" s="102" t="str">
        <f t="shared" si="20"/>
        <v>03</v>
      </c>
      <c r="F661" s="102" t="str">
        <f>_xlfn.CONCAT(Tableau2[[#This Row],[2a]],Tableau2[[#This Row],[2c]])</f>
        <v>202203</v>
      </c>
      <c r="G661" s="96">
        <v>1477055</v>
      </c>
      <c r="H661">
        <v>60</v>
      </c>
      <c r="I661" s="102">
        <f>Tableau2[[#This Row],[4. poids OT (kg)]]/1000</f>
        <v>0.06</v>
      </c>
      <c r="J661" t="s">
        <v>47</v>
      </c>
      <c r="K661">
        <v>105</v>
      </c>
      <c r="L661">
        <v>91100</v>
      </c>
      <c r="M661" t="s">
        <v>70</v>
      </c>
      <c r="N661">
        <v>49280</v>
      </c>
      <c r="O661" t="s">
        <v>189</v>
      </c>
      <c r="P661">
        <v>365.12900000000002</v>
      </c>
      <c r="Q661" t="s">
        <v>72</v>
      </c>
      <c r="R661">
        <v>1969</v>
      </c>
      <c r="S661" t="s">
        <v>69</v>
      </c>
      <c r="T661">
        <f>VLOOKUP(Tableau2[[#This Row],[5. type transport]],'Taux émission CO2e'!$A$5:$D$16,4,0)</f>
        <v>0.16</v>
      </c>
      <c r="U661">
        <f>VLOOKUP(Tableau2[[#This Row],[5. type transport]],'Taux émission CO2e'!$A$5:$B$16,2,0)</f>
        <v>0.3</v>
      </c>
      <c r="V661">
        <f>VLOOKUP(Tableau2[[#This Row],[5. type transport]],'Taux émission CO2e'!$A$20:$D$31,4,0)</f>
        <v>6.7400000000000002E-2</v>
      </c>
      <c r="W661">
        <f>VLOOKUP(Tableau2[[#This Row],[5. type transport]],'Taux émission CO2e'!$A$20:$B$31,2,0)</f>
        <v>0.7</v>
      </c>
      <c r="X661" s="98">
        <f t="shared" si="21"/>
        <v>2.0851786932</v>
      </c>
    </row>
    <row r="662" spans="1:24" x14ac:dyDescent="0.25">
      <c r="A662">
        <v>20220300099</v>
      </c>
      <c r="B662" s="95">
        <v>44629</v>
      </c>
      <c r="C662" s="102">
        <f>YEAR(Tableau2[[#This Row],[2. date saisie]])</f>
        <v>2022</v>
      </c>
      <c r="D662" s="102">
        <f>MONTH(Tableau2[[#This Row],[2. date saisie]])</f>
        <v>3</v>
      </c>
      <c r="E662" s="102" t="str">
        <f t="shared" si="20"/>
        <v>03</v>
      </c>
      <c r="F662" s="102" t="str">
        <f>_xlfn.CONCAT(Tableau2[[#This Row],[2a]],Tableau2[[#This Row],[2c]])</f>
        <v>202203</v>
      </c>
      <c r="G662" s="96">
        <v>1477056</v>
      </c>
      <c r="H662">
        <v>60</v>
      </c>
      <c r="I662" s="102">
        <f>Tableau2[[#This Row],[4. poids OT (kg)]]/1000</f>
        <v>0.06</v>
      </c>
      <c r="J662" t="s">
        <v>47</v>
      </c>
      <c r="K662">
        <v>107.25</v>
      </c>
      <c r="L662">
        <v>91100</v>
      </c>
      <c r="M662" t="s">
        <v>70</v>
      </c>
      <c r="N662">
        <v>44150</v>
      </c>
      <c r="O662" t="s">
        <v>190</v>
      </c>
      <c r="P662">
        <v>343.62400000000002</v>
      </c>
      <c r="Q662" t="s">
        <v>72</v>
      </c>
      <c r="R662">
        <v>1969</v>
      </c>
      <c r="S662" t="s">
        <v>69</v>
      </c>
      <c r="T662">
        <f>VLOOKUP(Tableau2[[#This Row],[5. type transport]],'Taux émission CO2e'!$A$5:$D$16,4,0)</f>
        <v>0.16</v>
      </c>
      <c r="U662">
        <f>VLOOKUP(Tableau2[[#This Row],[5. type transport]],'Taux émission CO2e'!$A$5:$B$16,2,0)</f>
        <v>0.3</v>
      </c>
      <c r="V662">
        <f>VLOOKUP(Tableau2[[#This Row],[5. type transport]],'Taux émission CO2e'!$A$20:$D$31,4,0)</f>
        <v>6.7400000000000002E-2</v>
      </c>
      <c r="W662">
        <f>VLOOKUP(Tableau2[[#This Row],[5. type transport]],'Taux émission CO2e'!$A$20:$B$31,2,0)</f>
        <v>0.7</v>
      </c>
      <c r="X662" s="98">
        <f t="shared" si="21"/>
        <v>1.9623679392</v>
      </c>
    </row>
    <row r="663" spans="1:24" x14ac:dyDescent="0.25">
      <c r="A663" s="97">
        <v>202000000000</v>
      </c>
      <c r="B663" s="95">
        <v>44629</v>
      </c>
      <c r="C663" s="102">
        <f>YEAR(Tableau2[[#This Row],[2. date saisie]])</f>
        <v>2022</v>
      </c>
      <c r="D663" s="102">
        <f>MONTH(Tableau2[[#This Row],[2. date saisie]])</f>
        <v>3</v>
      </c>
      <c r="E663" s="102" t="str">
        <f t="shared" si="20"/>
        <v>03</v>
      </c>
      <c r="F663" s="102" t="str">
        <f>_xlfn.CONCAT(Tableau2[[#This Row],[2a]],Tableau2[[#This Row],[2c]])</f>
        <v>202203</v>
      </c>
      <c r="G663" s="96">
        <v>1477057</v>
      </c>
      <c r="H663">
        <v>60</v>
      </c>
      <c r="I663" s="102">
        <f>Tableau2[[#This Row],[4. poids OT (kg)]]/1000</f>
        <v>0.06</v>
      </c>
      <c r="J663" t="s">
        <v>47</v>
      </c>
      <c r="K663">
        <v>130</v>
      </c>
      <c r="L663">
        <v>91100</v>
      </c>
      <c r="M663" t="s">
        <v>70</v>
      </c>
      <c r="N663">
        <v>25300</v>
      </c>
      <c r="O663" t="s">
        <v>191</v>
      </c>
      <c r="P663">
        <v>432.71899999999999</v>
      </c>
      <c r="Q663" t="s">
        <v>72</v>
      </c>
      <c r="R663">
        <v>1969</v>
      </c>
      <c r="S663" t="s">
        <v>69</v>
      </c>
      <c r="T663">
        <f>VLOOKUP(Tableau2[[#This Row],[5. type transport]],'Taux émission CO2e'!$A$5:$D$16,4,0)</f>
        <v>0.16</v>
      </c>
      <c r="U663">
        <f>VLOOKUP(Tableau2[[#This Row],[5. type transport]],'Taux émission CO2e'!$A$5:$B$16,2,0)</f>
        <v>0.3</v>
      </c>
      <c r="V663">
        <f>VLOOKUP(Tableau2[[#This Row],[5. type transport]],'Taux émission CO2e'!$A$20:$D$31,4,0)</f>
        <v>6.7400000000000002E-2</v>
      </c>
      <c r="W663">
        <f>VLOOKUP(Tableau2[[#This Row],[5. type transport]],'Taux émission CO2e'!$A$20:$B$31,2,0)</f>
        <v>0.7</v>
      </c>
      <c r="X663" s="98">
        <f t="shared" si="21"/>
        <v>2.4711716652</v>
      </c>
    </row>
    <row r="664" spans="1:24" x14ac:dyDescent="0.25">
      <c r="A664" s="97">
        <v>202000000000</v>
      </c>
      <c r="B664" s="95">
        <v>44629</v>
      </c>
      <c r="C664" s="102">
        <f>YEAR(Tableau2[[#This Row],[2. date saisie]])</f>
        <v>2022</v>
      </c>
      <c r="D664" s="102">
        <f>MONTH(Tableau2[[#This Row],[2. date saisie]])</f>
        <v>3</v>
      </c>
      <c r="E664" s="102" t="str">
        <f t="shared" si="20"/>
        <v>03</v>
      </c>
      <c r="F664" s="102" t="str">
        <f>_xlfn.CONCAT(Tableau2[[#This Row],[2a]],Tableau2[[#This Row],[2c]])</f>
        <v>202203</v>
      </c>
      <c r="G664" s="96">
        <v>1476993</v>
      </c>
      <c r="H664">
        <v>300</v>
      </c>
      <c r="I664" s="102">
        <f>Tableau2[[#This Row],[4. poids OT (kg)]]/1000</f>
        <v>0.3</v>
      </c>
      <c r="J664" t="s">
        <v>46</v>
      </c>
      <c r="K664">
        <v>158</v>
      </c>
      <c r="L664">
        <v>59100</v>
      </c>
      <c r="M664" t="s">
        <v>98</v>
      </c>
      <c r="N664">
        <v>91100</v>
      </c>
      <c r="O664" t="s">
        <v>76</v>
      </c>
      <c r="P664">
        <v>266.35300000000001</v>
      </c>
      <c r="Q664" t="s">
        <v>100</v>
      </c>
      <c r="R664">
        <v>1987</v>
      </c>
      <c r="S664" t="s">
        <v>69</v>
      </c>
      <c r="T664">
        <f>VLOOKUP(Tableau2[[#This Row],[5. type transport]],'Taux émission CO2e'!$A$5:$D$16,4,0)</f>
        <v>0.16</v>
      </c>
      <c r="U664">
        <f>VLOOKUP(Tableau2[[#This Row],[5. type transport]],'Taux émission CO2e'!$A$5:$B$16,2,0)</f>
        <v>0.3</v>
      </c>
      <c r="V664">
        <f>VLOOKUP(Tableau2[[#This Row],[5. type transport]],'Taux émission CO2e'!$A$20:$D$31,4,0)</f>
        <v>6.7400000000000002E-2</v>
      </c>
      <c r="W664">
        <f>VLOOKUP(Tableau2[[#This Row],[5. type transport]],'Taux émission CO2e'!$A$20:$B$31,2,0)</f>
        <v>0.7</v>
      </c>
      <c r="X664" s="98">
        <f t="shared" si="21"/>
        <v>7.6054435619999996</v>
      </c>
    </row>
    <row r="665" spans="1:24" x14ac:dyDescent="0.25">
      <c r="A665" s="97">
        <v>202000000000</v>
      </c>
      <c r="B665" s="95">
        <v>44629</v>
      </c>
      <c r="C665" s="102">
        <f>YEAR(Tableau2[[#This Row],[2. date saisie]])</f>
        <v>2022</v>
      </c>
      <c r="D665" s="102">
        <f>MONTH(Tableau2[[#This Row],[2. date saisie]])</f>
        <v>3</v>
      </c>
      <c r="E665" s="102" t="str">
        <f t="shared" si="20"/>
        <v>03</v>
      </c>
      <c r="F665" s="102" t="str">
        <f>_xlfn.CONCAT(Tableau2[[#This Row],[2a]],Tableau2[[#This Row],[2c]])</f>
        <v>202203</v>
      </c>
      <c r="G665" s="96">
        <v>1477058</v>
      </c>
      <c r="H665">
        <v>350</v>
      </c>
      <c r="I665" s="102">
        <f>Tableau2[[#This Row],[4. poids OT (kg)]]/1000</f>
        <v>0.35</v>
      </c>
      <c r="J665" t="s">
        <v>47</v>
      </c>
      <c r="K665">
        <v>220</v>
      </c>
      <c r="L665">
        <v>91100</v>
      </c>
      <c r="M665" t="s">
        <v>70</v>
      </c>
      <c r="N665">
        <v>59100</v>
      </c>
      <c r="O665" t="s">
        <v>74</v>
      </c>
      <c r="P665">
        <v>266.166</v>
      </c>
      <c r="Q665" t="s">
        <v>72</v>
      </c>
      <c r="R665">
        <v>1969</v>
      </c>
      <c r="S665" t="s">
        <v>69</v>
      </c>
      <c r="T665">
        <f>VLOOKUP(Tableau2[[#This Row],[5. type transport]],'Taux émission CO2e'!$A$5:$D$16,4,0)</f>
        <v>0.16</v>
      </c>
      <c r="U665">
        <f>VLOOKUP(Tableau2[[#This Row],[5. type transport]],'Taux émission CO2e'!$A$5:$B$16,2,0)</f>
        <v>0.3</v>
      </c>
      <c r="V665">
        <f>VLOOKUP(Tableau2[[#This Row],[5. type transport]],'Taux émission CO2e'!$A$20:$D$31,4,0)</f>
        <v>6.7400000000000002E-2</v>
      </c>
      <c r="W665">
        <f>VLOOKUP(Tableau2[[#This Row],[5. type transport]],'Taux émission CO2e'!$A$20:$B$31,2,0)</f>
        <v>0.7</v>
      </c>
      <c r="X665" s="98">
        <f t="shared" si="21"/>
        <v>8.8667879579999997</v>
      </c>
    </row>
    <row r="666" spans="1:24" x14ac:dyDescent="0.25">
      <c r="A666">
        <v>20220300099</v>
      </c>
      <c r="B666" s="95">
        <v>44629</v>
      </c>
      <c r="C666" s="102">
        <f>YEAR(Tableau2[[#This Row],[2. date saisie]])</f>
        <v>2022</v>
      </c>
      <c r="D666" s="102">
        <f>MONTH(Tableau2[[#This Row],[2. date saisie]])</f>
        <v>3</v>
      </c>
      <c r="E666" s="102" t="str">
        <f t="shared" si="20"/>
        <v>03</v>
      </c>
      <c r="F666" s="102" t="str">
        <f>_xlfn.CONCAT(Tableau2[[#This Row],[2a]],Tableau2[[#This Row],[2c]])</f>
        <v>202203</v>
      </c>
      <c r="G666" s="96">
        <v>1476581</v>
      </c>
      <c r="H666">
        <v>600</v>
      </c>
      <c r="I666" s="102">
        <f>Tableau2[[#This Row],[4. poids OT (kg)]]/1000</f>
        <v>0.6</v>
      </c>
      <c r="J666" t="s">
        <v>47</v>
      </c>
      <c r="K666">
        <v>444.15</v>
      </c>
      <c r="L666">
        <v>91100</v>
      </c>
      <c r="M666" t="s">
        <v>70</v>
      </c>
      <c r="N666">
        <v>13000</v>
      </c>
      <c r="O666" t="s">
        <v>80</v>
      </c>
      <c r="P666">
        <v>740.44500000000005</v>
      </c>
      <c r="Q666" t="s">
        <v>72</v>
      </c>
      <c r="R666">
        <v>1969</v>
      </c>
      <c r="S666" t="s">
        <v>69</v>
      </c>
      <c r="T666">
        <f>VLOOKUP(Tableau2[[#This Row],[5. type transport]],'Taux émission CO2e'!$A$5:$D$16,4,0)</f>
        <v>0.16</v>
      </c>
      <c r="U666">
        <f>VLOOKUP(Tableau2[[#This Row],[5. type transport]],'Taux émission CO2e'!$A$5:$B$16,2,0)</f>
        <v>0.3</v>
      </c>
      <c r="V666">
        <f>VLOOKUP(Tableau2[[#This Row],[5. type transport]],'Taux émission CO2e'!$A$20:$D$31,4,0)</f>
        <v>6.7400000000000002E-2</v>
      </c>
      <c r="W666">
        <f>VLOOKUP(Tableau2[[#This Row],[5. type transport]],'Taux émission CO2e'!$A$20:$B$31,2,0)</f>
        <v>0.7</v>
      </c>
      <c r="X666" s="98">
        <f t="shared" si="21"/>
        <v>42.285333059999999</v>
      </c>
    </row>
    <row r="667" spans="1:24" x14ac:dyDescent="0.25">
      <c r="A667" s="97">
        <v>202000000000</v>
      </c>
      <c r="B667" s="95">
        <v>44630</v>
      </c>
      <c r="C667" s="102">
        <f>YEAR(Tableau2[[#This Row],[2. date saisie]])</f>
        <v>2022</v>
      </c>
      <c r="D667" s="102">
        <f>MONTH(Tableau2[[#This Row],[2. date saisie]])</f>
        <v>3</v>
      </c>
      <c r="E667" s="102" t="str">
        <f t="shared" si="20"/>
        <v>03</v>
      </c>
      <c r="F667" s="102" t="str">
        <f>_xlfn.CONCAT(Tableau2[[#This Row],[2a]],Tableau2[[#This Row],[2c]])</f>
        <v>202203</v>
      </c>
      <c r="G667" s="96">
        <v>1477744</v>
      </c>
      <c r="H667">
        <v>150</v>
      </c>
      <c r="I667" s="102">
        <f>Tableau2[[#This Row],[4. poids OT (kg)]]/1000</f>
        <v>0.15</v>
      </c>
      <c r="J667" t="s">
        <v>47</v>
      </c>
      <c r="K667">
        <v>133</v>
      </c>
      <c r="L667">
        <v>91100</v>
      </c>
      <c r="M667" t="s">
        <v>70</v>
      </c>
      <c r="N667">
        <v>73490</v>
      </c>
      <c r="O667" t="s">
        <v>181</v>
      </c>
      <c r="P667">
        <v>539.01400000000001</v>
      </c>
      <c r="Q667" t="s">
        <v>72</v>
      </c>
      <c r="R667">
        <v>1969</v>
      </c>
      <c r="S667" t="s">
        <v>69</v>
      </c>
      <c r="T667">
        <f>VLOOKUP(Tableau2[[#This Row],[5. type transport]],'Taux émission CO2e'!$A$5:$D$16,4,0)</f>
        <v>0.16</v>
      </c>
      <c r="U667">
        <f>VLOOKUP(Tableau2[[#This Row],[5. type transport]],'Taux émission CO2e'!$A$5:$B$16,2,0)</f>
        <v>0.3</v>
      </c>
      <c r="V667">
        <f>VLOOKUP(Tableau2[[#This Row],[5. type transport]],'Taux émission CO2e'!$A$20:$D$31,4,0)</f>
        <v>6.7400000000000002E-2</v>
      </c>
      <c r="W667">
        <f>VLOOKUP(Tableau2[[#This Row],[5. type transport]],'Taux émission CO2e'!$A$20:$B$31,2,0)</f>
        <v>0.7</v>
      </c>
      <c r="X667" s="98">
        <f t="shared" si="21"/>
        <v>7.6955028779999992</v>
      </c>
    </row>
    <row r="668" spans="1:24" x14ac:dyDescent="0.25">
      <c r="A668" s="97">
        <v>202000000000</v>
      </c>
      <c r="B668" s="95">
        <v>44630</v>
      </c>
      <c r="C668" s="102">
        <f>YEAR(Tableau2[[#This Row],[2. date saisie]])</f>
        <v>2022</v>
      </c>
      <c r="D668" s="102">
        <f>MONTH(Tableau2[[#This Row],[2. date saisie]])</f>
        <v>3</v>
      </c>
      <c r="E668" s="102" t="str">
        <f t="shared" si="20"/>
        <v>03</v>
      </c>
      <c r="F668" s="102" t="str">
        <f>_xlfn.CONCAT(Tableau2[[#This Row],[2a]],Tableau2[[#This Row],[2c]])</f>
        <v>202203</v>
      </c>
      <c r="G668" s="96">
        <v>1476994</v>
      </c>
      <c r="H668">
        <v>150</v>
      </c>
      <c r="I668" s="102">
        <f>Tableau2[[#This Row],[4. poids OT (kg)]]/1000</f>
        <v>0.15</v>
      </c>
      <c r="J668" t="s">
        <v>47</v>
      </c>
      <c r="K668">
        <v>196</v>
      </c>
      <c r="L668">
        <v>26750</v>
      </c>
      <c r="M668" t="s">
        <v>82</v>
      </c>
      <c r="N668">
        <v>91100</v>
      </c>
      <c r="O668" t="s">
        <v>76</v>
      </c>
      <c r="P668">
        <v>541.52599999999995</v>
      </c>
      <c r="Q668" t="s">
        <v>83</v>
      </c>
      <c r="R668">
        <v>1998</v>
      </c>
      <c r="S668" t="s">
        <v>78</v>
      </c>
      <c r="T668">
        <f>VLOOKUP(Tableau2[[#This Row],[5. type transport]],'Taux émission CO2e'!$A$5:$D$16,4,0)</f>
        <v>0.16</v>
      </c>
      <c r="U668">
        <f>VLOOKUP(Tableau2[[#This Row],[5. type transport]],'Taux émission CO2e'!$A$5:$B$16,2,0)</f>
        <v>0.3</v>
      </c>
      <c r="V668">
        <f>VLOOKUP(Tableau2[[#This Row],[5. type transport]],'Taux émission CO2e'!$A$20:$D$31,4,0)</f>
        <v>6.7400000000000002E-2</v>
      </c>
      <c r="W668">
        <f>VLOOKUP(Tableau2[[#This Row],[5. type transport]],'Taux émission CO2e'!$A$20:$B$31,2,0)</f>
        <v>0.7</v>
      </c>
      <c r="X668" s="98">
        <f t="shared" si="21"/>
        <v>7.731366701999999</v>
      </c>
    </row>
    <row r="669" spans="1:24" x14ac:dyDescent="0.25">
      <c r="A669" s="97">
        <v>202000000000</v>
      </c>
      <c r="B669" s="95">
        <v>44630</v>
      </c>
      <c r="C669" s="102">
        <f>YEAR(Tableau2[[#This Row],[2. date saisie]])</f>
        <v>2022</v>
      </c>
      <c r="D669" s="102">
        <f>MONTH(Tableau2[[#This Row],[2. date saisie]])</f>
        <v>3</v>
      </c>
      <c r="E669" s="102" t="str">
        <f t="shared" si="20"/>
        <v>03</v>
      </c>
      <c r="F669" s="102" t="str">
        <f>_xlfn.CONCAT(Tableau2[[#This Row],[2a]],Tableau2[[#This Row],[2c]])</f>
        <v>202203</v>
      </c>
      <c r="G669" s="96">
        <v>1476989</v>
      </c>
      <c r="H669">
        <v>600</v>
      </c>
      <c r="I669" s="102">
        <f>Tableau2[[#This Row],[4. poids OT (kg)]]/1000</f>
        <v>0.6</v>
      </c>
      <c r="J669" t="s">
        <v>46</v>
      </c>
      <c r="K669">
        <v>206</v>
      </c>
      <c r="L669">
        <v>59810</v>
      </c>
      <c r="M669" t="s">
        <v>67</v>
      </c>
      <c r="N669">
        <v>91100</v>
      </c>
      <c r="O669" t="s">
        <v>76</v>
      </c>
      <c r="P669">
        <v>250.27799999999999</v>
      </c>
      <c r="Q669" t="s">
        <v>112</v>
      </c>
      <c r="R669">
        <v>1998</v>
      </c>
      <c r="S669" t="s">
        <v>69</v>
      </c>
      <c r="T669">
        <f>VLOOKUP(Tableau2[[#This Row],[5. type transport]],'Taux émission CO2e'!$A$5:$D$16,4,0)</f>
        <v>0.16</v>
      </c>
      <c r="U669">
        <f>VLOOKUP(Tableau2[[#This Row],[5. type transport]],'Taux émission CO2e'!$A$5:$B$16,2,0)</f>
        <v>0.3</v>
      </c>
      <c r="V669">
        <f>VLOOKUP(Tableau2[[#This Row],[5. type transport]],'Taux émission CO2e'!$A$20:$D$31,4,0)</f>
        <v>6.7400000000000002E-2</v>
      </c>
      <c r="W669">
        <f>VLOOKUP(Tableau2[[#This Row],[5. type transport]],'Taux émission CO2e'!$A$20:$B$31,2,0)</f>
        <v>0.7</v>
      </c>
      <c r="X669" s="98">
        <f t="shared" si="21"/>
        <v>14.292876023999998</v>
      </c>
    </row>
    <row r="670" spans="1:24" x14ac:dyDescent="0.25">
      <c r="A670" s="97">
        <v>202000000000</v>
      </c>
      <c r="B670" s="95">
        <v>44630</v>
      </c>
      <c r="C670" s="102">
        <f>YEAR(Tableau2[[#This Row],[2. date saisie]])</f>
        <v>2022</v>
      </c>
      <c r="D670" s="102">
        <f>MONTH(Tableau2[[#This Row],[2. date saisie]])</f>
        <v>3</v>
      </c>
      <c r="E670" s="102" t="str">
        <f t="shared" si="20"/>
        <v>03</v>
      </c>
      <c r="F670" s="102" t="str">
        <f>_xlfn.CONCAT(Tableau2[[#This Row],[2a]],Tableau2[[#This Row],[2c]])</f>
        <v>202203</v>
      </c>
      <c r="G670" s="96">
        <v>1477743</v>
      </c>
      <c r="H670">
        <v>650</v>
      </c>
      <c r="I670" s="102">
        <f>Tableau2[[#This Row],[4. poids OT (kg)]]/1000</f>
        <v>0.65</v>
      </c>
      <c r="J670" t="s">
        <v>47</v>
      </c>
      <c r="K670">
        <v>360</v>
      </c>
      <c r="L670">
        <v>91100</v>
      </c>
      <c r="M670" t="s">
        <v>70</v>
      </c>
      <c r="N670">
        <v>59100</v>
      </c>
      <c r="O670" t="s">
        <v>74</v>
      </c>
      <c r="P670">
        <v>266.166</v>
      </c>
      <c r="Q670" t="s">
        <v>72</v>
      </c>
      <c r="R670">
        <v>1969</v>
      </c>
      <c r="S670" t="s">
        <v>69</v>
      </c>
      <c r="T670">
        <f>VLOOKUP(Tableau2[[#This Row],[5. type transport]],'Taux émission CO2e'!$A$5:$D$16,4,0)</f>
        <v>0.16</v>
      </c>
      <c r="U670">
        <f>VLOOKUP(Tableau2[[#This Row],[5. type transport]],'Taux émission CO2e'!$A$5:$B$16,2,0)</f>
        <v>0.3</v>
      </c>
      <c r="V670">
        <f>VLOOKUP(Tableau2[[#This Row],[5. type transport]],'Taux émission CO2e'!$A$20:$D$31,4,0)</f>
        <v>6.7400000000000002E-2</v>
      </c>
      <c r="W670">
        <f>VLOOKUP(Tableau2[[#This Row],[5. type transport]],'Taux émission CO2e'!$A$20:$B$31,2,0)</f>
        <v>0.7</v>
      </c>
      <c r="X670" s="98">
        <f t="shared" si="21"/>
        <v>16.466891922000002</v>
      </c>
    </row>
    <row r="671" spans="1:24" x14ac:dyDescent="0.25">
      <c r="A671" s="97">
        <v>202000000000</v>
      </c>
      <c r="B671" s="95">
        <v>44631</v>
      </c>
      <c r="C671" s="102">
        <f>YEAR(Tableau2[[#This Row],[2. date saisie]])</f>
        <v>2022</v>
      </c>
      <c r="D671" s="102">
        <f>MONTH(Tableau2[[#This Row],[2. date saisie]])</f>
        <v>3</v>
      </c>
      <c r="E671" s="102" t="str">
        <f t="shared" si="20"/>
        <v>03</v>
      </c>
      <c r="F671" s="102" t="str">
        <f>_xlfn.CONCAT(Tableau2[[#This Row],[2a]],Tableau2[[#This Row],[2c]])</f>
        <v>202203</v>
      </c>
      <c r="G671" s="96">
        <v>1478396</v>
      </c>
      <c r="H671">
        <v>70</v>
      </c>
      <c r="I671" s="102">
        <f>Tableau2[[#This Row],[4. poids OT (kg)]]/1000</f>
        <v>7.0000000000000007E-2</v>
      </c>
      <c r="J671" t="s">
        <v>47</v>
      </c>
      <c r="K671">
        <v>100</v>
      </c>
      <c r="L671">
        <v>91100</v>
      </c>
      <c r="M671" t="s">
        <v>70</v>
      </c>
      <c r="N671">
        <v>62620</v>
      </c>
      <c r="O671" t="s">
        <v>127</v>
      </c>
      <c r="P671">
        <v>245.798</v>
      </c>
      <c r="Q671" t="s">
        <v>72</v>
      </c>
      <c r="R671">
        <v>1969</v>
      </c>
      <c r="S671" t="s">
        <v>69</v>
      </c>
      <c r="T671">
        <f>VLOOKUP(Tableau2[[#This Row],[5. type transport]],'Taux émission CO2e'!$A$5:$D$16,4,0)</f>
        <v>0.16</v>
      </c>
      <c r="U671">
        <f>VLOOKUP(Tableau2[[#This Row],[5. type transport]],'Taux émission CO2e'!$A$5:$B$16,2,0)</f>
        <v>0.3</v>
      </c>
      <c r="V671">
        <f>VLOOKUP(Tableau2[[#This Row],[5. type transport]],'Taux émission CO2e'!$A$20:$D$31,4,0)</f>
        <v>6.7400000000000002E-2</v>
      </c>
      <c r="W671">
        <f>VLOOKUP(Tableau2[[#This Row],[5. type transport]],'Taux émission CO2e'!$A$20:$B$31,2,0)</f>
        <v>0.7</v>
      </c>
      <c r="X671" s="98">
        <f t="shared" si="21"/>
        <v>1.6376537548000003</v>
      </c>
    </row>
    <row r="672" spans="1:24" x14ac:dyDescent="0.25">
      <c r="A672" s="97">
        <v>202000000000</v>
      </c>
      <c r="B672" s="95">
        <v>44631</v>
      </c>
      <c r="C672" s="102">
        <f>YEAR(Tableau2[[#This Row],[2. date saisie]])</f>
        <v>2022</v>
      </c>
      <c r="D672" s="102">
        <f>MONTH(Tableau2[[#This Row],[2. date saisie]])</f>
        <v>3</v>
      </c>
      <c r="E672" s="102" t="str">
        <f t="shared" si="20"/>
        <v>03</v>
      </c>
      <c r="F672" s="102" t="str">
        <f>_xlfn.CONCAT(Tableau2[[#This Row],[2a]],Tableau2[[#This Row],[2c]])</f>
        <v>202203</v>
      </c>
      <c r="G672" s="96">
        <v>1478410</v>
      </c>
      <c r="H672">
        <v>120</v>
      </c>
      <c r="I672" s="102">
        <f>Tableau2[[#This Row],[4. poids OT (kg)]]/1000</f>
        <v>0.12</v>
      </c>
      <c r="J672" t="s">
        <v>47</v>
      </c>
      <c r="K672">
        <v>100</v>
      </c>
      <c r="L672">
        <v>91100</v>
      </c>
      <c r="M672" t="s">
        <v>70</v>
      </c>
      <c r="N672">
        <v>59200</v>
      </c>
      <c r="O672" t="s">
        <v>90</v>
      </c>
      <c r="P672">
        <v>265.54500000000002</v>
      </c>
      <c r="Q672" t="s">
        <v>72</v>
      </c>
      <c r="R672">
        <v>1969</v>
      </c>
      <c r="S672" t="s">
        <v>69</v>
      </c>
      <c r="T672">
        <f>VLOOKUP(Tableau2[[#This Row],[5. type transport]],'Taux émission CO2e'!$A$5:$D$16,4,0)</f>
        <v>0.16</v>
      </c>
      <c r="U672">
        <f>VLOOKUP(Tableau2[[#This Row],[5. type transport]],'Taux émission CO2e'!$A$5:$B$16,2,0)</f>
        <v>0.3</v>
      </c>
      <c r="V672">
        <f>VLOOKUP(Tableau2[[#This Row],[5. type transport]],'Taux émission CO2e'!$A$20:$D$31,4,0)</f>
        <v>6.7400000000000002E-2</v>
      </c>
      <c r="W672">
        <f>VLOOKUP(Tableau2[[#This Row],[5. type transport]],'Taux émission CO2e'!$A$20:$B$31,2,0)</f>
        <v>0.7</v>
      </c>
      <c r="X672" s="98">
        <f t="shared" si="21"/>
        <v>3.0329487720000001</v>
      </c>
    </row>
    <row r="673" spans="1:24" x14ac:dyDescent="0.25">
      <c r="A673" s="97">
        <v>202000000000</v>
      </c>
      <c r="B673" s="95">
        <v>44631</v>
      </c>
      <c r="C673" s="102">
        <f>YEAR(Tableau2[[#This Row],[2. date saisie]])</f>
        <v>2022</v>
      </c>
      <c r="D673" s="102">
        <f>MONTH(Tableau2[[#This Row],[2. date saisie]])</f>
        <v>3</v>
      </c>
      <c r="E673" s="102" t="str">
        <f t="shared" si="20"/>
        <v>03</v>
      </c>
      <c r="F673" s="102" t="str">
        <f>_xlfn.CONCAT(Tableau2[[#This Row],[2a]],Tableau2[[#This Row],[2c]])</f>
        <v>202203</v>
      </c>
      <c r="G673" s="96">
        <v>1478412</v>
      </c>
      <c r="H673">
        <v>175</v>
      </c>
      <c r="I673" s="102">
        <f>Tableau2[[#This Row],[4. poids OT (kg)]]/1000</f>
        <v>0.17499999999999999</v>
      </c>
      <c r="J673" t="s">
        <v>47</v>
      </c>
      <c r="K673">
        <v>100</v>
      </c>
      <c r="L673">
        <v>91100</v>
      </c>
      <c r="M673" t="s">
        <v>70</v>
      </c>
      <c r="N673">
        <v>59243</v>
      </c>
      <c r="O673" t="s">
        <v>101</v>
      </c>
      <c r="P673">
        <v>250.57900000000001</v>
      </c>
      <c r="Q673" t="s">
        <v>72</v>
      </c>
      <c r="R673">
        <v>1969</v>
      </c>
      <c r="S673" t="s">
        <v>69</v>
      </c>
      <c r="T673">
        <f>VLOOKUP(Tableau2[[#This Row],[5. type transport]],'Taux émission CO2e'!$A$5:$D$16,4,0)</f>
        <v>0.16</v>
      </c>
      <c r="U673">
        <f>VLOOKUP(Tableau2[[#This Row],[5. type transport]],'Taux émission CO2e'!$A$5:$B$16,2,0)</f>
        <v>0.3</v>
      </c>
      <c r="V673">
        <f>VLOOKUP(Tableau2[[#This Row],[5. type transport]],'Taux émission CO2e'!$A$20:$D$31,4,0)</f>
        <v>6.7400000000000002E-2</v>
      </c>
      <c r="W673">
        <f>VLOOKUP(Tableau2[[#This Row],[5. type transport]],'Taux émission CO2e'!$A$20:$B$31,2,0)</f>
        <v>0.7</v>
      </c>
      <c r="X673" s="98">
        <f t="shared" si="21"/>
        <v>4.1737691134999997</v>
      </c>
    </row>
    <row r="674" spans="1:24" x14ac:dyDescent="0.25">
      <c r="A674" s="97">
        <v>202000000000</v>
      </c>
      <c r="B674" s="95">
        <v>44631</v>
      </c>
      <c r="C674" s="102">
        <f>YEAR(Tableau2[[#This Row],[2. date saisie]])</f>
        <v>2022</v>
      </c>
      <c r="D674" s="102">
        <f>MONTH(Tableau2[[#This Row],[2. date saisie]])</f>
        <v>3</v>
      </c>
      <c r="E674" s="102" t="str">
        <f t="shared" si="20"/>
        <v>03</v>
      </c>
      <c r="F674" s="102" t="str">
        <f>_xlfn.CONCAT(Tableau2[[#This Row],[2a]],Tableau2[[#This Row],[2c]])</f>
        <v>202203</v>
      </c>
      <c r="G674" s="96">
        <v>1478397</v>
      </c>
      <c r="H674">
        <v>150</v>
      </c>
      <c r="I674" s="102">
        <f>Tableau2[[#This Row],[4. poids OT (kg)]]/1000</f>
        <v>0.15</v>
      </c>
      <c r="J674" t="s">
        <v>47</v>
      </c>
      <c r="K674">
        <v>108</v>
      </c>
      <c r="L674">
        <v>91100</v>
      </c>
      <c r="M674" t="s">
        <v>70</v>
      </c>
      <c r="N674">
        <v>76380</v>
      </c>
      <c r="O674" t="s">
        <v>186</v>
      </c>
      <c r="P674">
        <v>173.74600000000001</v>
      </c>
      <c r="Q674" t="s">
        <v>72</v>
      </c>
      <c r="R674">
        <v>1969</v>
      </c>
      <c r="S674" t="s">
        <v>69</v>
      </c>
      <c r="T674">
        <f>VLOOKUP(Tableau2[[#This Row],[5. type transport]],'Taux émission CO2e'!$A$5:$D$16,4,0)</f>
        <v>0.16</v>
      </c>
      <c r="U674">
        <f>VLOOKUP(Tableau2[[#This Row],[5. type transport]],'Taux émission CO2e'!$A$5:$B$16,2,0)</f>
        <v>0.3</v>
      </c>
      <c r="V674">
        <f>VLOOKUP(Tableau2[[#This Row],[5. type transport]],'Taux émission CO2e'!$A$20:$D$31,4,0)</f>
        <v>6.7400000000000002E-2</v>
      </c>
      <c r="W674">
        <f>VLOOKUP(Tableau2[[#This Row],[5. type transport]],'Taux émission CO2e'!$A$20:$B$31,2,0)</f>
        <v>0.7</v>
      </c>
      <c r="X674" s="98">
        <f t="shared" si="21"/>
        <v>2.4805716420000001</v>
      </c>
    </row>
    <row r="675" spans="1:24" x14ac:dyDescent="0.25">
      <c r="A675" s="97">
        <v>202000000000</v>
      </c>
      <c r="B675" s="95">
        <v>44631</v>
      </c>
      <c r="C675" s="102">
        <f>YEAR(Tableau2[[#This Row],[2. date saisie]])</f>
        <v>2022</v>
      </c>
      <c r="D675" s="102">
        <f>MONTH(Tableau2[[#This Row],[2. date saisie]])</f>
        <v>3</v>
      </c>
      <c r="E675" s="102" t="str">
        <f t="shared" si="20"/>
        <v>03</v>
      </c>
      <c r="F675" s="102" t="str">
        <f>_xlfn.CONCAT(Tableau2[[#This Row],[2a]],Tableau2[[#This Row],[2c]])</f>
        <v>202203</v>
      </c>
      <c r="G675" s="96">
        <v>1478394</v>
      </c>
      <c r="H675">
        <v>180</v>
      </c>
      <c r="I675" s="102">
        <f>Tableau2[[#This Row],[4. poids OT (kg)]]/1000</f>
        <v>0.18</v>
      </c>
      <c r="J675" t="s">
        <v>47</v>
      </c>
      <c r="K675">
        <v>123</v>
      </c>
      <c r="L675">
        <v>91100</v>
      </c>
      <c r="M675" t="s">
        <v>70</v>
      </c>
      <c r="N675">
        <v>26750</v>
      </c>
      <c r="O675" t="s">
        <v>86</v>
      </c>
      <c r="P675">
        <v>541.17999999999995</v>
      </c>
      <c r="Q675" t="s">
        <v>72</v>
      </c>
      <c r="R675">
        <v>1969</v>
      </c>
      <c r="S675" t="s">
        <v>69</v>
      </c>
      <c r="T675">
        <f>VLOOKUP(Tableau2[[#This Row],[5. type transport]],'Taux émission CO2e'!$A$5:$D$16,4,0)</f>
        <v>0.16</v>
      </c>
      <c r="U675">
        <f>VLOOKUP(Tableau2[[#This Row],[5. type transport]],'Taux émission CO2e'!$A$5:$B$16,2,0)</f>
        <v>0.3</v>
      </c>
      <c r="V675">
        <f>VLOOKUP(Tableau2[[#This Row],[5. type transport]],'Taux émission CO2e'!$A$20:$D$31,4,0)</f>
        <v>6.7400000000000002E-2</v>
      </c>
      <c r="W675">
        <f>VLOOKUP(Tableau2[[#This Row],[5. type transport]],'Taux émission CO2e'!$A$20:$B$31,2,0)</f>
        <v>0.7</v>
      </c>
      <c r="X675" s="98">
        <f t="shared" si="21"/>
        <v>9.2717122319999987</v>
      </c>
    </row>
    <row r="676" spans="1:24" x14ac:dyDescent="0.25">
      <c r="A676" s="97">
        <v>202000000000</v>
      </c>
      <c r="B676" s="95">
        <v>44631</v>
      </c>
      <c r="C676" s="102">
        <f>YEAR(Tableau2[[#This Row],[2. date saisie]])</f>
        <v>2022</v>
      </c>
      <c r="D676" s="102">
        <f>MONTH(Tableau2[[#This Row],[2. date saisie]])</f>
        <v>3</v>
      </c>
      <c r="E676" s="102" t="str">
        <f t="shared" si="20"/>
        <v>03</v>
      </c>
      <c r="F676" s="102" t="str">
        <f>_xlfn.CONCAT(Tableau2[[#This Row],[2a]],Tableau2[[#This Row],[2c]])</f>
        <v>202203</v>
      </c>
      <c r="G676" s="96">
        <v>1478399</v>
      </c>
      <c r="H676">
        <v>70</v>
      </c>
      <c r="I676" s="102">
        <f>Tableau2[[#This Row],[4. poids OT (kg)]]/1000</f>
        <v>7.0000000000000007E-2</v>
      </c>
      <c r="J676" t="s">
        <v>47</v>
      </c>
      <c r="K676">
        <v>130</v>
      </c>
      <c r="L676">
        <v>91100</v>
      </c>
      <c r="M676" t="s">
        <v>70</v>
      </c>
      <c r="N676">
        <v>85200</v>
      </c>
      <c r="O676" t="s">
        <v>192</v>
      </c>
      <c r="P676">
        <v>446.19099999999997</v>
      </c>
      <c r="Q676" t="s">
        <v>72</v>
      </c>
      <c r="R676">
        <v>1969</v>
      </c>
      <c r="S676" t="s">
        <v>69</v>
      </c>
      <c r="T676">
        <f>VLOOKUP(Tableau2[[#This Row],[5. type transport]],'Taux émission CO2e'!$A$5:$D$16,4,0)</f>
        <v>0.16</v>
      </c>
      <c r="U676">
        <f>VLOOKUP(Tableau2[[#This Row],[5. type transport]],'Taux émission CO2e'!$A$5:$B$16,2,0)</f>
        <v>0.3</v>
      </c>
      <c r="V676">
        <f>VLOOKUP(Tableau2[[#This Row],[5. type transport]],'Taux émission CO2e'!$A$20:$D$31,4,0)</f>
        <v>6.7400000000000002E-2</v>
      </c>
      <c r="W676">
        <f>VLOOKUP(Tableau2[[#This Row],[5. type transport]],'Taux émission CO2e'!$A$20:$B$31,2,0)</f>
        <v>0.7</v>
      </c>
      <c r="X676" s="98">
        <f t="shared" si="21"/>
        <v>2.9727921566000006</v>
      </c>
    </row>
    <row r="677" spans="1:24" x14ac:dyDescent="0.25">
      <c r="A677" s="97">
        <v>202000000000</v>
      </c>
      <c r="B677" s="95">
        <v>44631</v>
      </c>
      <c r="C677" s="102">
        <f>YEAR(Tableau2[[#This Row],[2. date saisie]])</f>
        <v>2022</v>
      </c>
      <c r="D677" s="102">
        <f>MONTH(Tableau2[[#This Row],[2. date saisie]])</f>
        <v>3</v>
      </c>
      <c r="E677" s="102" t="str">
        <f t="shared" si="20"/>
        <v>03</v>
      </c>
      <c r="F677" s="102" t="str">
        <f>_xlfn.CONCAT(Tableau2[[#This Row],[2a]],Tableau2[[#This Row],[2c]])</f>
        <v>202203</v>
      </c>
      <c r="G677" s="96">
        <v>1478408</v>
      </c>
      <c r="H677">
        <v>100</v>
      </c>
      <c r="I677" s="102">
        <f>Tableau2[[#This Row],[4. poids OT (kg)]]/1000</f>
        <v>0.1</v>
      </c>
      <c r="J677" t="s">
        <v>47</v>
      </c>
      <c r="K677">
        <v>130</v>
      </c>
      <c r="L677">
        <v>91100</v>
      </c>
      <c r="M677" t="s">
        <v>70</v>
      </c>
      <c r="N677">
        <v>80090</v>
      </c>
      <c r="O677" t="s">
        <v>193</v>
      </c>
      <c r="P677">
        <v>188.583</v>
      </c>
      <c r="Q677" t="s">
        <v>72</v>
      </c>
      <c r="R677">
        <v>1969</v>
      </c>
      <c r="S677" t="s">
        <v>69</v>
      </c>
      <c r="T677">
        <f>VLOOKUP(Tableau2[[#This Row],[5. type transport]],'Taux émission CO2e'!$A$5:$D$16,4,0)</f>
        <v>0.16</v>
      </c>
      <c r="U677">
        <f>VLOOKUP(Tableau2[[#This Row],[5. type transport]],'Taux émission CO2e'!$A$5:$B$16,2,0)</f>
        <v>0.3</v>
      </c>
      <c r="V677">
        <f>VLOOKUP(Tableau2[[#This Row],[5. type transport]],'Taux émission CO2e'!$A$20:$D$31,4,0)</f>
        <v>6.7400000000000002E-2</v>
      </c>
      <c r="W677">
        <f>VLOOKUP(Tableau2[[#This Row],[5. type transport]],'Taux émission CO2e'!$A$20:$B$31,2,0)</f>
        <v>0.7</v>
      </c>
      <c r="X677" s="98">
        <f t="shared" si="21"/>
        <v>1.7949329940000001</v>
      </c>
    </row>
    <row r="678" spans="1:24" x14ac:dyDescent="0.25">
      <c r="A678" s="97">
        <v>202000000000</v>
      </c>
      <c r="B678" s="95">
        <v>44631</v>
      </c>
      <c r="C678" s="102">
        <f>YEAR(Tableau2[[#This Row],[2. date saisie]])</f>
        <v>2022</v>
      </c>
      <c r="D678" s="102">
        <f>MONTH(Tableau2[[#This Row],[2. date saisie]])</f>
        <v>3</v>
      </c>
      <c r="E678" s="102" t="str">
        <f t="shared" si="20"/>
        <v>03</v>
      </c>
      <c r="F678" s="102" t="str">
        <f>_xlfn.CONCAT(Tableau2[[#This Row],[2a]],Tableau2[[#This Row],[2c]])</f>
        <v>202203</v>
      </c>
      <c r="G678" s="96">
        <v>1476992</v>
      </c>
      <c r="H678">
        <v>300</v>
      </c>
      <c r="I678" s="102">
        <f>Tableau2[[#This Row],[4. poids OT (kg)]]/1000</f>
        <v>0.3</v>
      </c>
      <c r="J678" t="s">
        <v>46</v>
      </c>
      <c r="K678">
        <v>131</v>
      </c>
      <c r="L678">
        <v>62780</v>
      </c>
      <c r="M678" t="s">
        <v>113</v>
      </c>
      <c r="N678">
        <v>91100</v>
      </c>
      <c r="O678" t="s">
        <v>76</v>
      </c>
      <c r="P678">
        <v>278.49700000000001</v>
      </c>
      <c r="Q678" t="s">
        <v>114</v>
      </c>
      <c r="R678">
        <v>1987</v>
      </c>
      <c r="S678" t="s">
        <v>78</v>
      </c>
      <c r="T678">
        <f>VLOOKUP(Tableau2[[#This Row],[5. type transport]],'Taux émission CO2e'!$A$5:$D$16,4,0)</f>
        <v>0.16</v>
      </c>
      <c r="U678">
        <f>VLOOKUP(Tableau2[[#This Row],[5. type transport]],'Taux émission CO2e'!$A$5:$B$16,2,0)</f>
        <v>0.3</v>
      </c>
      <c r="V678">
        <f>VLOOKUP(Tableau2[[#This Row],[5. type transport]],'Taux émission CO2e'!$A$20:$D$31,4,0)</f>
        <v>6.7400000000000002E-2</v>
      </c>
      <c r="W678">
        <f>VLOOKUP(Tableau2[[#This Row],[5. type transport]],'Taux émission CO2e'!$A$20:$B$31,2,0)</f>
        <v>0.7</v>
      </c>
      <c r="X678" s="98">
        <f t="shared" si="21"/>
        <v>7.9522033380000003</v>
      </c>
    </row>
    <row r="679" spans="1:24" x14ac:dyDescent="0.25">
      <c r="A679" s="97">
        <v>202000000000</v>
      </c>
      <c r="B679" s="95">
        <v>44631</v>
      </c>
      <c r="C679" s="102">
        <f>YEAR(Tableau2[[#This Row],[2. date saisie]])</f>
        <v>2022</v>
      </c>
      <c r="D679" s="102">
        <f>MONTH(Tableau2[[#This Row],[2. date saisie]])</f>
        <v>3</v>
      </c>
      <c r="E679" s="102" t="str">
        <f t="shared" si="20"/>
        <v>03</v>
      </c>
      <c r="F679" s="102" t="str">
        <f>_xlfn.CONCAT(Tableau2[[#This Row],[2a]],Tableau2[[#This Row],[2c]])</f>
        <v>202203</v>
      </c>
      <c r="G679" s="96">
        <v>1477816</v>
      </c>
      <c r="H679">
        <v>300</v>
      </c>
      <c r="I679" s="102">
        <f>Tableau2[[#This Row],[4. poids OT (kg)]]/1000</f>
        <v>0.3</v>
      </c>
      <c r="J679" t="s">
        <v>46</v>
      </c>
      <c r="K679">
        <v>200</v>
      </c>
      <c r="L679">
        <v>67100</v>
      </c>
      <c r="M679" t="s">
        <v>73</v>
      </c>
      <c r="N679">
        <v>59100</v>
      </c>
      <c r="O679" t="s">
        <v>74</v>
      </c>
      <c r="P679">
        <v>540.18499999999995</v>
      </c>
      <c r="Q679" t="s">
        <v>75</v>
      </c>
      <c r="R679">
        <v>1987</v>
      </c>
      <c r="S679" t="s">
        <v>69</v>
      </c>
      <c r="T679">
        <f>VLOOKUP(Tableau2[[#This Row],[5. type transport]],'Taux émission CO2e'!$A$5:$D$16,4,0)</f>
        <v>0.16</v>
      </c>
      <c r="U679">
        <f>VLOOKUP(Tableau2[[#This Row],[5. type transport]],'Taux émission CO2e'!$A$5:$B$16,2,0)</f>
        <v>0.3</v>
      </c>
      <c r="V679">
        <f>VLOOKUP(Tableau2[[#This Row],[5. type transport]],'Taux émission CO2e'!$A$20:$D$31,4,0)</f>
        <v>6.7400000000000002E-2</v>
      </c>
      <c r="W679">
        <f>VLOOKUP(Tableau2[[#This Row],[5. type transport]],'Taux émission CO2e'!$A$20:$B$31,2,0)</f>
        <v>0.7</v>
      </c>
      <c r="X679" s="98">
        <f t="shared" si="21"/>
        <v>15.424442489999997</v>
      </c>
    </row>
    <row r="680" spans="1:24" x14ac:dyDescent="0.25">
      <c r="A680" s="97">
        <v>202000000000</v>
      </c>
      <c r="B680" s="95">
        <v>44631</v>
      </c>
      <c r="C680" s="102">
        <f>YEAR(Tableau2[[#This Row],[2. date saisie]])</f>
        <v>2022</v>
      </c>
      <c r="D680" s="102">
        <f>MONTH(Tableau2[[#This Row],[2. date saisie]])</f>
        <v>3</v>
      </c>
      <c r="E680" s="102" t="str">
        <f t="shared" si="20"/>
        <v>03</v>
      </c>
      <c r="F680" s="102" t="str">
        <f>_xlfn.CONCAT(Tableau2[[#This Row],[2a]],Tableau2[[#This Row],[2c]])</f>
        <v>202203</v>
      </c>
      <c r="G680" s="96">
        <v>1478323</v>
      </c>
      <c r="H680">
        <v>300</v>
      </c>
      <c r="I680" s="102">
        <f>Tableau2[[#This Row],[4. poids OT (kg)]]/1000</f>
        <v>0.3</v>
      </c>
      <c r="J680" t="s">
        <v>47</v>
      </c>
      <c r="K680">
        <v>220</v>
      </c>
      <c r="L680">
        <v>13010</v>
      </c>
      <c r="M680" t="s">
        <v>184</v>
      </c>
      <c r="N680">
        <v>91100</v>
      </c>
      <c r="O680" t="s">
        <v>76</v>
      </c>
      <c r="P680">
        <v>746.41700000000003</v>
      </c>
      <c r="Q680" t="s">
        <v>188</v>
      </c>
      <c r="R680">
        <v>1980</v>
      </c>
      <c r="S680" t="s">
        <v>78</v>
      </c>
      <c r="T680">
        <f>VLOOKUP(Tableau2[[#This Row],[5. type transport]],'Taux émission CO2e'!$A$5:$D$16,4,0)</f>
        <v>0.16</v>
      </c>
      <c r="U680">
        <f>VLOOKUP(Tableau2[[#This Row],[5. type transport]],'Taux émission CO2e'!$A$5:$B$16,2,0)</f>
        <v>0.3</v>
      </c>
      <c r="V680">
        <f>VLOOKUP(Tableau2[[#This Row],[5. type transport]],'Taux émission CO2e'!$A$20:$D$31,4,0)</f>
        <v>6.7400000000000002E-2</v>
      </c>
      <c r="W680">
        <f>VLOOKUP(Tableau2[[#This Row],[5. type transport]],'Taux émission CO2e'!$A$20:$B$31,2,0)</f>
        <v>0.7</v>
      </c>
      <c r="X680" s="98">
        <f t="shared" si="21"/>
        <v>21.313191017999998</v>
      </c>
    </row>
    <row r="681" spans="1:24" x14ac:dyDescent="0.25">
      <c r="A681" s="97">
        <v>202000000000</v>
      </c>
      <c r="B681" s="95">
        <v>44631</v>
      </c>
      <c r="C681" s="102">
        <f>YEAR(Tableau2[[#This Row],[2. date saisie]])</f>
        <v>2022</v>
      </c>
      <c r="D681" s="102">
        <f>MONTH(Tableau2[[#This Row],[2. date saisie]])</f>
        <v>3</v>
      </c>
      <c r="E681" s="102" t="str">
        <f t="shared" si="20"/>
        <v>03</v>
      </c>
      <c r="F681" s="102" t="str">
        <f>_xlfn.CONCAT(Tableau2[[#This Row],[2a]],Tableau2[[#This Row],[2c]])</f>
        <v>202203</v>
      </c>
      <c r="G681" s="96">
        <v>1477758</v>
      </c>
      <c r="H681">
        <v>1800</v>
      </c>
      <c r="I681" s="102">
        <f>Tableau2[[#This Row],[4. poids OT (kg)]]/1000</f>
        <v>1.8</v>
      </c>
      <c r="J681" t="s">
        <v>42</v>
      </c>
      <c r="K681">
        <v>235</v>
      </c>
      <c r="L681">
        <v>93120</v>
      </c>
      <c r="M681" t="s">
        <v>66</v>
      </c>
      <c r="N681">
        <v>91100</v>
      </c>
      <c r="O681" t="s">
        <v>76</v>
      </c>
      <c r="P681">
        <v>54.761000000000003</v>
      </c>
      <c r="Q681" t="s">
        <v>68</v>
      </c>
      <c r="R681">
        <v>1972</v>
      </c>
      <c r="S681" t="s">
        <v>69</v>
      </c>
      <c r="T681">
        <f>VLOOKUP(Tableau2[[#This Row],[5. type transport]],'Taux émission CO2e'!$A$5:$D$16,4,0)</f>
        <v>0.16</v>
      </c>
      <c r="U681">
        <f>VLOOKUP(Tableau2[[#This Row],[5. type transport]],'Taux émission CO2e'!$A$5:$B$16,2,0)</f>
        <v>1</v>
      </c>
      <c r="V681">
        <f>VLOOKUP(Tableau2[[#This Row],[5. type transport]],'Taux émission CO2e'!$A$20:$D$31,4,0)</f>
        <v>0</v>
      </c>
      <c r="W681">
        <f>VLOOKUP(Tableau2[[#This Row],[5. type transport]],'Taux émission CO2e'!$A$20:$B$31,2,0)</f>
        <v>0</v>
      </c>
      <c r="X681" s="98">
        <f t="shared" si="21"/>
        <v>15.771168000000003</v>
      </c>
    </row>
    <row r="682" spans="1:24" x14ac:dyDescent="0.25">
      <c r="A682" s="97">
        <v>202000000000</v>
      </c>
      <c r="B682" s="95">
        <v>44631</v>
      </c>
      <c r="C682" s="102">
        <f>YEAR(Tableau2[[#This Row],[2. date saisie]])</f>
        <v>2022</v>
      </c>
      <c r="D682" s="102">
        <f>MONTH(Tableau2[[#This Row],[2. date saisie]])</f>
        <v>3</v>
      </c>
      <c r="E682" s="102" t="str">
        <f t="shared" si="20"/>
        <v>03</v>
      </c>
      <c r="F682" s="102" t="str">
        <f>_xlfn.CONCAT(Tableau2[[#This Row],[2a]],Tableau2[[#This Row],[2c]])</f>
        <v>202203</v>
      </c>
      <c r="G682" s="96">
        <v>1478325</v>
      </c>
      <c r="H682">
        <v>600</v>
      </c>
      <c r="I682" s="102">
        <f>Tableau2[[#This Row],[4. poids OT (kg)]]/1000</f>
        <v>0.6</v>
      </c>
      <c r="J682" t="s">
        <v>46</v>
      </c>
      <c r="K682">
        <v>253</v>
      </c>
      <c r="L682">
        <v>67100</v>
      </c>
      <c r="M682" t="s">
        <v>73</v>
      </c>
      <c r="N682">
        <v>91100</v>
      </c>
      <c r="O682" t="s">
        <v>76</v>
      </c>
      <c r="P682">
        <v>516.47400000000005</v>
      </c>
      <c r="Q682" t="s">
        <v>75</v>
      </c>
      <c r="R682">
        <v>1987</v>
      </c>
      <c r="S682" t="s">
        <v>69</v>
      </c>
      <c r="T682">
        <f>VLOOKUP(Tableau2[[#This Row],[5. type transport]],'Taux émission CO2e'!$A$5:$D$16,4,0)</f>
        <v>0.16</v>
      </c>
      <c r="U682">
        <f>VLOOKUP(Tableau2[[#This Row],[5. type transport]],'Taux émission CO2e'!$A$5:$B$16,2,0)</f>
        <v>0.3</v>
      </c>
      <c r="V682">
        <f>VLOOKUP(Tableau2[[#This Row],[5. type transport]],'Taux émission CO2e'!$A$20:$D$31,4,0)</f>
        <v>6.7400000000000002E-2</v>
      </c>
      <c r="W682">
        <f>VLOOKUP(Tableau2[[#This Row],[5. type transport]],'Taux émission CO2e'!$A$20:$B$31,2,0)</f>
        <v>0.7</v>
      </c>
      <c r="X682" s="98">
        <f t="shared" si="21"/>
        <v>29.494797192</v>
      </c>
    </row>
    <row r="683" spans="1:24" x14ac:dyDescent="0.25">
      <c r="A683" s="97">
        <v>202000000000</v>
      </c>
      <c r="B683" s="95">
        <v>44631</v>
      </c>
      <c r="C683" s="102">
        <f>YEAR(Tableau2[[#This Row],[2. date saisie]])</f>
        <v>2022</v>
      </c>
      <c r="D683" s="102">
        <f>MONTH(Tableau2[[#This Row],[2. date saisie]])</f>
        <v>3</v>
      </c>
      <c r="E683" s="102" t="str">
        <f t="shared" si="20"/>
        <v>03</v>
      </c>
      <c r="F683" s="102" t="str">
        <f>_xlfn.CONCAT(Tableau2[[#This Row],[2a]],Tableau2[[#This Row],[2c]])</f>
        <v>202203</v>
      </c>
      <c r="G683" s="96">
        <v>1478393</v>
      </c>
      <c r="H683">
        <v>270</v>
      </c>
      <c r="I683" s="102">
        <f>Tableau2[[#This Row],[4. poids OT (kg)]]/1000</f>
        <v>0.27</v>
      </c>
      <c r="J683" t="s">
        <v>47</v>
      </c>
      <c r="K683">
        <v>285</v>
      </c>
      <c r="L683">
        <v>91100</v>
      </c>
      <c r="M683" t="s">
        <v>70</v>
      </c>
      <c r="N683">
        <v>42000</v>
      </c>
      <c r="O683" t="s">
        <v>194</v>
      </c>
      <c r="P683">
        <v>489.07600000000002</v>
      </c>
      <c r="Q683" t="s">
        <v>72</v>
      </c>
      <c r="R683">
        <v>1969</v>
      </c>
      <c r="S683" t="s">
        <v>69</v>
      </c>
      <c r="T683">
        <f>VLOOKUP(Tableau2[[#This Row],[5. type transport]],'Taux émission CO2e'!$A$5:$D$16,4,0)</f>
        <v>0.16</v>
      </c>
      <c r="U683">
        <f>VLOOKUP(Tableau2[[#This Row],[5. type transport]],'Taux émission CO2e'!$A$5:$B$16,2,0)</f>
        <v>0.3</v>
      </c>
      <c r="V683">
        <f>VLOOKUP(Tableau2[[#This Row],[5. type transport]],'Taux émission CO2e'!$A$20:$D$31,4,0)</f>
        <v>6.7400000000000002E-2</v>
      </c>
      <c r="W683">
        <f>VLOOKUP(Tableau2[[#This Row],[5. type transport]],'Taux émission CO2e'!$A$20:$B$31,2,0)</f>
        <v>0.7</v>
      </c>
      <c r="X683" s="98">
        <f t="shared" si="21"/>
        <v>12.568568493600001</v>
      </c>
    </row>
    <row r="684" spans="1:24" x14ac:dyDescent="0.25">
      <c r="A684" s="97">
        <v>202000000000</v>
      </c>
      <c r="B684" s="95">
        <v>44634</v>
      </c>
      <c r="C684" s="102">
        <f>YEAR(Tableau2[[#This Row],[2. date saisie]])</f>
        <v>2022</v>
      </c>
      <c r="D684" s="102">
        <f>MONTH(Tableau2[[#This Row],[2. date saisie]])</f>
        <v>3</v>
      </c>
      <c r="E684" s="102" t="str">
        <f t="shared" si="20"/>
        <v>03</v>
      </c>
      <c r="F684" s="102" t="str">
        <f>_xlfn.CONCAT(Tableau2[[#This Row],[2a]],Tableau2[[#This Row],[2c]])</f>
        <v>202203</v>
      </c>
      <c r="G684" s="96">
        <v>1478874</v>
      </c>
      <c r="H684">
        <v>100</v>
      </c>
      <c r="I684" s="102">
        <f>Tableau2[[#This Row],[4. poids OT (kg)]]/1000</f>
        <v>0.1</v>
      </c>
      <c r="J684" t="s">
        <v>46</v>
      </c>
      <c r="K684">
        <v>80</v>
      </c>
      <c r="L684">
        <v>91100</v>
      </c>
      <c r="M684" t="s">
        <v>70</v>
      </c>
      <c r="N684">
        <v>93130</v>
      </c>
      <c r="O684" t="s">
        <v>182</v>
      </c>
      <c r="P684">
        <v>46.627000000000002</v>
      </c>
      <c r="Q684" t="s">
        <v>72</v>
      </c>
      <c r="R684">
        <v>1969</v>
      </c>
      <c r="S684" t="s">
        <v>69</v>
      </c>
      <c r="T684">
        <f>VLOOKUP(Tableau2[[#This Row],[5. type transport]],'Taux émission CO2e'!$A$5:$D$16,4,0)</f>
        <v>0.16</v>
      </c>
      <c r="U684">
        <f>VLOOKUP(Tableau2[[#This Row],[5. type transport]],'Taux émission CO2e'!$A$5:$B$16,2,0)</f>
        <v>0.3</v>
      </c>
      <c r="V684">
        <f>VLOOKUP(Tableau2[[#This Row],[5. type transport]],'Taux émission CO2e'!$A$20:$D$31,4,0)</f>
        <v>6.7400000000000002E-2</v>
      </c>
      <c r="W684">
        <f>VLOOKUP(Tableau2[[#This Row],[5. type transport]],'Taux émission CO2e'!$A$20:$B$31,2,0)</f>
        <v>0.7</v>
      </c>
      <c r="X684" s="98">
        <f t="shared" si="21"/>
        <v>0.44379578600000003</v>
      </c>
    </row>
    <row r="685" spans="1:24" x14ac:dyDescent="0.25">
      <c r="A685" s="97">
        <v>202000000000</v>
      </c>
      <c r="B685" s="95">
        <v>44634</v>
      </c>
      <c r="C685" s="102">
        <f>YEAR(Tableau2[[#This Row],[2. date saisie]])</f>
        <v>2022</v>
      </c>
      <c r="D685" s="102">
        <f>MONTH(Tableau2[[#This Row],[2. date saisie]])</f>
        <v>3</v>
      </c>
      <c r="E685" s="102" t="str">
        <f t="shared" si="20"/>
        <v>03</v>
      </c>
      <c r="F685" s="102" t="str">
        <f>_xlfn.CONCAT(Tableau2[[#This Row],[2a]],Tableau2[[#This Row],[2c]])</f>
        <v>202203</v>
      </c>
      <c r="G685" s="96">
        <v>1478875</v>
      </c>
      <c r="H685">
        <v>150</v>
      </c>
      <c r="I685" s="102">
        <f>Tableau2[[#This Row],[4. poids OT (kg)]]/1000</f>
        <v>0.15</v>
      </c>
      <c r="J685" t="s">
        <v>47</v>
      </c>
      <c r="K685">
        <v>89</v>
      </c>
      <c r="L685">
        <v>91100</v>
      </c>
      <c r="M685" t="s">
        <v>70</v>
      </c>
      <c r="N685">
        <v>76380</v>
      </c>
      <c r="O685" t="s">
        <v>186</v>
      </c>
      <c r="P685">
        <v>173.74600000000001</v>
      </c>
      <c r="Q685" t="s">
        <v>72</v>
      </c>
      <c r="R685">
        <v>1969</v>
      </c>
      <c r="S685" t="s">
        <v>69</v>
      </c>
      <c r="T685">
        <f>VLOOKUP(Tableau2[[#This Row],[5. type transport]],'Taux émission CO2e'!$A$5:$D$16,4,0)</f>
        <v>0.16</v>
      </c>
      <c r="U685">
        <f>VLOOKUP(Tableau2[[#This Row],[5. type transport]],'Taux émission CO2e'!$A$5:$B$16,2,0)</f>
        <v>0.3</v>
      </c>
      <c r="V685">
        <f>VLOOKUP(Tableau2[[#This Row],[5. type transport]],'Taux émission CO2e'!$A$20:$D$31,4,0)</f>
        <v>6.7400000000000002E-2</v>
      </c>
      <c r="W685">
        <f>VLOOKUP(Tableau2[[#This Row],[5. type transport]],'Taux émission CO2e'!$A$20:$B$31,2,0)</f>
        <v>0.7</v>
      </c>
      <c r="X685" s="98">
        <f t="shared" si="21"/>
        <v>2.4805716420000001</v>
      </c>
    </row>
    <row r="686" spans="1:24" x14ac:dyDescent="0.25">
      <c r="A686" s="97">
        <v>202000000000</v>
      </c>
      <c r="B686" s="95">
        <v>44634</v>
      </c>
      <c r="C686" s="102">
        <f>YEAR(Tableau2[[#This Row],[2. date saisie]])</f>
        <v>2022</v>
      </c>
      <c r="D686" s="102">
        <f>MONTH(Tableau2[[#This Row],[2. date saisie]])</f>
        <v>3</v>
      </c>
      <c r="E686" s="102" t="str">
        <f t="shared" si="20"/>
        <v>03</v>
      </c>
      <c r="F686" s="102" t="str">
        <f>_xlfn.CONCAT(Tableau2[[#This Row],[2a]],Tableau2[[#This Row],[2c]])</f>
        <v>202203</v>
      </c>
      <c r="G686" s="96">
        <v>1478872</v>
      </c>
      <c r="H686">
        <v>130</v>
      </c>
      <c r="I686" s="102">
        <f>Tableau2[[#This Row],[4. poids OT (kg)]]/1000</f>
        <v>0.13</v>
      </c>
      <c r="J686" t="s">
        <v>46</v>
      </c>
      <c r="K686">
        <v>100</v>
      </c>
      <c r="L686">
        <v>91100</v>
      </c>
      <c r="M686" t="s">
        <v>70</v>
      </c>
      <c r="N686">
        <v>75001</v>
      </c>
      <c r="O686" t="s">
        <v>99</v>
      </c>
      <c r="P686">
        <v>44.951000000000001</v>
      </c>
      <c r="Q686" t="s">
        <v>72</v>
      </c>
      <c r="R686">
        <v>1969</v>
      </c>
      <c r="S686" t="s">
        <v>69</v>
      </c>
      <c r="T686">
        <f>VLOOKUP(Tableau2[[#This Row],[5. type transport]],'Taux émission CO2e'!$A$5:$D$16,4,0)</f>
        <v>0.16</v>
      </c>
      <c r="U686">
        <f>VLOOKUP(Tableau2[[#This Row],[5. type transport]],'Taux émission CO2e'!$A$5:$B$16,2,0)</f>
        <v>0.3</v>
      </c>
      <c r="V686">
        <f>VLOOKUP(Tableau2[[#This Row],[5. type transport]],'Taux émission CO2e'!$A$20:$D$31,4,0)</f>
        <v>6.7400000000000002E-2</v>
      </c>
      <c r="W686">
        <f>VLOOKUP(Tableau2[[#This Row],[5. type transport]],'Taux émission CO2e'!$A$20:$B$31,2,0)</f>
        <v>0.7</v>
      </c>
      <c r="X686" s="98">
        <f t="shared" si="21"/>
        <v>0.55619670340000005</v>
      </c>
    </row>
    <row r="687" spans="1:24" x14ac:dyDescent="0.25">
      <c r="A687" s="97">
        <v>202000000000</v>
      </c>
      <c r="B687" s="95">
        <v>44634</v>
      </c>
      <c r="C687" s="102">
        <f>YEAR(Tableau2[[#This Row],[2. date saisie]])</f>
        <v>2022</v>
      </c>
      <c r="D687" s="102">
        <f>MONTH(Tableau2[[#This Row],[2. date saisie]])</f>
        <v>3</v>
      </c>
      <c r="E687" s="102" t="str">
        <f t="shared" si="20"/>
        <v>03</v>
      </c>
      <c r="F687" s="102" t="str">
        <f>_xlfn.CONCAT(Tableau2[[#This Row],[2a]],Tableau2[[#This Row],[2c]])</f>
        <v>202203</v>
      </c>
      <c r="G687" s="96">
        <v>1478873</v>
      </c>
      <c r="H687">
        <v>130</v>
      </c>
      <c r="I687" s="102">
        <f>Tableau2[[#This Row],[4. poids OT (kg)]]/1000</f>
        <v>0.13</v>
      </c>
      <c r="J687" t="s">
        <v>47</v>
      </c>
      <c r="K687">
        <v>100</v>
      </c>
      <c r="L687">
        <v>91100</v>
      </c>
      <c r="M687" t="s">
        <v>70</v>
      </c>
      <c r="N687">
        <v>59810</v>
      </c>
      <c r="O687" t="s">
        <v>104</v>
      </c>
      <c r="P687">
        <v>248.797</v>
      </c>
      <c r="Q687" t="s">
        <v>72</v>
      </c>
      <c r="R687">
        <v>1969</v>
      </c>
      <c r="S687" t="s">
        <v>69</v>
      </c>
      <c r="T687">
        <f>VLOOKUP(Tableau2[[#This Row],[5. type transport]],'Taux émission CO2e'!$A$5:$D$16,4,0)</f>
        <v>0.16</v>
      </c>
      <c r="U687">
        <f>VLOOKUP(Tableau2[[#This Row],[5. type transport]],'Taux émission CO2e'!$A$5:$B$16,2,0)</f>
        <v>0.3</v>
      </c>
      <c r="V687">
        <f>VLOOKUP(Tableau2[[#This Row],[5. type transport]],'Taux émission CO2e'!$A$20:$D$31,4,0)</f>
        <v>6.7400000000000002E-2</v>
      </c>
      <c r="W687">
        <f>VLOOKUP(Tableau2[[#This Row],[5. type transport]],'Taux émission CO2e'!$A$20:$B$31,2,0)</f>
        <v>0.7</v>
      </c>
      <c r="X687" s="98">
        <f t="shared" si="21"/>
        <v>3.0784647998000003</v>
      </c>
    </row>
    <row r="688" spans="1:24" x14ac:dyDescent="0.25">
      <c r="A688" s="97">
        <v>202000000000</v>
      </c>
      <c r="B688" s="95">
        <v>44634</v>
      </c>
      <c r="C688" s="102">
        <f>YEAR(Tableau2[[#This Row],[2. date saisie]])</f>
        <v>2022</v>
      </c>
      <c r="D688" s="102">
        <f>MONTH(Tableau2[[#This Row],[2. date saisie]])</f>
        <v>3</v>
      </c>
      <c r="E688" s="102" t="str">
        <f t="shared" si="20"/>
        <v>03</v>
      </c>
      <c r="F688" s="102" t="str">
        <f>_xlfn.CONCAT(Tableau2[[#This Row],[2a]],Tableau2[[#This Row],[2c]])</f>
        <v>202203</v>
      </c>
      <c r="G688" s="96">
        <v>1478871</v>
      </c>
      <c r="H688">
        <v>80</v>
      </c>
      <c r="I688" s="102">
        <f>Tableau2[[#This Row],[4. poids OT (kg)]]/1000</f>
        <v>0.08</v>
      </c>
      <c r="J688" t="s">
        <v>47</v>
      </c>
      <c r="K688">
        <v>130</v>
      </c>
      <c r="L688">
        <v>91100</v>
      </c>
      <c r="M688" t="s">
        <v>70</v>
      </c>
      <c r="N688">
        <v>31390</v>
      </c>
      <c r="O688" t="s">
        <v>195</v>
      </c>
      <c r="P688">
        <v>715.00800000000004</v>
      </c>
      <c r="Q688" t="s">
        <v>72</v>
      </c>
      <c r="R688">
        <v>1969</v>
      </c>
      <c r="S688" t="s">
        <v>69</v>
      </c>
      <c r="T688">
        <f>VLOOKUP(Tableau2[[#This Row],[5. type transport]],'Taux émission CO2e'!$A$5:$D$16,4,0)</f>
        <v>0.16</v>
      </c>
      <c r="U688">
        <f>VLOOKUP(Tableau2[[#This Row],[5. type transport]],'Taux émission CO2e'!$A$5:$B$16,2,0)</f>
        <v>0.3</v>
      </c>
      <c r="V688">
        <f>VLOOKUP(Tableau2[[#This Row],[5. type transport]],'Taux émission CO2e'!$A$20:$D$31,4,0)</f>
        <v>6.7400000000000002E-2</v>
      </c>
      <c r="W688">
        <f>VLOOKUP(Tableau2[[#This Row],[5. type transport]],'Taux émission CO2e'!$A$20:$B$31,2,0)</f>
        <v>0.7</v>
      </c>
      <c r="X688" s="98">
        <f t="shared" si="21"/>
        <v>5.4443569152000002</v>
      </c>
    </row>
    <row r="689" spans="1:24" x14ac:dyDescent="0.25">
      <c r="A689" s="97">
        <v>202000000000</v>
      </c>
      <c r="B689" s="95">
        <v>44634</v>
      </c>
      <c r="C689" s="102">
        <f>YEAR(Tableau2[[#This Row],[2. date saisie]])</f>
        <v>2022</v>
      </c>
      <c r="D689" s="102">
        <f>MONTH(Tableau2[[#This Row],[2. date saisie]])</f>
        <v>3</v>
      </c>
      <c r="E689" s="102" t="str">
        <f t="shared" si="20"/>
        <v>03</v>
      </c>
      <c r="F689" s="102" t="str">
        <f>_xlfn.CONCAT(Tableau2[[#This Row],[2a]],Tableau2[[#This Row],[2c]])</f>
        <v>202203</v>
      </c>
      <c r="G689" s="96">
        <v>1478870</v>
      </c>
      <c r="H689">
        <v>500</v>
      </c>
      <c r="I689" s="102">
        <f>Tableau2[[#This Row],[4. poids OT (kg)]]/1000</f>
        <v>0.5</v>
      </c>
      <c r="J689" t="s">
        <v>47</v>
      </c>
      <c r="K689">
        <v>340</v>
      </c>
      <c r="L689">
        <v>91100</v>
      </c>
      <c r="M689" t="s">
        <v>70</v>
      </c>
      <c r="N689">
        <v>62138</v>
      </c>
      <c r="O689" t="s">
        <v>141</v>
      </c>
      <c r="P689">
        <v>246.48500000000001</v>
      </c>
      <c r="Q689" t="s">
        <v>72</v>
      </c>
      <c r="R689">
        <v>1969</v>
      </c>
      <c r="S689" t="s">
        <v>69</v>
      </c>
      <c r="T689">
        <f>VLOOKUP(Tableau2[[#This Row],[5. type transport]],'Taux émission CO2e'!$A$5:$D$16,4,0)</f>
        <v>0.16</v>
      </c>
      <c r="U689">
        <f>VLOOKUP(Tableau2[[#This Row],[5. type transport]],'Taux émission CO2e'!$A$5:$B$16,2,0)</f>
        <v>0.3</v>
      </c>
      <c r="V689">
        <f>VLOOKUP(Tableau2[[#This Row],[5. type transport]],'Taux émission CO2e'!$A$20:$D$31,4,0)</f>
        <v>6.7400000000000002E-2</v>
      </c>
      <c r="W689">
        <f>VLOOKUP(Tableau2[[#This Row],[5. type transport]],'Taux émission CO2e'!$A$20:$B$31,2,0)</f>
        <v>0.7</v>
      </c>
      <c r="X689" s="98">
        <f t="shared" si="21"/>
        <v>11.730221150000002</v>
      </c>
    </row>
    <row r="690" spans="1:24" x14ac:dyDescent="0.25">
      <c r="A690" s="97">
        <v>202000000000</v>
      </c>
      <c r="B690" s="95">
        <v>44635</v>
      </c>
      <c r="C690" s="102">
        <f>YEAR(Tableau2[[#This Row],[2. date saisie]])</f>
        <v>2022</v>
      </c>
      <c r="D690" s="102">
        <f>MONTH(Tableau2[[#This Row],[2. date saisie]])</f>
        <v>3</v>
      </c>
      <c r="E690" s="102" t="str">
        <f t="shared" si="20"/>
        <v>03</v>
      </c>
      <c r="F690" s="102" t="str">
        <f>_xlfn.CONCAT(Tableau2[[#This Row],[2a]],Tableau2[[#This Row],[2c]])</f>
        <v>202203</v>
      </c>
      <c r="G690" s="96">
        <v>1478759</v>
      </c>
      <c r="H690">
        <v>150</v>
      </c>
      <c r="I690" s="102">
        <f>Tableau2[[#This Row],[4. poids OT (kg)]]/1000</f>
        <v>0.15</v>
      </c>
      <c r="J690" t="s">
        <v>39</v>
      </c>
      <c r="K690">
        <v>80</v>
      </c>
      <c r="L690">
        <v>94440</v>
      </c>
      <c r="M690" t="s">
        <v>87</v>
      </c>
      <c r="N690">
        <v>91100</v>
      </c>
      <c r="O690" t="s">
        <v>76</v>
      </c>
      <c r="P690">
        <v>33.991</v>
      </c>
      <c r="Q690" t="s">
        <v>88</v>
      </c>
      <c r="R690">
        <v>1976</v>
      </c>
      <c r="S690" t="s">
        <v>69</v>
      </c>
      <c r="T690">
        <f>VLOOKUP(Tableau2[[#This Row],[5. type transport]],'Taux émission CO2e'!$A$5:$D$16,4,0)</f>
        <v>0.24099999999999999</v>
      </c>
      <c r="U690">
        <f>VLOOKUP(Tableau2[[#This Row],[5. type transport]],'Taux émission CO2e'!$A$5:$B$16,2,0)</f>
        <v>1</v>
      </c>
      <c r="V690">
        <f>VLOOKUP(Tableau2[[#This Row],[5. type transport]],'Taux émission CO2e'!$A$20:$D$31,4,0)</f>
        <v>0</v>
      </c>
      <c r="W690">
        <f>VLOOKUP(Tableau2[[#This Row],[5. type transport]],'Taux émission CO2e'!$A$20:$B$31,2,0)</f>
        <v>0</v>
      </c>
      <c r="X690" s="98">
        <f t="shared" si="21"/>
        <v>1.2287746499999999</v>
      </c>
    </row>
    <row r="691" spans="1:24" x14ac:dyDescent="0.25">
      <c r="A691" s="97">
        <v>202000000000</v>
      </c>
      <c r="B691" s="95">
        <v>44635</v>
      </c>
      <c r="C691" s="102">
        <f>YEAR(Tableau2[[#This Row],[2. date saisie]])</f>
        <v>2022</v>
      </c>
      <c r="D691" s="102">
        <f>MONTH(Tableau2[[#This Row],[2. date saisie]])</f>
        <v>3</v>
      </c>
      <c r="E691" s="102" t="str">
        <f t="shared" si="20"/>
        <v>03</v>
      </c>
      <c r="F691" s="102" t="str">
        <f>_xlfn.CONCAT(Tableau2[[#This Row],[2a]],Tableau2[[#This Row],[2c]])</f>
        <v>202203</v>
      </c>
      <c r="G691" s="96">
        <v>1479659</v>
      </c>
      <c r="H691">
        <v>50</v>
      </c>
      <c r="I691" s="102">
        <f>Tableau2[[#This Row],[4. poids OT (kg)]]/1000</f>
        <v>0.05</v>
      </c>
      <c r="J691" t="s">
        <v>47</v>
      </c>
      <c r="K691">
        <v>89</v>
      </c>
      <c r="L691">
        <v>91100</v>
      </c>
      <c r="M691" t="s">
        <v>70</v>
      </c>
      <c r="N691">
        <v>76380</v>
      </c>
      <c r="O691" t="s">
        <v>186</v>
      </c>
      <c r="P691">
        <v>173.74600000000001</v>
      </c>
      <c r="Q691" t="s">
        <v>72</v>
      </c>
      <c r="R691">
        <v>1969</v>
      </c>
      <c r="S691" t="s">
        <v>69</v>
      </c>
      <c r="T691">
        <f>VLOOKUP(Tableau2[[#This Row],[5. type transport]],'Taux émission CO2e'!$A$5:$D$16,4,0)</f>
        <v>0.16</v>
      </c>
      <c r="U691">
        <f>VLOOKUP(Tableau2[[#This Row],[5. type transport]],'Taux émission CO2e'!$A$5:$B$16,2,0)</f>
        <v>0.3</v>
      </c>
      <c r="V691">
        <f>VLOOKUP(Tableau2[[#This Row],[5. type transport]],'Taux émission CO2e'!$A$20:$D$31,4,0)</f>
        <v>6.7400000000000002E-2</v>
      </c>
      <c r="W691">
        <f>VLOOKUP(Tableau2[[#This Row],[5. type transport]],'Taux émission CO2e'!$A$20:$B$31,2,0)</f>
        <v>0.7</v>
      </c>
      <c r="X691" s="98">
        <f t="shared" si="21"/>
        <v>0.82685721400000012</v>
      </c>
    </row>
    <row r="692" spans="1:24" x14ac:dyDescent="0.25">
      <c r="A692" s="97">
        <v>202000000000</v>
      </c>
      <c r="B692" s="95">
        <v>44635</v>
      </c>
      <c r="C692" s="102">
        <f>YEAR(Tableau2[[#This Row],[2. date saisie]])</f>
        <v>2022</v>
      </c>
      <c r="D692" s="102">
        <f>MONTH(Tableau2[[#This Row],[2. date saisie]])</f>
        <v>3</v>
      </c>
      <c r="E692" s="102" t="str">
        <f t="shared" si="20"/>
        <v>03</v>
      </c>
      <c r="F692" s="102" t="str">
        <f>_xlfn.CONCAT(Tableau2[[#This Row],[2a]],Tableau2[[#This Row],[2c]])</f>
        <v>202203</v>
      </c>
      <c r="G692" s="96">
        <v>1479705</v>
      </c>
      <c r="H692">
        <v>180</v>
      </c>
      <c r="I692" s="102">
        <f>Tableau2[[#This Row],[4. poids OT (kg)]]/1000</f>
        <v>0.18</v>
      </c>
      <c r="J692" t="s">
        <v>47</v>
      </c>
      <c r="K692">
        <v>100</v>
      </c>
      <c r="L692">
        <v>91100</v>
      </c>
      <c r="M692" t="s">
        <v>70</v>
      </c>
      <c r="N692">
        <v>59100</v>
      </c>
      <c r="O692" t="s">
        <v>74</v>
      </c>
      <c r="P692">
        <v>266.166</v>
      </c>
      <c r="Q692" t="s">
        <v>72</v>
      </c>
      <c r="R692">
        <v>1969</v>
      </c>
      <c r="S692" t="s">
        <v>69</v>
      </c>
      <c r="T692">
        <f>VLOOKUP(Tableau2[[#This Row],[5. type transport]],'Taux émission CO2e'!$A$5:$D$16,4,0)</f>
        <v>0.16</v>
      </c>
      <c r="U692">
        <f>VLOOKUP(Tableau2[[#This Row],[5. type transport]],'Taux émission CO2e'!$A$5:$B$16,2,0)</f>
        <v>0.3</v>
      </c>
      <c r="V692">
        <f>VLOOKUP(Tableau2[[#This Row],[5. type transport]],'Taux émission CO2e'!$A$20:$D$31,4,0)</f>
        <v>6.7400000000000002E-2</v>
      </c>
      <c r="W692">
        <f>VLOOKUP(Tableau2[[#This Row],[5. type transport]],'Taux émission CO2e'!$A$20:$B$31,2,0)</f>
        <v>0.7</v>
      </c>
      <c r="X692" s="98">
        <f t="shared" si="21"/>
        <v>4.5600623783999996</v>
      </c>
    </row>
    <row r="693" spans="1:24" x14ac:dyDescent="0.25">
      <c r="A693" s="97">
        <v>202000000000</v>
      </c>
      <c r="B693" s="95">
        <v>44635</v>
      </c>
      <c r="C693" s="102">
        <f>YEAR(Tableau2[[#This Row],[2. date saisie]])</f>
        <v>2022</v>
      </c>
      <c r="D693" s="102">
        <f>MONTH(Tableau2[[#This Row],[2. date saisie]])</f>
        <v>3</v>
      </c>
      <c r="E693" s="102" t="str">
        <f t="shared" si="20"/>
        <v>03</v>
      </c>
      <c r="F693" s="102" t="str">
        <f>_xlfn.CONCAT(Tableau2[[#This Row],[2a]],Tableau2[[#This Row],[2c]])</f>
        <v>202203</v>
      </c>
      <c r="G693" s="96">
        <v>1479657</v>
      </c>
      <c r="H693">
        <v>100</v>
      </c>
      <c r="I693" s="102">
        <f>Tableau2[[#This Row],[4. poids OT (kg)]]/1000</f>
        <v>0.1</v>
      </c>
      <c r="J693" t="s">
        <v>47</v>
      </c>
      <c r="K693">
        <v>130</v>
      </c>
      <c r="L693">
        <v>91100</v>
      </c>
      <c r="M693" t="s">
        <v>70</v>
      </c>
      <c r="N693">
        <v>39570</v>
      </c>
      <c r="O693" t="s">
        <v>105</v>
      </c>
      <c r="P693">
        <v>380.45499999999998</v>
      </c>
      <c r="Q693" t="s">
        <v>72</v>
      </c>
      <c r="R693">
        <v>1969</v>
      </c>
      <c r="S693" t="s">
        <v>69</v>
      </c>
      <c r="T693">
        <f>VLOOKUP(Tableau2[[#This Row],[5. type transport]],'Taux émission CO2e'!$A$5:$D$16,4,0)</f>
        <v>0.16</v>
      </c>
      <c r="U693">
        <f>VLOOKUP(Tableau2[[#This Row],[5. type transport]],'Taux émission CO2e'!$A$5:$B$16,2,0)</f>
        <v>0.3</v>
      </c>
      <c r="V693">
        <f>VLOOKUP(Tableau2[[#This Row],[5. type transport]],'Taux émission CO2e'!$A$20:$D$31,4,0)</f>
        <v>6.7400000000000002E-2</v>
      </c>
      <c r="W693">
        <f>VLOOKUP(Tableau2[[#This Row],[5. type transport]],'Taux émission CO2e'!$A$20:$B$31,2,0)</f>
        <v>0.7</v>
      </c>
      <c r="X693" s="98">
        <f t="shared" si="21"/>
        <v>3.62117069</v>
      </c>
    </row>
    <row r="694" spans="1:24" x14ac:dyDescent="0.25">
      <c r="A694" s="97">
        <v>202000000000</v>
      </c>
      <c r="B694" s="95">
        <v>44635</v>
      </c>
      <c r="C694" s="102">
        <f>YEAR(Tableau2[[#This Row],[2. date saisie]])</f>
        <v>2022</v>
      </c>
      <c r="D694" s="102">
        <f>MONTH(Tableau2[[#This Row],[2. date saisie]])</f>
        <v>3</v>
      </c>
      <c r="E694" s="102" t="str">
        <f t="shared" si="20"/>
        <v>03</v>
      </c>
      <c r="F694" s="102" t="str">
        <f>_xlfn.CONCAT(Tableau2[[#This Row],[2a]],Tableau2[[#This Row],[2c]])</f>
        <v>202203</v>
      </c>
      <c r="G694" s="96">
        <v>1478756</v>
      </c>
      <c r="H694">
        <v>200</v>
      </c>
      <c r="I694" s="102">
        <f>Tableau2[[#This Row],[4. poids OT (kg)]]/1000</f>
        <v>0.2</v>
      </c>
      <c r="J694" t="s">
        <v>47</v>
      </c>
      <c r="K694">
        <v>131</v>
      </c>
      <c r="L694">
        <v>8090</v>
      </c>
      <c r="M694" t="s">
        <v>81</v>
      </c>
      <c r="N694">
        <v>91100</v>
      </c>
      <c r="O694" t="s">
        <v>76</v>
      </c>
      <c r="P694">
        <v>258.04300000000001</v>
      </c>
      <c r="Q694" t="s">
        <v>124</v>
      </c>
      <c r="R694">
        <v>1992</v>
      </c>
      <c r="S694" t="s">
        <v>78</v>
      </c>
      <c r="T694">
        <f>VLOOKUP(Tableau2[[#This Row],[5. type transport]],'Taux émission CO2e'!$A$5:$D$16,4,0)</f>
        <v>0.16</v>
      </c>
      <c r="U694">
        <f>VLOOKUP(Tableau2[[#This Row],[5. type transport]],'Taux émission CO2e'!$A$5:$B$16,2,0)</f>
        <v>0.3</v>
      </c>
      <c r="V694">
        <f>VLOOKUP(Tableau2[[#This Row],[5. type transport]],'Taux émission CO2e'!$A$20:$D$31,4,0)</f>
        <v>6.7400000000000002E-2</v>
      </c>
      <c r="W694">
        <f>VLOOKUP(Tableau2[[#This Row],[5. type transport]],'Taux émission CO2e'!$A$20:$B$31,2,0)</f>
        <v>0.7</v>
      </c>
      <c r="X694" s="98">
        <f t="shared" si="21"/>
        <v>4.9121065480000006</v>
      </c>
    </row>
    <row r="695" spans="1:24" x14ac:dyDescent="0.25">
      <c r="A695" s="97">
        <v>202000000000</v>
      </c>
      <c r="B695" s="95">
        <v>44635</v>
      </c>
      <c r="C695" s="102">
        <f>YEAR(Tableau2[[#This Row],[2. date saisie]])</f>
        <v>2022</v>
      </c>
      <c r="D695" s="102">
        <f>MONTH(Tableau2[[#This Row],[2. date saisie]])</f>
        <v>3</v>
      </c>
      <c r="E695" s="102" t="str">
        <f t="shared" si="20"/>
        <v>03</v>
      </c>
      <c r="F695" s="102" t="str">
        <f>_xlfn.CONCAT(Tableau2[[#This Row],[2a]],Tableau2[[#This Row],[2c]])</f>
        <v>202203</v>
      </c>
      <c r="G695" s="96">
        <v>1479270</v>
      </c>
      <c r="H695">
        <v>150</v>
      </c>
      <c r="I695" s="102">
        <f>Tableau2[[#This Row],[4. poids OT (kg)]]/1000</f>
        <v>0.15</v>
      </c>
      <c r="J695" t="s">
        <v>47</v>
      </c>
      <c r="K695">
        <v>133</v>
      </c>
      <c r="L695">
        <v>91100</v>
      </c>
      <c r="M695" t="s">
        <v>70</v>
      </c>
      <c r="N695">
        <v>73490</v>
      </c>
      <c r="O695" t="s">
        <v>181</v>
      </c>
      <c r="P695">
        <v>539.01400000000001</v>
      </c>
      <c r="Q695" t="s">
        <v>72</v>
      </c>
      <c r="R695">
        <v>1969</v>
      </c>
      <c r="S695" t="s">
        <v>69</v>
      </c>
      <c r="T695">
        <f>VLOOKUP(Tableau2[[#This Row],[5. type transport]],'Taux émission CO2e'!$A$5:$D$16,4,0)</f>
        <v>0.16</v>
      </c>
      <c r="U695">
        <f>VLOOKUP(Tableau2[[#This Row],[5. type transport]],'Taux émission CO2e'!$A$5:$B$16,2,0)</f>
        <v>0.3</v>
      </c>
      <c r="V695">
        <f>VLOOKUP(Tableau2[[#This Row],[5. type transport]],'Taux émission CO2e'!$A$20:$D$31,4,0)</f>
        <v>6.7400000000000002E-2</v>
      </c>
      <c r="W695">
        <f>VLOOKUP(Tableau2[[#This Row],[5. type transport]],'Taux émission CO2e'!$A$20:$B$31,2,0)</f>
        <v>0.7</v>
      </c>
      <c r="X695" s="98">
        <f t="shared" si="21"/>
        <v>7.6955028779999992</v>
      </c>
    </row>
    <row r="696" spans="1:24" x14ac:dyDescent="0.25">
      <c r="A696" s="97">
        <v>202000000000</v>
      </c>
      <c r="B696" s="95">
        <v>44635</v>
      </c>
      <c r="C696" s="102">
        <f>YEAR(Tableau2[[#This Row],[2. date saisie]])</f>
        <v>2022</v>
      </c>
      <c r="D696" s="102">
        <f>MONTH(Tableau2[[#This Row],[2. date saisie]])</f>
        <v>3</v>
      </c>
      <c r="E696" s="102" t="str">
        <f t="shared" si="20"/>
        <v>03</v>
      </c>
      <c r="F696" s="102" t="str">
        <f>_xlfn.CONCAT(Tableau2[[#This Row],[2a]],Tableau2[[#This Row],[2c]])</f>
        <v>202203</v>
      </c>
      <c r="G696" s="96">
        <v>1479658</v>
      </c>
      <c r="H696">
        <v>100</v>
      </c>
      <c r="I696" s="102">
        <f>Tableau2[[#This Row],[4. poids OT (kg)]]/1000</f>
        <v>0.1</v>
      </c>
      <c r="J696" t="s">
        <v>47</v>
      </c>
      <c r="K696">
        <v>140</v>
      </c>
      <c r="L696">
        <v>91100</v>
      </c>
      <c r="M696" t="s">
        <v>70</v>
      </c>
      <c r="N696">
        <v>67100</v>
      </c>
      <c r="O696" t="s">
        <v>79</v>
      </c>
      <c r="P696">
        <v>515.798</v>
      </c>
      <c r="Q696" t="s">
        <v>72</v>
      </c>
      <c r="R696">
        <v>1969</v>
      </c>
      <c r="S696" t="s">
        <v>69</v>
      </c>
      <c r="T696">
        <f>VLOOKUP(Tableau2[[#This Row],[5. type transport]],'Taux émission CO2e'!$A$5:$D$16,4,0)</f>
        <v>0.16</v>
      </c>
      <c r="U696">
        <f>VLOOKUP(Tableau2[[#This Row],[5. type transport]],'Taux émission CO2e'!$A$5:$B$16,2,0)</f>
        <v>0.3</v>
      </c>
      <c r="V696">
        <f>VLOOKUP(Tableau2[[#This Row],[5. type transport]],'Taux émission CO2e'!$A$20:$D$31,4,0)</f>
        <v>6.7400000000000002E-2</v>
      </c>
      <c r="W696">
        <f>VLOOKUP(Tableau2[[#This Row],[5. type transport]],'Taux émission CO2e'!$A$20:$B$31,2,0)</f>
        <v>0.7</v>
      </c>
      <c r="X696" s="98">
        <f t="shared" si="21"/>
        <v>4.909365364000001</v>
      </c>
    </row>
    <row r="697" spans="1:24" x14ac:dyDescent="0.25">
      <c r="A697" s="97">
        <v>202000000000</v>
      </c>
      <c r="B697" s="95">
        <v>44635</v>
      </c>
      <c r="C697" s="102">
        <f>YEAR(Tableau2[[#This Row],[2. date saisie]])</f>
        <v>2022</v>
      </c>
      <c r="D697" s="102">
        <f>MONTH(Tableau2[[#This Row],[2. date saisie]])</f>
        <v>3</v>
      </c>
      <c r="E697" s="102" t="str">
        <f t="shared" si="20"/>
        <v>03</v>
      </c>
      <c r="F697" s="102" t="str">
        <f>_xlfn.CONCAT(Tableau2[[#This Row],[2a]],Tableau2[[#This Row],[2c]])</f>
        <v>202203</v>
      </c>
      <c r="G697" s="96">
        <v>1479776</v>
      </c>
      <c r="H697">
        <v>150</v>
      </c>
      <c r="I697" s="102">
        <f>Tableau2[[#This Row],[4. poids OT (kg)]]/1000</f>
        <v>0.15</v>
      </c>
      <c r="J697" t="s">
        <v>46</v>
      </c>
      <c r="K697">
        <v>158</v>
      </c>
      <c r="L697">
        <v>21300</v>
      </c>
      <c r="M697" t="s">
        <v>94</v>
      </c>
      <c r="N697">
        <v>91100</v>
      </c>
      <c r="O697" t="s">
        <v>76</v>
      </c>
      <c r="P697">
        <v>278.14499999999998</v>
      </c>
      <c r="Q697" t="s">
        <v>95</v>
      </c>
      <c r="R697">
        <v>1995</v>
      </c>
      <c r="S697" t="s">
        <v>78</v>
      </c>
      <c r="T697">
        <f>VLOOKUP(Tableau2[[#This Row],[5. type transport]],'Taux émission CO2e'!$A$5:$D$16,4,0)</f>
        <v>0.16</v>
      </c>
      <c r="U697">
        <f>VLOOKUP(Tableau2[[#This Row],[5. type transport]],'Taux émission CO2e'!$A$5:$B$16,2,0)</f>
        <v>0.3</v>
      </c>
      <c r="V697">
        <f>VLOOKUP(Tableau2[[#This Row],[5. type transport]],'Taux émission CO2e'!$A$20:$D$31,4,0)</f>
        <v>6.7400000000000002E-2</v>
      </c>
      <c r="W697">
        <f>VLOOKUP(Tableau2[[#This Row],[5. type transport]],'Taux émission CO2e'!$A$20:$B$31,2,0)</f>
        <v>0.7</v>
      </c>
      <c r="X697" s="98">
        <f t="shared" si="21"/>
        <v>3.9710761649999995</v>
      </c>
    </row>
    <row r="698" spans="1:24" x14ac:dyDescent="0.25">
      <c r="A698" s="97">
        <v>202000000000</v>
      </c>
      <c r="B698" s="95">
        <v>44635</v>
      </c>
      <c r="C698" s="102">
        <f>YEAR(Tableau2[[#This Row],[2. date saisie]])</f>
        <v>2022</v>
      </c>
      <c r="D698" s="102">
        <f>MONTH(Tableau2[[#This Row],[2. date saisie]])</f>
        <v>3</v>
      </c>
      <c r="E698" s="102" t="str">
        <f t="shared" si="20"/>
        <v>03</v>
      </c>
      <c r="F698" s="102" t="str">
        <f>_xlfn.CONCAT(Tableau2[[#This Row],[2a]],Tableau2[[#This Row],[2c]])</f>
        <v>202203</v>
      </c>
      <c r="G698" s="96">
        <v>1478775</v>
      </c>
      <c r="H698">
        <v>1000</v>
      </c>
      <c r="I698" s="102">
        <f>Tableau2[[#This Row],[4. poids OT (kg)]]/1000</f>
        <v>1</v>
      </c>
      <c r="J698" t="s">
        <v>46</v>
      </c>
      <c r="K698">
        <v>785</v>
      </c>
      <c r="L698">
        <v>67100</v>
      </c>
      <c r="M698" t="s">
        <v>73</v>
      </c>
      <c r="N698">
        <v>59100</v>
      </c>
      <c r="O698" t="s">
        <v>74</v>
      </c>
      <c r="P698">
        <v>540.18499999999995</v>
      </c>
      <c r="Q698" t="s">
        <v>75</v>
      </c>
      <c r="R698">
        <v>1987</v>
      </c>
      <c r="S698" t="s">
        <v>69</v>
      </c>
      <c r="T698">
        <f>VLOOKUP(Tableau2[[#This Row],[5. type transport]],'Taux émission CO2e'!$A$5:$D$16,4,0)</f>
        <v>0.16</v>
      </c>
      <c r="U698">
        <f>VLOOKUP(Tableau2[[#This Row],[5. type transport]],'Taux émission CO2e'!$A$5:$B$16,2,0)</f>
        <v>0.3</v>
      </c>
      <c r="V698">
        <f>VLOOKUP(Tableau2[[#This Row],[5. type transport]],'Taux émission CO2e'!$A$20:$D$31,4,0)</f>
        <v>6.7400000000000002E-2</v>
      </c>
      <c r="W698">
        <f>VLOOKUP(Tableau2[[#This Row],[5. type transport]],'Taux émission CO2e'!$A$20:$B$31,2,0)</f>
        <v>0.7</v>
      </c>
      <c r="X698" s="98">
        <f t="shared" si="21"/>
        <v>51.414808299999997</v>
      </c>
    </row>
    <row r="699" spans="1:24" x14ac:dyDescent="0.25">
      <c r="A699" s="97">
        <v>202000000000</v>
      </c>
      <c r="B699" s="95">
        <v>44636</v>
      </c>
      <c r="C699" s="102">
        <f>YEAR(Tableau2[[#This Row],[2. date saisie]])</f>
        <v>2022</v>
      </c>
      <c r="D699" s="102">
        <f>MONTH(Tableau2[[#This Row],[2. date saisie]])</f>
        <v>3</v>
      </c>
      <c r="E699" s="102" t="str">
        <f t="shared" si="20"/>
        <v>03</v>
      </c>
      <c r="F699" s="102" t="str">
        <f>_xlfn.CONCAT(Tableau2[[#This Row],[2a]],Tableau2[[#This Row],[2c]])</f>
        <v>202203</v>
      </c>
      <c r="G699" s="96">
        <v>1480481</v>
      </c>
      <c r="H699">
        <v>100</v>
      </c>
      <c r="I699" s="102">
        <f>Tableau2[[#This Row],[4. poids OT (kg)]]/1000</f>
        <v>0.1</v>
      </c>
      <c r="J699" t="s">
        <v>47</v>
      </c>
      <c r="K699">
        <v>118</v>
      </c>
      <c r="L699">
        <v>91100</v>
      </c>
      <c r="M699" t="s">
        <v>70</v>
      </c>
      <c r="N699">
        <v>19410</v>
      </c>
      <c r="O699" t="s">
        <v>183</v>
      </c>
      <c r="P699">
        <v>458.50700000000001</v>
      </c>
      <c r="Q699" t="s">
        <v>72</v>
      </c>
      <c r="R699">
        <v>1969</v>
      </c>
      <c r="S699" t="s">
        <v>69</v>
      </c>
      <c r="T699">
        <f>VLOOKUP(Tableau2[[#This Row],[5. type transport]],'Taux émission CO2e'!$A$5:$D$16,4,0)</f>
        <v>0.16</v>
      </c>
      <c r="U699">
        <f>VLOOKUP(Tableau2[[#This Row],[5. type transport]],'Taux émission CO2e'!$A$5:$B$16,2,0)</f>
        <v>0.3</v>
      </c>
      <c r="V699">
        <f>VLOOKUP(Tableau2[[#This Row],[5. type transport]],'Taux émission CO2e'!$A$20:$D$31,4,0)</f>
        <v>6.7400000000000002E-2</v>
      </c>
      <c r="W699">
        <f>VLOOKUP(Tableau2[[#This Row],[5. type transport]],'Taux émission CO2e'!$A$20:$B$31,2,0)</f>
        <v>0.7</v>
      </c>
      <c r="X699" s="98">
        <f t="shared" si="21"/>
        <v>4.364069626</v>
      </c>
    </row>
    <row r="700" spans="1:24" x14ac:dyDescent="0.25">
      <c r="A700" s="97">
        <v>202000000000</v>
      </c>
      <c r="B700" s="95">
        <v>44636</v>
      </c>
      <c r="C700" s="102">
        <f>YEAR(Tableau2[[#This Row],[2. date saisie]])</f>
        <v>2022</v>
      </c>
      <c r="D700" s="102">
        <f>MONTH(Tableau2[[#This Row],[2. date saisie]])</f>
        <v>3</v>
      </c>
      <c r="E700" s="102" t="str">
        <f t="shared" si="20"/>
        <v>03</v>
      </c>
      <c r="F700" s="102" t="str">
        <f>_xlfn.CONCAT(Tableau2[[#This Row],[2a]],Tableau2[[#This Row],[2c]])</f>
        <v>202203</v>
      </c>
      <c r="G700" s="96">
        <v>1480274</v>
      </c>
      <c r="H700">
        <v>71</v>
      </c>
      <c r="I700" s="102">
        <f>Tableau2[[#This Row],[4. poids OT (kg)]]/1000</f>
        <v>7.0999999999999994E-2</v>
      </c>
      <c r="J700" t="s">
        <v>47</v>
      </c>
      <c r="K700">
        <v>173</v>
      </c>
      <c r="L700">
        <v>91100</v>
      </c>
      <c r="M700" t="s">
        <v>70</v>
      </c>
      <c r="N700">
        <v>31390</v>
      </c>
      <c r="O700" t="s">
        <v>195</v>
      </c>
      <c r="P700">
        <v>715.00800000000004</v>
      </c>
      <c r="Q700" t="s">
        <v>72</v>
      </c>
      <c r="R700">
        <v>1969</v>
      </c>
      <c r="S700" t="s">
        <v>69</v>
      </c>
      <c r="T700">
        <f>VLOOKUP(Tableau2[[#This Row],[5. type transport]],'Taux émission CO2e'!$A$5:$D$16,4,0)</f>
        <v>0.16</v>
      </c>
      <c r="U700">
        <f>VLOOKUP(Tableau2[[#This Row],[5. type transport]],'Taux émission CO2e'!$A$5:$B$16,2,0)</f>
        <v>0.3</v>
      </c>
      <c r="V700">
        <f>VLOOKUP(Tableau2[[#This Row],[5. type transport]],'Taux émission CO2e'!$A$20:$D$31,4,0)</f>
        <v>6.7400000000000002E-2</v>
      </c>
      <c r="W700">
        <f>VLOOKUP(Tableau2[[#This Row],[5. type transport]],'Taux émission CO2e'!$A$20:$B$31,2,0)</f>
        <v>0.7</v>
      </c>
      <c r="X700" s="98">
        <f t="shared" si="21"/>
        <v>4.8318667622399989</v>
      </c>
    </row>
    <row r="701" spans="1:24" x14ac:dyDescent="0.25">
      <c r="A701" s="97">
        <v>202000000000</v>
      </c>
      <c r="B701" s="95">
        <v>44636</v>
      </c>
      <c r="C701" s="102">
        <f>YEAR(Tableau2[[#This Row],[2. date saisie]])</f>
        <v>2022</v>
      </c>
      <c r="D701" s="102">
        <f>MONTH(Tableau2[[#This Row],[2. date saisie]])</f>
        <v>3</v>
      </c>
      <c r="E701" s="102" t="str">
        <f t="shared" si="20"/>
        <v>03</v>
      </c>
      <c r="F701" s="102" t="str">
        <f>_xlfn.CONCAT(Tableau2[[#This Row],[2a]],Tableau2[[#This Row],[2c]])</f>
        <v>202203</v>
      </c>
      <c r="G701" s="96">
        <v>1479288</v>
      </c>
      <c r="H701">
        <v>2000</v>
      </c>
      <c r="I701" s="102">
        <f>Tableau2[[#This Row],[4. poids OT (kg)]]/1000</f>
        <v>2</v>
      </c>
      <c r="J701" t="s">
        <v>42</v>
      </c>
      <c r="K701">
        <v>250</v>
      </c>
      <c r="L701">
        <v>93120</v>
      </c>
      <c r="M701" t="s">
        <v>66</v>
      </c>
      <c r="N701">
        <v>91100</v>
      </c>
      <c r="O701" t="s">
        <v>76</v>
      </c>
      <c r="P701">
        <v>54.761000000000003</v>
      </c>
      <c r="Q701" t="s">
        <v>68</v>
      </c>
      <c r="R701">
        <v>1972</v>
      </c>
      <c r="S701" t="s">
        <v>69</v>
      </c>
      <c r="T701">
        <f>VLOOKUP(Tableau2[[#This Row],[5. type transport]],'Taux émission CO2e'!$A$5:$D$16,4,0)</f>
        <v>0.16</v>
      </c>
      <c r="U701">
        <f>VLOOKUP(Tableau2[[#This Row],[5. type transport]],'Taux émission CO2e'!$A$5:$B$16,2,0)</f>
        <v>1</v>
      </c>
      <c r="V701">
        <f>VLOOKUP(Tableau2[[#This Row],[5. type transport]],'Taux émission CO2e'!$A$20:$D$31,4,0)</f>
        <v>0</v>
      </c>
      <c r="W701">
        <f>VLOOKUP(Tableau2[[#This Row],[5. type transport]],'Taux émission CO2e'!$A$20:$B$31,2,0)</f>
        <v>0</v>
      </c>
      <c r="X701" s="98">
        <f t="shared" si="21"/>
        <v>17.523520000000001</v>
      </c>
    </row>
    <row r="702" spans="1:24" x14ac:dyDescent="0.25">
      <c r="A702" s="97">
        <v>202000000000</v>
      </c>
      <c r="B702" s="95">
        <v>44636</v>
      </c>
      <c r="C702" s="102">
        <f>YEAR(Tableau2[[#This Row],[2. date saisie]])</f>
        <v>2022</v>
      </c>
      <c r="D702" s="102">
        <f>MONTH(Tableau2[[#This Row],[2. date saisie]])</f>
        <v>3</v>
      </c>
      <c r="E702" s="102" t="str">
        <f t="shared" si="20"/>
        <v>03</v>
      </c>
      <c r="F702" s="102" t="str">
        <f>_xlfn.CONCAT(Tableau2[[#This Row],[2a]],Tableau2[[#This Row],[2c]])</f>
        <v>202203</v>
      </c>
      <c r="G702" s="96">
        <v>1480278</v>
      </c>
      <c r="H702">
        <v>436</v>
      </c>
      <c r="I702" s="102">
        <f>Tableau2[[#This Row],[4. poids OT (kg)]]/1000</f>
        <v>0.436</v>
      </c>
      <c r="J702" t="s">
        <v>47</v>
      </c>
      <c r="K702">
        <v>330</v>
      </c>
      <c r="L702">
        <v>91100</v>
      </c>
      <c r="M702" t="s">
        <v>70</v>
      </c>
      <c r="N702">
        <v>67100</v>
      </c>
      <c r="O702" t="s">
        <v>79</v>
      </c>
      <c r="P702">
        <v>515.798</v>
      </c>
      <c r="Q702" t="s">
        <v>72</v>
      </c>
      <c r="R702">
        <v>1969</v>
      </c>
      <c r="S702" t="s">
        <v>69</v>
      </c>
      <c r="T702">
        <f>VLOOKUP(Tableau2[[#This Row],[5. type transport]],'Taux émission CO2e'!$A$5:$D$16,4,0)</f>
        <v>0.16</v>
      </c>
      <c r="U702">
        <f>VLOOKUP(Tableau2[[#This Row],[5. type transport]],'Taux émission CO2e'!$A$5:$B$16,2,0)</f>
        <v>0.3</v>
      </c>
      <c r="V702">
        <f>VLOOKUP(Tableau2[[#This Row],[5. type transport]],'Taux émission CO2e'!$A$20:$D$31,4,0)</f>
        <v>6.7400000000000002E-2</v>
      </c>
      <c r="W702">
        <f>VLOOKUP(Tableau2[[#This Row],[5. type transport]],'Taux émission CO2e'!$A$20:$B$31,2,0)</f>
        <v>0.7</v>
      </c>
      <c r="X702" s="98">
        <f t="shared" si="21"/>
        <v>21.404832987039999</v>
      </c>
    </row>
    <row r="703" spans="1:24" x14ac:dyDescent="0.25">
      <c r="A703" s="97">
        <v>202000000000</v>
      </c>
      <c r="B703" s="95">
        <v>44636</v>
      </c>
      <c r="C703" s="102">
        <f>YEAR(Tableau2[[#This Row],[2. date saisie]])</f>
        <v>2022</v>
      </c>
      <c r="D703" s="102">
        <f>MONTH(Tableau2[[#This Row],[2. date saisie]])</f>
        <v>3</v>
      </c>
      <c r="E703" s="102" t="str">
        <f t="shared" si="20"/>
        <v>03</v>
      </c>
      <c r="F703" s="102" t="str">
        <f>_xlfn.CONCAT(Tableau2[[#This Row],[2a]],Tableau2[[#This Row],[2c]])</f>
        <v>202203</v>
      </c>
      <c r="G703" s="96">
        <v>1480279</v>
      </c>
      <c r="H703">
        <v>436</v>
      </c>
      <c r="I703" s="102">
        <f>Tableau2[[#This Row],[4. poids OT (kg)]]/1000</f>
        <v>0.436</v>
      </c>
      <c r="J703" t="s">
        <v>47</v>
      </c>
      <c r="K703">
        <v>360</v>
      </c>
      <c r="L703">
        <v>91100</v>
      </c>
      <c r="M703" t="s">
        <v>70</v>
      </c>
      <c r="N703">
        <v>39570</v>
      </c>
      <c r="O703" t="s">
        <v>105</v>
      </c>
      <c r="P703">
        <v>380.45499999999998</v>
      </c>
      <c r="Q703" t="s">
        <v>72</v>
      </c>
      <c r="R703">
        <v>1969</v>
      </c>
      <c r="S703" t="s">
        <v>69</v>
      </c>
      <c r="T703">
        <f>VLOOKUP(Tableau2[[#This Row],[5. type transport]],'Taux émission CO2e'!$A$5:$D$16,4,0)</f>
        <v>0.16</v>
      </c>
      <c r="U703">
        <f>VLOOKUP(Tableau2[[#This Row],[5. type transport]],'Taux émission CO2e'!$A$5:$B$16,2,0)</f>
        <v>0.3</v>
      </c>
      <c r="V703">
        <f>VLOOKUP(Tableau2[[#This Row],[5. type transport]],'Taux émission CO2e'!$A$20:$D$31,4,0)</f>
        <v>6.7400000000000002E-2</v>
      </c>
      <c r="W703">
        <f>VLOOKUP(Tableau2[[#This Row],[5. type transport]],'Taux émission CO2e'!$A$20:$B$31,2,0)</f>
        <v>0.7</v>
      </c>
      <c r="X703" s="98">
        <f t="shared" si="21"/>
        <v>15.7883042084</v>
      </c>
    </row>
    <row r="704" spans="1:24" x14ac:dyDescent="0.25">
      <c r="A704" s="97">
        <v>202000000000</v>
      </c>
      <c r="B704" s="95">
        <v>44636</v>
      </c>
      <c r="C704" s="102">
        <f>YEAR(Tableau2[[#This Row],[2. date saisie]])</f>
        <v>2022</v>
      </c>
      <c r="D704" s="102">
        <f>MONTH(Tableau2[[#This Row],[2. date saisie]])</f>
        <v>3</v>
      </c>
      <c r="E704" s="102" t="str">
        <f t="shared" si="20"/>
        <v>03</v>
      </c>
      <c r="F704" s="102" t="str">
        <f>_xlfn.CONCAT(Tableau2[[#This Row],[2a]],Tableau2[[#This Row],[2c]])</f>
        <v>202203</v>
      </c>
      <c r="G704" s="96">
        <v>1480275</v>
      </c>
      <c r="H704">
        <v>693</v>
      </c>
      <c r="I704" s="102">
        <f>Tableau2[[#This Row],[4. poids OT (kg)]]/1000</f>
        <v>0.69299999999999995</v>
      </c>
      <c r="J704" t="s">
        <v>47</v>
      </c>
      <c r="K704">
        <v>444.15</v>
      </c>
      <c r="L704">
        <v>91100</v>
      </c>
      <c r="M704" t="s">
        <v>70</v>
      </c>
      <c r="N704">
        <v>13000</v>
      </c>
      <c r="O704" t="s">
        <v>80</v>
      </c>
      <c r="P704">
        <v>740.44500000000005</v>
      </c>
      <c r="Q704" t="s">
        <v>72</v>
      </c>
      <c r="R704">
        <v>1969</v>
      </c>
      <c r="S704" t="s">
        <v>69</v>
      </c>
      <c r="T704">
        <f>VLOOKUP(Tableau2[[#This Row],[5. type transport]],'Taux émission CO2e'!$A$5:$D$16,4,0)</f>
        <v>0.16</v>
      </c>
      <c r="U704">
        <f>VLOOKUP(Tableau2[[#This Row],[5. type transport]],'Taux émission CO2e'!$A$5:$B$16,2,0)</f>
        <v>0.3</v>
      </c>
      <c r="V704">
        <f>VLOOKUP(Tableau2[[#This Row],[5. type transport]],'Taux émission CO2e'!$A$20:$D$31,4,0)</f>
        <v>6.7400000000000002E-2</v>
      </c>
      <c r="W704">
        <f>VLOOKUP(Tableau2[[#This Row],[5. type transport]],'Taux émission CO2e'!$A$20:$B$31,2,0)</f>
        <v>0.7</v>
      </c>
      <c r="X704" s="98">
        <f t="shared" si="21"/>
        <v>48.839559684299999</v>
      </c>
    </row>
    <row r="705" spans="1:24" x14ac:dyDescent="0.25">
      <c r="A705" s="97">
        <v>202000000000</v>
      </c>
      <c r="B705" s="95">
        <v>44637</v>
      </c>
      <c r="C705" s="102">
        <f>YEAR(Tableau2[[#This Row],[2. date saisie]])</f>
        <v>2022</v>
      </c>
      <c r="D705" s="102">
        <f>MONTH(Tableau2[[#This Row],[2. date saisie]])</f>
        <v>3</v>
      </c>
      <c r="E705" s="102" t="str">
        <f t="shared" si="20"/>
        <v>03</v>
      </c>
      <c r="F705" s="102" t="str">
        <f>_xlfn.CONCAT(Tableau2[[#This Row],[2a]],Tableau2[[#This Row],[2c]])</f>
        <v>202203</v>
      </c>
      <c r="G705" s="96">
        <v>1481077</v>
      </c>
      <c r="H705">
        <v>240</v>
      </c>
      <c r="I705" s="102">
        <f>Tableau2[[#This Row],[4. poids OT (kg)]]/1000</f>
        <v>0.24</v>
      </c>
      <c r="J705" t="s">
        <v>39</v>
      </c>
      <c r="K705">
        <v>100</v>
      </c>
      <c r="L705">
        <v>91100</v>
      </c>
      <c r="M705" t="s">
        <v>70</v>
      </c>
      <c r="N705">
        <v>94440</v>
      </c>
      <c r="O705" t="s">
        <v>120</v>
      </c>
      <c r="P705">
        <v>34.085999999999999</v>
      </c>
      <c r="Q705" t="s">
        <v>72</v>
      </c>
      <c r="R705">
        <v>1969</v>
      </c>
      <c r="S705" t="s">
        <v>69</v>
      </c>
      <c r="T705">
        <f>VLOOKUP(Tableau2[[#This Row],[5. type transport]],'Taux émission CO2e'!$A$5:$D$16,4,0)</f>
        <v>0.24099999999999999</v>
      </c>
      <c r="U705">
        <f>VLOOKUP(Tableau2[[#This Row],[5. type transport]],'Taux émission CO2e'!$A$5:$B$16,2,0)</f>
        <v>1</v>
      </c>
      <c r="V705">
        <f>VLOOKUP(Tableau2[[#This Row],[5. type transport]],'Taux émission CO2e'!$A$20:$D$31,4,0)</f>
        <v>0</v>
      </c>
      <c r="W705">
        <f>VLOOKUP(Tableau2[[#This Row],[5. type transport]],'Taux émission CO2e'!$A$20:$B$31,2,0)</f>
        <v>0</v>
      </c>
      <c r="X705" s="98">
        <f t="shared" si="21"/>
        <v>1.9715342399999998</v>
      </c>
    </row>
    <row r="706" spans="1:24" x14ac:dyDescent="0.25">
      <c r="A706" s="97">
        <v>202000000000</v>
      </c>
      <c r="B706" s="95">
        <v>44637</v>
      </c>
      <c r="C706" s="102">
        <f>YEAR(Tableau2[[#This Row],[2. date saisie]])</f>
        <v>2022</v>
      </c>
      <c r="D706" s="102">
        <f>MONTH(Tableau2[[#This Row],[2. date saisie]])</f>
        <v>3</v>
      </c>
      <c r="E706" s="102" t="str">
        <f t="shared" ref="E706:E769" si="22">IF(D706&lt;10,"0"&amp;D706,D706)</f>
        <v>03</v>
      </c>
      <c r="F706" s="102" t="str">
        <f>_xlfn.CONCAT(Tableau2[[#This Row],[2a]],Tableau2[[#This Row],[2c]])</f>
        <v>202203</v>
      </c>
      <c r="G706" s="96">
        <v>1480214</v>
      </c>
      <c r="H706">
        <v>150</v>
      </c>
      <c r="I706" s="102">
        <f>Tableau2[[#This Row],[4. poids OT (kg)]]/1000</f>
        <v>0.15</v>
      </c>
      <c r="J706" t="s">
        <v>47</v>
      </c>
      <c r="K706">
        <v>166</v>
      </c>
      <c r="L706">
        <v>39570</v>
      </c>
      <c r="M706" t="s">
        <v>115</v>
      </c>
      <c r="N706">
        <v>91100</v>
      </c>
      <c r="O706" t="s">
        <v>76</v>
      </c>
      <c r="P706">
        <v>380.58600000000001</v>
      </c>
      <c r="Q706" t="s">
        <v>116</v>
      </c>
      <c r="R706">
        <v>1986</v>
      </c>
      <c r="S706" t="s">
        <v>69</v>
      </c>
      <c r="T706">
        <f>VLOOKUP(Tableau2[[#This Row],[5. type transport]],'Taux émission CO2e'!$A$5:$D$16,4,0)</f>
        <v>0.16</v>
      </c>
      <c r="U706">
        <f>VLOOKUP(Tableau2[[#This Row],[5. type transport]],'Taux émission CO2e'!$A$5:$B$16,2,0)</f>
        <v>0.3</v>
      </c>
      <c r="V706">
        <f>VLOOKUP(Tableau2[[#This Row],[5. type transport]],'Taux émission CO2e'!$A$20:$D$31,4,0)</f>
        <v>6.7400000000000002E-2</v>
      </c>
      <c r="W706">
        <f>VLOOKUP(Tableau2[[#This Row],[5. type transport]],'Taux émission CO2e'!$A$20:$B$31,2,0)</f>
        <v>0.7</v>
      </c>
      <c r="X706" s="98">
        <f t="shared" ref="X706:X769" si="23">(U706*T706*I706*P706)+(V706*W706*P706*I706)</f>
        <v>5.4336263219999994</v>
      </c>
    </row>
    <row r="707" spans="1:24" x14ac:dyDescent="0.25">
      <c r="A707" s="97">
        <v>202000000000</v>
      </c>
      <c r="B707" s="95">
        <v>44637</v>
      </c>
      <c r="C707" s="102">
        <f>YEAR(Tableau2[[#This Row],[2. date saisie]])</f>
        <v>2022</v>
      </c>
      <c r="D707" s="102">
        <f>MONTH(Tableau2[[#This Row],[2. date saisie]])</f>
        <v>3</v>
      </c>
      <c r="E707" s="102" t="str">
        <f t="shared" si="22"/>
        <v>03</v>
      </c>
      <c r="F707" s="102" t="str">
        <f>_xlfn.CONCAT(Tableau2[[#This Row],[2a]],Tableau2[[#This Row],[2c]])</f>
        <v>202203</v>
      </c>
      <c r="G707" s="96">
        <v>1479944</v>
      </c>
      <c r="H707">
        <v>300</v>
      </c>
      <c r="I707" s="102">
        <f>Tableau2[[#This Row],[4. poids OT (kg)]]/1000</f>
        <v>0.3</v>
      </c>
      <c r="J707" t="s">
        <v>46</v>
      </c>
      <c r="K707">
        <v>200</v>
      </c>
      <c r="L707">
        <v>67100</v>
      </c>
      <c r="M707" t="s">
        <v>73</v>
      </c>
      <c r="N707">
        <v>59100</v>
      </c>
      <c r="O707" t="s">
        <v>74</v>
      </c>
      <c r="P707">
        <v>540.18499999999995</v>
      </c>
      <c r="Q707" t="s">
        <v>75</v>
      </c>
      <c r="R707">
        <v>1987</v>
      </c>
      <c r="S707" t="s">
        <v>69</v>
      </c>
      <c r="T707">
        <f>VLOOKUP(Tableau2[[#This Row],[5. type transport]],'Taux émission CO2e'!$A$5:$D$16,4,0)</f>
        <v>0.16</v>
      </c>
      <c r="U707">
        <f>VLOOKUP(Tableau2[[#This Row],[5. type transport]],'Taux émission CO2e'!$A$5:$B$16,2,0)</f>
        <v>0.3</v>
      </c>
      <c r="V707">
        <f>VLOOKUP(Tableau2[[#This Row],[5. type transport]],'Taux émission CO2e'!$A$20:$D$31,4,0)</f>
        <v>6.7400000000000002E-2</v>
      </c>
      <c r="W707">
        <f>VLOOKUP(Tableau2[[#This Row],[5. type transport]],'Taux émission CO2e'!$A$20:$B$31,2,0)</f>
        <v>0.7</v>
      </c>
      <c r="X707" s="98">
        <f t="shared" si="23"/>
        <v>15.424442489999997</v>
      </c>
    </row>
    <row r="708" spans="1:24" x14ac:dyDescent="0.25">
      <c r="A708" s="97">
        <v>202000000000</v>
      </c>
      <c r="B708" s="95">
        <v>44637</v>
      </c>
      <c r="C708" s="102">
        <f>YEAR(Tableau2[[#This Row],[2. date saisie]])</f>
        <v>2022</v>
      </c>
      <c r="D708" s="102">
        <f>MONTH(Tableau2[[#This Row],[2. date saisie]])</f>
        <v>3</v>
      </c>
      <c r="E708" s="102" t="str">
        <f t="shared" si="22"/>
        <v>03</v>
      </c>
      <c r="F708" s="102" t="str">
        <f>_xlfn.CONCAT(Tableau2[[#This Row],[2a]],Tableau2[[#This Row],[2c]])</f>
        <v>202203</v>
      </c>
      <c r="G708" s="96">
        <v>1479770</v>
      </c>
      <c r="H708">
        <v>200</v>
      </c>
      <c r="I708" s="102">
        <f>Tableau2[[#This Row],[4. poids OT (kg)]]/1000</f>
        <v>0.2</v>
      </c>
      <c r="J708" t="s">
        <v>47</v>
      </c>
      <c r="K708">
        <v>239</v>
      </c>
      <c r="L708">
        <v>26750</v>
      </c>
      <c r="M708" t="s">
        <v>82</v>
      </c>
      <c r="N708">
        <v>91100</v>
      </c>
      <c r="O708" t="s">
        <v>76</v>
      </c>
      <c r="P708">
        <v>541.52599999999995</v>
      </c>
      <c r="Q708" t="s">
        <v>83</v>
      </c>
      <c r="R708">
        <v>1998</v>
      </c>
      <c r="S708" t="s">
        <v>78</v>
      </c>
      <c r="T708">
        <f>VLOOKUP(Tableau2[[#This Row],[5. type transport]],'Taux émission CO2e'!$A$5:$D$16,4,0)</f>
        <v>0.16</v>
      </c>
      <c r="U708">
        <f>VLOOKUP(Tableau2[[#This Row],[5. type transport]],'Taux émission CO2e'!$A$5:$B$16,2,0)</f>
        <v>0.3</v>
      </c>
      <c r="V708">
        <f>VLOOKUP(Tableau2[[#This Row],[5. type transport]],'Taux émission CO2e'!$A$20:$D$31,4,0)</f>
        <v>6.7400000000000002E-2</v>
      </c>
      <c r="W708">
        <f>VLOOKUP(Tableau2[[#This Row],[5. type transport]],'Taux émission CO2e'!$A$20:$B$31,2,0)</f>
        <v>0.7</v>
      </c>
      <c r="X708" s="98">
        <f t="shared" si="23"/>
        <v>10.308488936</v>
      </c>
    </row>
    <row r="709" spans="1:24" x14ac:dyDescent="0.25">
      <c r="A709" s="97">
        <v>202000000000</v>
      </c>
      <c r="B709" s="95">
        <v>44638</v>
      </c>
      <c r="C709" s="102">
        <f>YEAR(Tableau2[[#This Row],[2. date saisie]])</f>
        <v>2022</v>
      </c>
      <c r="D709" s="102">
        <f>MONTH(Tableau2[[#This Row],[2. date saisie]])</f>
        <v>3</v>
      </c>
      <c r="E709" s="102" t="str">
        <f t="shared" si="22"/>
        <v>03</v>
      </c>
      <c r="F709" s="102" t="str">
        <f>_xlfn.CONCAT(Tableau2[[#This Row],[2a]],Tableau2[[#This Row],[2c]])</f>
        <v>202203</v>
      </c>
      <c r="G709" s="96">
        <v>1480651</v>
      </c>
      <c r="H709">
        <v>150</v>
      </c>
      <c r="I709" s="102">
        <f>Tableau2[[#This Row],[4. poids OT (kg)]]/1000</f>
        <v>0.15</v>
      </c>
      <c r="J709" t="s">
        <v>46</v>
      </c>
      <c r="K709">
        <v>100</v>
      </c>
      <c r="L709">
        <v>59810</v>
      </c>
      <c r="M709" t="s">
        <v>67</v>
      </c>
      <c r="N709">
        <v>91100</v>
      </c>
      <c r="O709" t="s">
        <v>76</v>
      </c>
      <c r="P709">
        <v>250.27799999999999</v>
      </c>
      <c r="Q709" t="s">
        <v>112</v>
      </c>
      <c r="R709">
        <v>1998</v>
      </c>
      <c r="S709" t="s">
        <v>69</v>
      </c>
      <c r="T709">
        <f>VLOOKUP(Tableau2[[#This Row],[5. type transport]],'Taux émission CO2e'!$A$5:$D$16,4,0)</f>
        <v>0.16</v>
      </c>
      <c r="U709">
        <f>VLOOKUP(Tableau2[[#This Row],[5. type transport]],'Taux émission CO2e'!$A$5:$B$16,2,0)</f>
        <v>0.3</v>
      </c>
      <c r="V709">
        <f>VLOOKUP(Tableau2[[#This Row],[5. type transport]],'Taux émission CO2e'!$A$20:$D$31,4,0)</f>
        <v>6.7400000000000002E-2</v>
      </c>
      <c r="W709">
        <f>VLOOKUP(Tableau2[[#This Row],[5. type transport]],'Taux émission CO2e'!$A$20:$B$31,2,0)</f>
        <v>0.7</v>
      </c>
      <c r="X709" s="98">
        <f t="shared" si="23"/>
        <v>3.5732190059999995</v>
      </c>
    </row>
    <row r="710" spans="1:24" x14ac:dyDescent="0.25">
      <c r="A710">
        <v>20220400055</v>
      </c>
      <c r="B710" s="95">
        <v>44638</v>
      </c>
      <c r="C710" s="102">
        <f>YEAR(Tableau2[[#This Row],[2. date saisie]])</f>
        <v>2022</v>
      </c>
      <c r="D710" s="102">
        <f>MONTH(Tableau2[[#This Row],[2. date saisie]])</f>
        <v>3</v>
      </c>
      <c r="E710" s="102" t="str">
        <f t="shared" si="22"/>
        <v>03</v>
      </c>
      <c r="F710" s="102" t="str">
        <f>_xlfn.CONCAT(Tableau2[[#This Row],[2a]],Tableau2[[#This Row],[2c]])</f>
        <v>202203</v>
      </c>
      <c r="G710" s="96">
        <v>1481448</v>
      </c>
      <c r="H710">
        <v>200</v>
      </c>
      <c r="I710" s="102">
        <f>Tableau2[[#This Row],[4. poids OT (kg)]]/1000</f>
        <v>0.2</v>
      </c>
      <c r="J710" t="s">
        <v>47</v>
      </c>
      <c r="K710">
        <v>108</v>
      </c>
      <c r="L710">
        <v>91100</v>
      </c>
      <c r="M710" t="s">
        <v>70</v>
      </c>
      <c r="N710">
        <v>89440</v>
      </c>
      <c r="O710" t="s">
        <v>137</v>
      </c>
      <c r="P710">
        <v>167.37</v>
      </c>
      <c r="Q710" t="s">
        <v>72</v>
      </c>
      <c r="R710">
        <v>1969</v>
      </c>
      <c r="S710" t="s">
        <v>69</v>
      </c>
      <c r="T710">
        <f>VLOOKUP(Tableau2[[#This Row],[5. type transport]],'Taux émission CO2e'!$A$5:$D$16,4,0)</f>
        <v>0.16</v>
      </c>
      <c r="U710">
        <f>VLOOKUP(Tableau2[[#This Row],[5. type transport]],'Taux émission CO2e'!$A$5:$B$16,2,0)</f>
        <v>0.3</v>
      </c>
      <c r="V710">
        <f>VLOOKUP(Tableau2[[#This Row],[5. type transport]],'Taux émission CO2e'!$A$20:$D$31,4,0)</f>
        <v>6.7400000000000002E-2</v>
      </c>
      <c r="W710">
        <f>VLOOKUP(Tableau2[[#This Row],[5. type transport]],'Taux émission CO2e'!$A$20:$B$31,2,0)</f>
        <v>0.7</v>
      </c>
      <c r="X710" s="98">
        <f t="shared" si="23"/>
        <v>3.1860553200000004</v>
      </c>
    </row>
    <row r="711" spans="1:24" x14ac:dyDescent="0.25">
      <c r="A711" s="97">
        <v>202000000000</v>
      </c>
      <c r="B711" s="95">
        <v>44638</v>
      </c>
      <c r="C711" s="102">
        <f>YEAR(Tableau2[[#This Row],[2. date saisie]])</f>
        <v>2022</v>
      </c>
      <c r="D711" s="102">
        <f>MONTH(Tableau2[[#This Row],[2. date saisie]])</f>
        <v>3</v>
      </c>
      <c r="E711" s="102" t="str">
        <f t="shared" si="22"/>
        <v>03</v>
      </c>
      <c r="F711" s="102" t="str">
        <f>_xlfn.CONCAT(Tableau2[[#This Row],[2a]],Tableau2[[#This Row],[2c]])</f>
        <v>202203</v>
      </c>
      <c r="G711" s="96">
        <v>1480578</v>
      </c>
      <c r="H711">
        <v>300</v>
      </c>
      <c r="I711" s="102">
        <f>Tableau2[[#This Row],[4. poids OT (kg)]]/1000</f>
        <v>0.3</v>
      </c>
      <c r="J711" t="s">
        <v>46</v>
      </c>
      <c r="K711">
        <v>131</v>
      </c>
      <c r="L711">
        <v>62780</v>
      </c>
      <c r="M711" t="s">
        <v>113</v>
      </c>
      <c r="N711">
        <v>91100</v>
      </c>
      <c r="O711" t="s">
        <v>76</v>
      </c>
      <c r="P711">
        <v>278.49700000000001</v>
      </c>
      <c r="Q711" t="s">
        <v>114</v>
      </c>
      <c r="R711">
        <v>1987</v>
      </c>
      <c r="S711" t="s">
        <v>78</v>
      </c>
      <c r="T711">
        <f>VLOOKUP(Tableau2[[#This Row],[5. type transport]],'Taux émission CO2e'!$A$5:$D$16,4,0)</f>
        <v>0.16</v>
      </c>
      <c r="U711">
        <f>VLOOKUP(Tableau2[[#This Row],[5. type transport]],'Taux émission CO2e'!$A$5:$B$16,2,0)</f>
        <v>0.3</v>
      </c>
      <c r="V711">
        <f>VLOOKUP(Tableau2[[#This Row],[5. type transport]],'Taux émission CO2e'!$A$20:$D$31,4,0)</f>
        <v>6.7400000000000002E-2</v>
      </c>
      <c r="W711">
        <f>VLOOKUP(Tableau2[[#This Row],[5. type transport]],'Taux émission CO2e'!$A$20:$B$31,2,0)</f>
        <v>0.7</v>
      </c>
      <c r="X711" s="98">
        <f t="shared" si="23"/>
        <v>7.9522033380000003</v>
      </c>
    </row>
    <row r="712" spans="1:24" x14ac:dyDescent="0.25">
      <c r="A712" s="97">
        <v>202000000000</v>
      </c>
      <c r="B712" s="95">
        <v>44638</v>
      </c>
      <c r="C712" s="102">
        <f>YEAR(Tableau2[[#This Row],[2. date saisie]])</f>
        <v>2022</v>
      </c>
      <c r="D712" s="102">
        <f>MONTH(Tableau2[[#This Row],[2. date saisie]])</f>
        <v>3</v>
      </c>
      <c r="E712" s="102" t="str">
        <f t="shared" si="22"/>
        <v>03</v>
      </c>
      <c r="F712" s="102" t="str">
        <f>_xlfn.CONCAT(Tableau2[[#This Row],[2a]],Tableau2[[#This Row],[2c]])</f>
        <v>202203</v>
      </c>
      <c r="G712" s="96">
        <v>1481372</v>
      </c>
      <c r="H712">
        <v>100</v>
      </c>
      <c r="I712" s="102">
        <f>Tableau2[[#This Row],[4. poids OT (kg)]]/1000</f>
        <v>0.1</v>
      </c>
      <c r="J712" t="s">
        <v>47</v>
      </c>
      <c r="K712">
        <v>140</v>
      </c>
      <c r="L712">
        <v>91100</v>
      </c>
      <c r="M712" t="s">
        <v>70</v>
      </c>
      <c r="N712">
        <v>67100</v>
      </c>
      <c r="O712" t="s">
        <v>79</v>
      </c>
      <c r="P712">
        <v>515.798</v>
      </c>
      <c r="Q712" t="s">
        <v>72</v>
      </c>
      <c r="R712">
        <v>1969</v>
      </c>
      <c r="S712" t="s">
        <v>69</v>
      </c>
      <c r="T712">
        <f>VLOOKUP(Tableau2[[#This Row],[5. type transport]],'Taux émission CO2e'!$A$5:$D$16,4,0)</f>
        <v>0.16</v>
      </c>
      <c r="U712">
        <f>VLOOKUP(Tableau2[[#This Row],[5. type transport]],'Taux émission CO2e'!$A$5:$B$16,2,0)</f>
        <v>0.3</v>
      </c>
      <c r="V712">
        <f>VLOOKUP(Tableau2[[#This Row],[5. type transport]],'Taux émission CO2e'!$A$20:$D$31,4,0)</f>
        <v>6.7400000000000002E-2</v>
      </c>
      <c r="W712">
        <f>VLOOKUP(Tableau2[[#This Row],[5. type transport]],'Taux émission CO2e'!$A$20:$B$31,2,0)</f>
        <v>0.7</v>
      </c>
      <c r="X712" s="98">
        <f t="shared" si="23"/>
        <v>4.909365364000001</v>
      </c>
    </row>
    <row r="713" spans="1:24" x14ac:dyDescent="0.25">
      <c r="A713" s="97">
        <v>202000000000</v>
      </c>
      <c r="B713" s="95">
        <v>44638</v>
      </c>
      <c r="C713" s="102">
        <f>YEAR(Tableau2[[#This Row],[2. date saisie]])</f>
        <v>2022</v>
      </c>
      <c r="D713" s="102">
        <f>MONTH(Tableau2[[#This Row],[2. date saisie]])</f>
        <v>3</v>
      </c>
      <c r="E713" s="102" t="str">
        <f t="shared" si="22"/>
        <v>03</v>
      </c>
      <c r="F713" s="102" t="str">
        <f>_xlfn.CONCAT(Tableau2[[#This Row],[2a]],Tableau2[[#This Row],[2c]])</f>
        <v>202203</v>
      </c>
      <c r="G713" s="96">
        <v>1481138</v>
      </c>
      <c r="H713">
        <v>100</v>
      </c>
      <c r="I713" s="102">
        <f>Tableau2[[#This Row],[4. poids OT (kg)]]/1000</f>
        <v>0.1</v>
      </c>
      <c r="J713" t="s">
        <v>46</v>
      </c>
      <c r="K713">
        <v>145</v>
      </c>
      <c r="L713">
        <v>19410</v>
      </c>
      <c r="M713" t="s">
        <v>196</v>
      </c>
      <c r="N713">
        <v>91100</v>
      </c>
      <c r="O713" t="s">
        <v>76</v>
      </c>
      <c r="P713">
        <v>456.06700000000001</v>
      </c>
      <c r="Q713" t="s">
        <v>197</v>
      </c>
      <c r="R713">
        <v>1990</v>
      </c>
      <c r="S713" t="s">
        <v>69</v>
      </c>
      <c r="T713">
        <f>VLOOKUP(Tableau2[[#This Row],[5. type transport]],'Taux émission CO2e'!$A$5:$D$16,4,0)</f>
        <v>0.16</v>
      </c>
      <c r="U713">
        <f>VLOOKUP(Tableau2[[#This Row],[5. type transport]],'Taux émission CO2e'!$A$5:$B$16,2,0)</f>
        <v>0.3</v>
      </c>
      <c r="V713">
        <f>VLOOKUP(Tableau2[[#This Row],[5. type transport]],'Taux émission CO2e'!$A$20:$D$31,4,0)</f>
        <v>6.7400000000000002E-2</v>
      </c>
      <c r="W713">
        <f>VLOOKUP(Tableau2[[#This Row],[5. type transport]],'Taux émission CO2e'!$A$20:$B$31,2,0)</f>
        <v>0.7</v>
      </c>
      <c r="X713" s="98">
        <f t="shared" si="23"/>
        <v>4.3408457060000005</v>
      </c>
    </row>
    <row r="714" spans="1:24" x14ac:dyDescent="0.25">
      <c r="A714" s="97">
        <v>202000000000</v>
      </c>
      <c r="B714" s="95">
        <v>44638</v>
      </c>
      <c r="C714" s="102">
        <f>YEAR(Tableau2[[#This Row],[2. date saisie]])</f>
        <v>2022</v>
      </c>
      <c r="D714" s="102">
        <f>MONTH(Tableau2[[#This Row],[2. date saisie]])</f>
        <v>3</v>
      </c>
      <c r="E714" s="102" t="str">
        <f t="shared" si="22"/>
        <v>03</v>
      </c>
      <c r="F714" s="102" t="str">
        <f>_xlfn.CONCAT(Tableau2[[#This Row],[2a]],Tableau2[[#This Row],[2c]])</f>
        <v>202203</v>
      </c>
      <c r="G714" s="96">
        <v>1480571</v>
      </c>
      <c r="H714">
        <v>150</v>
      </c>
      <c r="I714" s="102">
        <f>Tableau2[[#This Row],[4. poids OT (kg)]]/1000</f>
        <v>0.15</v>
      </c>
      <c r="J714" t="s">
        <v>46</v>
      </c>
      <c r="K714">
        <v>150</v>
      </c>
      <c r="L714">
        <v>60000</v>
      </c>
      <c r="M714" t="s">
        <v>138</v>
      </c>
      <c r="N714">
        <v>59118</v>
      </c>
      <c r="O714" t="s">
        <v>198</v>
      </c>
      <c r="P714">
        <v>207.655</v>
      </c>
      <c r="Q714" t="s">
        <v>139</v>
      </c>
      <c r="R714">
        <v>1995</v>
      </c>
      <c r="S714" t="s">
        <v>69</v>
      </c>
      <c r="T714">
        <f>VLOOKUP(Tableau2[[#This Row],[5. type transport]],'Taux émission CO2e'!$A$5:$D$16,4,0)</f>
        <v>0.16</v>
      </c>
      <c r="U714">
        <f>VLOOKUP(Tableau2[[#This Row],[5. type transport]],'Taux émission CO2e'!$A$5:$B$16,2,0)</f>
        <v>0.3</v>
      </c>
      <c r="V714">
        <f>VLOOKUP(Tableau2[[#This Row],[5. type transport]],'Taux émission CO2e'!$A$20:$D$31,4,0)</f>
        <v>6.7400000000000002E-2</v>
      </c>
      <c r="W714">
        <f>VLOOKUP(Tableau2[[#This Row],[5. type transport]],'Taux émission CO2e'!$A$20:$B$31,2,0)</f>
        <v>0.7</v>
      </c>
      <c r="X714" s="98">
        <f t="shared" si="23"/>
        <v>2.9646904349999996</v>
      </c>
    </row>
    <row r="715" spans="1:24" x14ac:dyDescent="0.25">
      <c r="A715" s="97">
        <v>202000000000</v>
      </c>
      <c r="B715" s="95">
        <v>44638</v>
      </c>
      <c r="C715" s="102">
        <f>YEAR(Tableau2[[#This Row],[2. date saisie]])</f>
        <v>2022</v>
      </c>
      <c r="D715" s="102">
        <f>MONTH(Tableau2[[#This Row],[2. date saisie]])</f>
        <v>3</v>
      </c>
      <c r="E715" s="102" t="str">
        <f t="shared" si="22"/>
        <v>03</v>
      </c>
      <c r="F715" s="102" t="str">
        <f>_xlfn.CONCAT(Tableau2[[#This Row],[2a]],Tableau2[[#This Row],[2c]])</f>
        <v>202203</v>
      </c>
      <c r="G715" s="96">
        <v>1481078</v>
      </c>
      <c r="H715">
        <v>100</v>
      </c>
      <c r="I715" s="102">
        <f>Tableau2[[#This Row],[4. poids OT (kg)]]/1000</f>
        <v>0.1</v>
      </c>
      <c r="J715" t="s">
        <v>47</v>
      </c>
      <c r="K715">
        <v>159</v>
      </c>
      <c r="L715">
        <v>91100</v>
      </c>
      <c r="M715" t="s">
        <v>70</v>
      </c>
      <c r="N715">
        <v>40230</v>
      </c>
      <c r="O715" t="s">
        <v>199</v>
      </c>
      <c r="P715">
        <v>728.06100000000004</v>
      </c>
      <c r="Q715" t="s">
        <v>72</v>
      </c>
      <c r="R715">
        <v>1969</v>
      </c>
      <c r="S715" t="s">
        <v>69</v>
      </c>
      <c r="T715">
        <f>VLOOKUP(Tableau2[[#This Row],[5. type transport]],'Taux émission CO2e'!$A$5:$D$16,4,0)</f>
        <v>0.16</v>
      </c>
      <c r="U715">
        <f>VLOOKUP(Tableau2[[#This Row],[5. type transport]],'Taux émission CO2e'!$A$5:$B$16,2,0)</f>
        <v>0.3</v>
      </c>
      <c r="V715">
        <f>VLOOKUP(Tableau2[[#This Row],[5. type transport]],'Taux émission CO2e'!$A$20:$D$31,4,0)</f>
        <v>6.7400000000000002E-2</v>
      </c>
      <c r="W715">
        <f>VLOOKUP(Tableau2[[#This Row],[5. type transport]],'Taux émission CO2e'!$A$20:$B$31,2,0)</f>
        <v>0.7</v>
      </c>
      <c r="X715" s="98">
        <f t="shared" si="23"/>
        <v>6.9296845980000015</v>
      </c>
    </row>
    <row r="716" spans="1:24" x14ac:dyDescent="0.25">
      <c r="A716" s="97">
        <v>202000000000</v>
      </c>
      <c r="B716" s="95">
        <v>44638</v>
      </c>
      <c r="C716" s="102">
        <f>YEAR(Tableau2[[#This Row],[2. date saisie]])</f>
        <v>2022</v>
      </c>
      <c r="D716" s="102">
        <f>MONTH(Tableau2[[#This Row],[2. date saisie]])</f>
        <v>3</v>
      </c>
      <c r="E716" s="102" t="str">
        <f t="shared" si="22"/>
        <v>03</v>
      </c>
      <c r="F716" s="102" t="str">
        <f>_xlfn.CONCAT(Tableau2[[#This Row],[2a]],Tableau2[[#This Row],[2c]])</f>
        <v>202203</v>
      </c>
      <c r="G716" s="96">
        <v>1480850</v>
      </c>
      <c r="H716">
        <v>300</v>
      </c>
      <c r="I716" s="102">
        <f>Tableau2[[#This Row],[4. poids OT (kg)]]/1000</f>
        <v>0.3</v>
      </c>
      <c r="J716" t="s">
        <v>47</v>
      </c>
      <c r="K716">
        <v>178</v>
      </c>
      <c r="L716">
        <v>8090</v>
      </c>
      <c r="M716" t="s">
        <v>81</v>
      </c>
      <c r="N716">
        <v>91100</v>
      </c>
      <c r="O716" t="s">
        <v>76</v>
      </c>
      <c r="P716">
        <v>258.04300000000001</v>
      </c>
      <c r="Q716" t="s">
        <v>124</v>
      </c>
      <c r="R716">
        <v>1992</v>
      </c>
      <c r="S716" t="s">
        <v>78</v>
      </c>
      <c r="T716">
        <f>VLOOKUP(Tableau2[[#This Row],[5. type transport]],'Taux émission CO2e'!$A$5:$D$16,4,0)</f>
        <v>0.16</v>
      </c>
      <c r="U716">
        <f>VLOOKUP(Tableau2[[#This Row],[5. type transport]],'Taux émission CO2e'!$A$5:$B$16,2,0)</f>
        <v>0.3</v>
      </c>
      <c r="V716">
        <f>VLOOKUP(Tableau2[[#This Row],[5. type transport]],'Taux émission CO2e'!$A$20:$D$31,4,0)</f>
        <v>6.7400000000000002E-2</v>
      </c>
      <c r="W716">
        <f>VLOOKUP(Tableau2[[#This Row],[5. type transport]],'Taux émission CO2e'!$A$20:$B$31,2,0)</f>
        <v>0.7</v>
      </c>
      <c r="X716" s="98">
        <f t="shared" si="23"/>
        <v>7.3681598219999991</v>
      </c>
    </row>
    <row r="717" spans="1:24" x14ac:dyDescent="0.25">
      <c r="A717" s="97">
        <v>202000000000</v>
      </c>
      <c r="B717" s="95">
        <v>44638</v>
      </c>
      <c r="C717" s="102">
        <f>YEAR(Tableau2[[#This Row],[2. date saisie]])</f>
        <v>2022</v>
      </c>
      <c r="D717" s="102">
        <f>MONTH(Tableau2[[#This Row],[2. date saisie]])</f>
        <v>3</v>
      </c>
      <c r="E717" s="102" t="str">
        <f t="shared" si="22"/>
        <v>03</v>
      </c>
      <c r="F717" s="102" t="str">
        <f>_xlfn.CONCAT(Tableau2[[#This Row],[2a]],Tableau2[[#This Row],[2c]])</f>
        <v>202203</v>
      </c>
      <c r="G717" s="96">
        <v>1480992</v>
      </c>
      <c r="H717">
        <v>300</v>
      </c>
      <c r="I717" s="102">
        <f>Tableau2[[#This Row],[4. poids OT (kg)]]/1000</f>
        <v>0.3</v>
      </c>
      <c r="J717" t="s">
        <v>46</v>
      </c>
      <c r="K717">
        <v>252</v>
      </c>
      <c r="L717">
        <v>59100</v>
      </c>
      <c r="M717" t="s">
        <v>98</v>
      </c>
      <c r="N717">
        <v>91100</v>
      </c>
      <c r="O717" t="s">
        <v>76</v>
      </c>
      <c r="P717">
        <v>266.35300000000001</v>
      </c>
      <c r="Q717" t="s">
        <v>100</v>
      </c>
      <c r="R717">
        <v>1987</v>
      </c>
      <c r="S717" t="s">
        <v>69</v>
      </c>
      <c r="T717">
        <f>VLOOKUP(Tableau2[[#This Row],[5. type transport]],'Taux émission CO2e'!$A$5:$D$16,4,0)</f>
        <v>0.16</v>
      </c>
      <c r="U717">
        <f>VLOOKUP(Tableau2[[#This Row],[5. type transport]],'Taux émission CO2e'!$A$5:$B$16,2,0)</f>
        <v>0.3</v>
      </c>
      <c r="V717">
        <f>VLOOKUP(Tableau2[[#This Row],[5. type transport]],'Taux émission CO2e'!$A$20:$D$31,4,0)</f>
        <v>6.7400000000000002E-2</v>
      </c>
      <c r="W717">
        <f>VLOOKUP(Tableau2[[#This Row],[5. type transport]],'Taux émission CO2e'!$A$20:$B$31,2,0)</f>
        <v>0.7</v>
      </c>
      <c r="X717" s="98">
        <f t="shared" si="23"/>
        <v>7.6054435619999996</v>
      </c>
    </row>
    <row r="718" spans="1:24" x14ac:dyDescent="0.25">
      <c r="A718" s="97">
        <v>202000000000</v>
      </c>
      <c r="B718" s="95">
        <v>44638</v>
      </c>
      <c r="C718" s="102">
        <f>YEAR(Tableau2[[#This Row],[2. date saisie]])</f>
        <v>2022</v>
      </c>
      <c r="D718" s="102">
        <f>MONTH(Tableau2[[#This Row],[2. date saisie]])</f>
        <v>3</v>
      </c>
      <c r="E718" s="102" t="str">
        <f t="shared" si="22"/>
        <v>03</v>
      </c>
      <c r="F718" s="102" t="str">
        <f>_xlfn.CONCAT(Tableau2[[#This Row],[2a]],Tableau2[[#This Row],[2c]])</f>
        <v>202203</v>
      </c>
      <c r="G718" s="96">
        <v>1481079</v>
      </c>
      <c r="H718">
        <v>450</v>
      </c>
      <c r="I718" s="102">
        <f>Tableau2[[#This Row],[4. poids OT (kg)]]/1000</f>
        <v>0.45</v>
      </c>
      <c r="J718" t="s">
        <v>47</v>
      </c>
      <c r="K718">
        <v>720</v>
      </c>
      <c r="L718">
        <v>91100</v>
      </c>
      <c r="M718" t="s">
        <v>70</v>
      </c>
      <c r="N718">
        <v>64230</v>
      </c>
      <c r="O718" t="s">
        <v>200</v>
      </c>
      <c r="P718">
        <v>766.27099999999996</v>
      </c>
      <c r="Q718" t="s">
        <v>72</v>
      </c>
      <c r="R718">
        <v>1969</v>
      </c>
      <c r="S718" t="s">
        <v>69</v>
      </c>
      <c r="T718">
        <f>VLOOKUP(Tableau2[[#This Row],[5. type transport]],'Taux émission CO2e'!$A$5:$D$16,4,0)</f>
        <v>0.16</v>
      </c>
      <c r="U718">
        <f>VLOOKUP(Tableau2[[#This Row],[5. type transport]],'Taux émission CO2e'!$A$5:$B$16,2,0)</f>
        <v>0.3</v>
      </c>
      <c r="V718">
        <f>VLOOKUP(Tableau2[[#This Row],[5. type transport]],'Taux émission CO2e'!$A$20:$D$31,4,0)</f>
        <v>6.7400000000000002E-2</v>
      </c>
      <c r="W718">
        <f>VLOOKUP(Tableau2[[#This Row],[5. type transport]],'Taux émission CO2e'!$A$20:$B$31,2,0)</f>
        <v>0.7</v>
      </c>
      <c r="X718" s="98">
        <f t="shared" si="23"/>
        <v>32.820153200999997</v>
      </c>
    </row>
    <row r="719" spans="1:24" x14ac:dyDescent="0.25">
      <c r="A719" s="97">
        <v>202000000000</v>
      </c>
      <c r="B719" s="95">
        <v>44641</v>
      </c>
      <c r="C719" s="102">
        <f>YEAR(Tableau2[[#This Row],[2. date saisie]])</f>
        <v>2022</v>
      </c>
      <c r="D719" s="102">
        <f>MONTH(Tableau2[[#This Row],[2. date saisie]])</f>
        <v>3</v>
      </c>
      <c r="E719" s="102" t="str">
        <f t="shared" si="22"/>
        <v>03</v>
      </c>
      <c r="F719" s="102" t="str">
        <f>_xlfn.CONCAT(Tableau2[[#This Row],[2a]],Tableau2[[#This Row],[2c]])</f>
        <v>202203</v>
      </c>
      <c r="G719" s="96">
        <v>1481628</v>
      </c>
      <c r="H719">
        <v>300</v>
      </c>
      <c r="I719" s="102">
        <f>Tableau2[[#This Row],[4. poids OT (kg)]]/1000</f>
        <v>0.3</v>
      </c>
      <c r="J719" t="s">
        <v>46</v>
      </c>
      <c r="K719">
        <v>60</v>
      </c>
      <c r="L719">
        <v>91100</v>
      </c>
      <c r="M719" t="s">
        <v>70</v>
      </c>
      <c r="N719">
        <v>75010</v>
      </c>
      <c r="O719" t="s">
        <v>201</v>
      </c>
      <c r="P719">
        <v>45.17</v>
      </c>
      <c r="Q719" t="s">
        <v>72</v>
      </c>
      <c r="R719">
        <v>1969</v>
      </c>
      <c r="S719" t="s">
        <v>69</v>
      </c>
      <c r="T719">
        <f>VLOOKUP(Tableau2[[#This Row],[5. type transport]],'Taux émission CO2e'!$A$5:$D$16,4,0)</f>
        <v>0.16</v>
      </c>
      <c r="U719">
        <f>VLOOKUP(Tableau2[[#This Row],[5. type transport]],'Taux émission CO2e'!$A$5:$B$16,2,0)</f>
        <v>0.3</v>
      </c>
      <c r="V719">
        <f>VLOOKUP(Tableau2[[#This Row],[5. type transport]],'Taux émission CO2e'!$A$20:$D$31,4,0)</f>
        <v>6.7400000000000002E-2</v>
      </c>
      <c r="W719">
        <f>VLOOKUP(Tableau2[[#This Row],[5. type transport]],'Taux émission CO2e'!$A$20:$B$31,2,0)</f>
        <v>0.7</v>
      </c>
      <c r="X719" s="98">
        <f t="shared" si="23"/>
        <v>1.2897841800000001</v>
      </c>
    </row>
    <row r="720" spans="1:24" x14ac:dyDescent="0.25">
      <c r="A720" s="97">
        <v>202000000000</v>
      </c>
      <c r="B720" s="95">
        <v>44641</v>
      </c>
      <c r="C720" s="102">
        <f>YEAR(Tableau2[[#This Row],[2. date saisie]])</f>
        <v>2022</v>
      </c>
      <c r="D720" s="102">
        <f>MONTH(Tableau2[[#This Row],[2. date saisie]])</f>
        <v>3</v>
      </c>
      <c r="E720" s="102" t="str">
        <f t="shared" si="22"/>
        <v>03</v>
      </c>
      <c r="F720" s="102" t="str">
        <f>_xlfn.CONCAT(Tableau2[[#This Row],[2a]],Tableau2[[#This Row],[2c]])</f>
        <v>202203</v>
      </c>
      <c r="G720" s="96">
        <v>1481027</v>
      </c>
      <c r="H720">
        <v>150</v>
      </c>
      <c r="I720" s="102">
        <f>Tableau2[[#This Row],[4. poids OT (kg)]]/1000</f>
        <v>0.15</v>
      </c>
      <c r="J720" t="s">
        <v>39</v>
      </c>
      <c r="K720">
        <v>90</v>
      </c>
      <c r="L720">
        <v>62138</v>
      </c>
      <c r="M720" t="s">
        <v>132</v>
      </c>
      <c r="N720">
        <v>64230</v>
      </c>
      <c r="O720" t="s">
        <v>200</v>
      </c>
      <c r="P720">
        <v>981.02599999999995</v>
      </c>
      <c r="Q720" t="s">
        <v>133</v>
      </c>
      <c r="R720">
        <v>1991</v>
      </c>
      <c r="S720" t="s">
        <v>69</v>
      </c>
      <c r="T720">
        <f>VLOOKUP(Tableau2[[#This Row],[5. type transport]],'Taux émission CO2e'!$A$5:$D$16,4,0)</f>
        <v>0.24099999999999999</v>
      </c>
      <c r="U720">
        <f>VLOOKUP(Tableau2[[#This Row],[5. type transport]],'Taux émission CO2e'!$A$5:$B$16,2,0)</f>
        <v>1</v>
      </c>
      <c r="V720">
        <f>VLOOKUP(Tableau2[[#This Row],[5. type transport]],'Taux émission CO2e'!$A$20:$D$31,4,0)</f>
        <v>0</v>
      </c>
      <c r="W720">
        <f>VLOOKUP(Tableau2[[#This Row],[5. type transport]],'Taux émission CO2e'!$A$20:$B$31,2,0)</f>
        <v>0</v>
      </c>
      <c r="X720" s="98">
        <f t="shared" si="23"/>
        <v>35.464089899999991</v>
      </c>
    </row>
    <row r="721" spans="1:24" x14ac:dyDescent="0.25">
      <c r="A721" s="97">
        <v>202000000000</v>
      </c>
      <c r="B721" s="95">
        <v>44641</v>
      </c>
      <c r="C721" s="102">
        <f>YEAR(Tableau2[[#This Row],[2. date saisie]])</f>
        <v>2022</v>
      </c>
      <c r="D721" s="102">
        <f>MONTH(Tableau2[[#This Row],[2. date saisie]])</f>
        <v>3</v>
      </c>
      <c r="E721" s="102" t="str">
        <f t="shared" si="22"/>
        <v>03</v>
      </c>
      <c r="F721" s="102" t="str">
        <f>_xlfn.CONCAT(Tableau2[[#This Row],[2a]],Tableau2[[#This Row],[2c]])</f>
        <v>202203</v>
      </c>
      <c r="G721" s="96">
        <v>1481946</v>
      </c>
      <c r="H721">
        <v>208</v>
      </c>
      <c r="I721" s="102">
        <f>Tableau2[[#This Row],[4. poids OT (kg)]]/1000</f>
        <v>0.20799999999999999</v>
      </c>
      <c r="J721" t="s">
        <v>47</v>
      </c>
      <c r="K721">
        <v>100</v>
      </c>
      <c r="L721">
        <v>91100</v>
      </c>
      <c r="M721" t="s">
        <v>70</v>
      </c>
      <c r="N721">
        <v>59810</v>
      </c>
      <c r="O721" t="s">
        <v>104</v>
      </c>
      <c r="P721">
        <v>248.797</v>
      </c>
      <c r="Q721" t="s">
        <v>72</v>
      </c>
      <c r="R721">
        <v>1969</v>
      </c>
      <c r="S721" t="s">
        <v>69</v>
      </c>
      <c r="T721">
        <f>VLOOKUP(Tableau2[[#This Row],[5. type transport]],'Taux émission CO2e'!$A$5:$D$16,4,0)</f>
        <v>0.16</v>
      </c>
      <c r="U721">
        <f>VLOOKUP(Tableau2[[#This Row],[5. type transport]],'Taux émission CO2e'!$A$5:$B$16,2,0)</f>
        <v>0.3</v>
      </c>
      <c r="V721">
        <f>VLOOKUP(Tableau2[[#This Row],[5. type transport]],'Taux émission CO2e'!$A$20:$D$31,4,0)</f>
        <v>6.7400000000000002E-2</v>
      </c>
      <c r="W721">
        <f>VLOOKUP(Tableau2[[#This Row],[5. type transport]],'Taux émission CO2e'!$A$20:$B$31,2,0)</f>
        <v>0.7</v>
      </c>
      <c r="X721" s="98">
        <f t="shared" si="23"/>
        <v>4.9255436796799996</v>
      </c>
    </row>
    <row r="722" spans="1:24" x14ac:dyDescent="0.25">
      <c r="A722" s="97">
        <v>202000000000</v>
      </c>
      <c r="B722" s="95">
        <v>44641</v>
      </c>
      <c r="C722" s="102">
        <f>YEAR(Tableau2[[#This Row],[2. date saisie]])</f>
        <v>2022</v>
      </c>
      <c r="D722" s="102">
        <f>MONTH(Tableau2[[#This Row],[2. date saisie]])</f>
        <v>3</v>
      </c>
      <c r="E722" s="102" t="str">
        <f t="shared" si="22"/>
        <v>03</v>
      </c>
      <c r="F722" s="102" t="str">
        <f>_xlfn.CONCAT(Tableau2[[#This Row],[2a]],Tableau2[[#This Row],[2c]])</f>
        <v>202203</v>
      </c>
      <c r="G722" s="96">
        <v>1481701</v>
      </c>
      <c r="H722">
        <v>120</v>
      </c>
      <c r="I722" s="102">
        <f>Tableau2[[#This Row],[4. poids OT (kg)]]/1000</f>
        <v>0.12</v>
      </c>
      <c r="J722" t="s">
        <v>47</v>
      </c>
      <c r="K722">
        <v>130</v>
      </c>
      <c r="L722">
        <v>91100</v>
      </c>
      <c r="M722" t="s">
        <v>70</v>
      </c>
      <c r="N722">
        <v>80400</v>
      </c>
      <c r="O722" t="s">
        <v>121</v>
      </c>
      <c r="P722">
        <v>168.048</v>
      </c>
      <c r="Q722" t="s">
        <v>72</v>
      </c>
      <c r="R722">
        <v>1969</v>
      </c>
      <c r="S722" t="s">
        <v>69</v>
      </c>
      <c r="T722">
        <f>VLOOKUP(Tableau2[[#This Row],[5. type transport]],'Taux émission CO2e'!$A$5:$D$16,4,0)</f>
        <v>0.16</v>
      </c>
      <c r="U722">
        <f>VLOOKUP(Tableau2[[#This Row],[5. type transport]],'Taux émission CO2e'!$A$5:$B$16,2,0)</f>
        <v>0.3</v>
      </c>
      <c r="V722">
        <f>VLOOKUP(Tableau2[[#This Row],[5. type transport]],'Taux émission CO2e'!$A$20:$D$31,4,0)</f>
        <v>6.7400000000000002E-2</v>
      </c>
      <c r="W722">
        <f>VLOOKUP(Tableau2[[#This Row],[5. type transport]],'Taux émission CO2e'!$A$20:$B$31,2,0)</f>
        <v>0.7</v>
      </c>
      <c r="X722" s="98">
        <f t="shared" si="23"/>
        <v>1.9193770367999998</v>
      </c>
    </row>
    <row r="723" spans="1:24" x14ac:dyDescent="0.25">
      <c r="A723" s="97">
        <v>202000000000</v>
      </c>
      <c r="B723" s="95">
        <v>44641</v>
      </c>
      <c r="C723" s="102">
        <f>YEAR(Tableau2[[#This Row],[2. date saisie]])</f>
        <v>2022</v>
      </c>
      <c r="D723" s="102">
        <f>MONTH(Tableau2[[#This Row],[2. date saisie]])</f>
        <v>3</v>
      </c>
      <c r="E723" s="102" t="str">
        <f t="shared" si="22"/>
        <v>03</v>
      </c>
      <c r="F723" s="102" t="str">
        <f>_xlfn.CONCAT(Tableau2[[#This Row],[2a]],Tableau2[[#This Row],[2c]])</f>
        <v>202203</v>
      </c>
      <c r="G723" s="96">
        <v>1481389</v>
      </c>
      <c r="H723">
        <v>150</v>
      </c>
      <c r="I723" s="102">
        <f>Tableau2[[#This Row],[4. poids OT (kg)]]/1000</f>
        <v>0.15</v>
      </c>
      <c r="J723" t="s">
        <v>47</v>
      </c>
      <c r="K723">
        <v>166</v>
      </c>
      <c r="L723">
        <v>39570</v>
      </c>
      <c r="M723" t="s">
        <v>115</v>
      </c>
      <c r="N723">
        <v>91100</v>
      </c>
      <c r="O723" t="s">
        <v>76</v>
      </c>
      <c r="P723">
        <v>380.58600000000001</v>
      </c>
      <c r="Q723" t="s">
        <v>116</v>
      </c>
      <c r="R723">
        <v>1986</v>
      </c>
      <c r="S723" t="s">
        <v>69</v>
      </c>
      <c r="T723">
        <f>VLOOKUP(Tableau2[[#This Row],[5. type transport]],'Taux émission CO2e'!$A$5:$D$16,4,0)</f>
        <v>0.16</v>
      </c>
      <c r="U723">
        <f>VLOOKUP(Tableau2[[#This Row],[5. type transport]],'Taux émission CO2e'!$A$5:$B$16,2,0)</f>
        <v>0.3</v>
      </c>
      <c r="V723">
        <f>VLOOKUP(Tableau2[[#This Row],[5. type transport]],'Taux émission CO2e'!$A$20:$D$31,4,0)</f>
        <v>6.7400000000000002E-2</v>
      </c>
      <c r="W723">
        <f>VLOOKUP(Tableau2[[#This Row],[5. type transport]],'Taux émission CO2e'!$A$20:$B$31,2,0)</f>
        <v>0.7</v>
      </c>
      <c r="X723" s="98">
        <f t="shared" si="23"/>
        <v>5.4336263219999994</v>
      </c>
    </row>
    <row r="724" spans="1:24" x14ac:dyDescent="0.25">
      <c r="A724" s="97">
        <v>202000000000</v>
      </c>
      <c r="B724" s="95">
        <v>44641</v>
      </c>
      <c r="C724" s="102">
        <f>YEAR(Tableau2[[#This Row],[2. date saisie]])</f>
        <v>2022</v>
      </c>
      <c r="D724" s="102">
        <f>MONTH(Tableau2[[#This Row],[2. date saisie]])</f>
        <v>3</v>
      </c>
      <c r="E724" s="102" t="str">
        <f t="shared" si="22"/>
        <v>03</v>
      </c>
      <c r="F724" s="102" t="str">
        <f>_xlfn.CONCAT(Tableau2[[#This Row],[2a]],Tableau2[[#This Row],[2c]])</f>
        <v>202203</v>
      </c>
      <c r="G724" s="96">
        <v>1481793</v>
      </c>
      <c r="H724">
        <v>300</v>
      </c>
      <c r="I724" s="102">
        <f>Tableau2[[#This Row],[4. poids OT (kg)]]/1000</f>
        <v>0.3</v>
      </c>
      <c r="J724" t="s">
        <v>47</v>
      </c>
      <c r="K724">
        <v>220</v>
      </c>
      <c r="L724">
        <v>13000</v>
      </c>
      <c r="M724" t="s">
        <v>184</v>
      </c>
      <c r="N724">
        <v>91100</v>
      </c>
      <c r="O724" t="s">
        <v>76</v>
      </c>
      <c r="P724">
        <v>740.09799999999996</v>
      </c>
      <c r="Q724" t="s">
        <v>185</v>
      </c>
      <c r="R724">
        <v>1976</v>
      </c>
      <c r="S724" t="s">
        <v>69</v>
      </c>
      <c r="T724">
        <f>VLOOKUP(Tableau2[[#This Row],[5. type transport]],'Taux émission CO2e'!$A$5:$D$16,4,0)</f>
        <v>0.16</v>
      </c>
      <c r="U724">
        <f>VLOOKUP(Tableau2[[#This Row],[5. type transport]],'Taux émission CO2e'!$A$5:$B$16,2,0)</f>
        <v>0.3</v>
      </c>
      <c r="V724">
        <f>VLOOKUP(Tableau2[[#This Row],[5. type transport]],'Taux émission CO2e'!$A$20:$D$31,4,0)</f>
        <v>6.7400000000000002E-2</v>
      </c>
      <c r="W724">
        <f>VLOOKUP(Tableau2[[#This Row],[5. type transport]],'Taux émission CO2e'!$A$20:$B$31,2,0)</f>
        <v>0.7</v>
      </c>
      <c r="X724" s="98">
        <f t="shared" si="23"/>
        <v>21.132758291999998</v>
      </c>
    </row>
    <row r="725" spans="1:24" x14ac:dyDescent="0.25">
      <c r="A725" s="97">
        <v>202000000000</v>
      </c>
      <c r="B725" s="95">
        <v>44641</v>
      </c>
      <c r="C725" s="102">
        <f>YEAR(Tableau2[[#This Row],[2. date saisie]])</f>
        <v>2022</v>
      </c>
      <c r="D725" s="102">
        <f>MONTH(Tableau2[[#This Row],[2. date saisie]])</f>
        <v>3</v>
      </c>
      <c r="E725" s="102" t="str">
        <f t="shared" si="22"/>
        <v>03</v>
      </c>
      <c r="F725" s="102" t="str">
        <f>_xlfn.CONCAT(Tableau2[[#This Row],[2a]],Tableau2[[#This Row],[2c]])</f>
        <v>202203</v>
      </c>
      <c r="G725" s="96">
        <v>1479290</v>
      </c>
      <c r="H725">
        <v>2000</v>
      </c>
      <c r="I725" s="102">
        <f>Tableau2[[#This Row],[4. poids OT (kg)]]/1000</f>
        <v>2</v>
      </c>
      <c r="J725" t="s">
        <v>42</v>
      </c>
      <c r="K725">
        <v>250</v>
      </c>
      <c r="L725">
        <v>93120</v>
      </c>
      <c r="M725" t="s">
        <v>66</v>
      </c>
      <c r="N725">
        <v>91100</v>
      </c>
      <c r="O725" t="s">
        <v>76</v>
      </c>
      <c r="P725">
        <v>54.761000000000003</v>
      </c>
      <c r="Q725" t="s">
        <v>68</v>
      </c>
      <c r="R725">
        <v>1972</v>
      </c>
      <c r="S725" t="s">
        <v>69</v>
      </c>
      <c r="T725">
        <f>VLOOKUP(Tableau2[[#This Row],[5. type transport]],'Taux émission CO2e'!$A$5:$D$16,4,0)</f>
        <v>0.16</v>
      </c>
      <c r="U725">
        <f>VLOOKUP(Tableau2[[#This Row],[5. type transport]],'Taux émission CO2e'!$A$5:$B$16,2,0)</f>
        <v>1</v>
      </c>
      <c r="V725">
        <f>VLOOKUP(Tableau2[[#This Row],[5. type transport]],'Taux émission CO2e'!$A$20:$D$31,4,0)</f>
        <v>0</v>
      </c>
      <c r="W725">
        <f>VLOOKUP(Tableau2[[#This Row],[5. type transport]],'Taux émission CO2e'!$A$20:$B$31,2,0)</f>
        <v>0</v>
      </c>
      <c r="X725" s="98">
        <f t="shared" si="23"/>
        <v>17.523520000000001</v>
      </c>
    </row>
    <row r="726" spans="1:24" x14ac:dyDescent="0.25">
      <c r="A726" s="97">
        <v>202000000000</v>
      </c>
      <c r="B726" s="95">
        <v>44641</v>
      </c>
      <c r="C726" s="102">
        <f>YEAR(Tableau2[[#This Row],[2. date saisie]])</f>
        <v>2022</v>
      </c>
      <c r="D726" s="102">
        <f>MONTH(Tableau2[[#This Row],[2. date saisie]])</f>
        <v>3</v>
      </c>
      <c r="E726" s="102" t="str">
        <f t="shared" si="22"/>
        <v>03</v>
      </c>
      <c r="F726" s="102" t="str">
        <f>_xlfn.CONCAT(Tableau2[[#This Row],[2a]],Tableau2[[#This Row],[2c]])</f>
        <v>202203</v>
      </c>
      <c r="G726" s="96">
        <v>1481851</v>
      </c>
      <c r="H726">
        <v>1000</v>
      </c>
      <c r="I726" s="102">
        <f>Tableau2[[#This Row],[4. poids OT (kg)]]/1000</f>
        <v>1</v>
      </c>
      <c r="J726" t="s">
        <v>46</v>
      </c>
      <c r="K726">
        <v>350</v>
      </c>
      <c r="L726">
        <v>67100</v>
      </c>
      <c r="M726" t="s">
        <v>73</v>
      </c>
      <c r="N726">
        <v>91100</v>
      </c>
      <c r="O726" t="s">
        <v>76</v>
      </c>
      <c r="P726">
        <v>516.47400000000005</v>
      </c>
      <c r="Q726" t="s">
        <v>75</v>
      </c>
      <c r="R726">
        <v>1987</v>
      </c>
      <c r="S726" t="s">
        <v>69</v>
      </c>
      <c r="T726">
        <f>VLOOKUP(Tableau2[[#This Row],[5. type transport]],'Taux émission CO2e'!$A$5:$D$16,4,0)</f>
        <v>0.16</v>
      </c>
      <c r="U726">
        <f>VLOOKUP(Tableau2[[#This Row],[5. type transport]],'Taux émission CO2e'!$A$5:$B$16,2,0)</f>
        <v>0.3</v>
      </c>
      <c r="V726">
        <f>VLOOKUP(Tableau2[[#This Row],[5. type transport]],'Taux émission CO2e'!$A$20:$D$31,4,0)</f>
        <v>6.7400000000000002E-2</v>
      </c>
      <c r="W726">
        <f>VLOOKUP(Tableau2[[#This Row],[5. type transport]],'Taux émission CO2e'!$A$20:$B$31,2,0)</f>
        <v>0.7</v>
      </c>
      <c r="X726" s="98">
        <f t="shared" si="23"/>
        <v>49.157995320000005</v>
      </c>
    </row>
    <row r="727" spans="1:24" x14ac:dyDescent="0.25">
      <c r="A727" s="97">
        <v>202000000000</v>
      </c>
      <c r="B727" s="95">
        <v>44642</v>
      </c>
      <c r="C727" s="102">
        <f>YEAR(Tableau2[[#This Row],[2. date saisie]])</f>
        <v>2022</v>
      </c>
      <c r="D727" s="102">
        <f>MONTH(Tableau2[[#This Row],[2. date saisie]])</f>
        <v>3</v>
      </c>
      <c r="E727" s="102" t="str">
        <f t="shared" si="22"/>
        <v>03</v>
      </c>
      <c r="F727" s="102" t="str">
        <f>_xlfn.CONCAT(Tableau2[[#This Row],[2a]],Tableau2[[#This Row],[2c]])</f>
        <v>202203</v>
      </c>
      <c r="G727" s="96">
        <v>1482314</v>
      </c>
      <c r="H727">
        <v>150</v>
      </c>
      <c r="I727" s="102">
        <f>Tableau2[[#This Row],[4. poids OT (kg)]]/1000</f>
        <v>0.15</v>
      </c>
      <c r="J727" t="s">
        <v>46</v>
      </c>
      <c r="K727">
        <v>98</v>
      </c>
      <c r="L727">
        <v>91100</v>
      </c>
      <c r="M727" t="s">
        <v>70</v>
      </c>
      <c r="N727">
        <v>93120</v>
      </c>
      <c r="O727" t="s">
        <v>84</v>
      </c>
      <c r="P727">
        <v>53.975999999999999</v>
      </c>
      <c r="Q727" t="s">
        <v>72</v>
      </c>
      <c r="R727">
        <v>1969</v>
      </c>
      <c r="S727" t="s">
        <v>69</v>
      </c>
      <c r="T727">
        <f>VLOOKUP(Tableau2[[#This Row],[5. type transport]],'Taux émission CO2e'!$A$5:$D$16,4,0)</f>
        <v>0.16</v>
      </c>
      <c r="U727">
        <f>VLOOKUP(Tableau2[[#This Row],[5. type transport]],'Taux émission CO2e'!$A$5:$B$16,2,0)</f>
        <v>0.3</v>
      </c>
      <c r="V727">
        <f>VLOOKUP(Tableau2[[#This Row],[5. type transport]],'Taux émission CO2e'!$A$20:$D$31,4,0)</f>
        <v>6.7400000000000002E-2</v>
      </c>
      <c r="W727">
        <f>VLOOKUP(Tableau2[[#This Row],[5. type transport]],'Taux émission CO2e'!$A$20:$B$31,2,0)</f>
        <v>0.7</v>
      </c>
      <c r="X727" s="98">
        <f t="shared" si="23"/>
        <v>0.77061535199999998</v>
      </c>
    </row>
    <row r="728" spans="1:24" x14ac:dyDescent="0.25">
      <c r="A728" s="97">
        <v>202000000000</v>
      </c>
      <c r="B728" s="95">
        <v>44642</v>
      </c>
      <c r="C728" s="102">
        <f>YEAR(Tableau2[[#This Row],[2. date saisie]])</f>
        <v>2022</v>
      </c>
      <c r="D728" s="102">
        <f>MONTH(Tableau2[[#This Row],[2. date saisie]])</f>
        <v>3</v>
      </c>
      <c r="E728" s="102" t="str">
        <f t="shared" si="22"/>
        <v>03</v>
      </c>
      <c r="F728" s="102" t="str">
        <f>_xlfn.CONCAT(Tableau2[[#This Row],[2a]],Tableau2[[#This Row],[2c]])</f>
        <v>202203</v>
      </c>
      <c r="G728" s="96">
        <v>1481882</v>
      </c>
      <c r="H728">
        <v>150</v>
      </c>
      <c r="I728" s="102">
        <f>Tableau2[[#This Row],[4. poids OT (kg)]]/1000</f>
        <v>0.15</v>
      </c>
      <c r="J728" t="s">
        <v>46</v>
      </c>
      <c r="K728">
        <v>190</v>
      </c>
      <c r="L728">
        <v>59118</v>
      </c>
      <c r="M728" t="s">
        <v>202</v>
      </c>
      <c r="N728">
        <v>91100</v>
      </c>
      <c r="O728" t="s">
        <v>76</v>
      </c>
      <c r="P728">
        <v>267.846</v>
      </c>
      <c r="Q728" t="s">
        <v>203</v>
      </c>
      <c r="R728">
        <v>1974</v>
      </c>
      <c r="S728" t="s">
        <v>78</v>
      </c>
      <c r="T728">
        <f>VLOOKUP(Tableau2[[#This Row],[5. type transport]],'Taux émission CO2e'!$A$5:$D$16,4,0)</f>
        <v>0.16</v>
      </c>
      <c r="U728">
        <f>VLOOKUP(Tableau2[[#This Row],[5. type transport]],'Taux émission CO2e'!$A$5:$B$16,2,0)</f>
        <v>0.3</v>
      </c>
      <c r="V728">
        <f>VLOOKUP(Tableau2[[#This Row],[5. type transport]],'Taux émission CO2e'!$A$20:$D$31,4,0)</f>
        <v>6.7400000000000002E-2</v>
      </c>
      <c r="W728">
        <f>VLOOKUP(Tableau2[[#This Row],[5. type transport]],'Taux émission CO2e'!$A$20:$B$31,2,0)</f>
        <v>0.7</v>
      </c>
      <c r="X728" s="98">
        <f t="shared" si="23"/>
        <v>3.824037342</v>
      </c>
    </row>
    <row r="729" spans="1:24" x14ac:dyDescent="0.25">
      <c r="A729" s="97">
        <v>202000000000</v>
      </c>
      <c r="B729" s="95">
        <v>44642</v>
      </c>
      <c r="C729" s="102">
        <f>YEAR(Tableau2[[#This Row],[2. date saisie]])</f>
        <v>2022</v>
      </c>
      <c r="D729" s="102">
        <f>MONTH(Tableau2[[#This Row],[2. date saisie]])</f>
        <v>3</v>
      </c>
      <c r="E729" s="102" t="str">
        <f t="shared" si="22"/>
        <v>03</v>
      </c>
      <c r="F729" s="102" t="str">
        <f>_xlfn.CONCAT(Tableau2[[#This Row],[2a]],Tableau2[[#This Row],[2c]])</f>
        <v>202203</v>
      </c>
      <c r="G729" s="96">
        <v>1482545</v>
      </c>
      <c r="H729">
        <v>400</v>
      </c>
      <c r="I729" s="102">
        <f>Tableau2[[#This Row],[4. poids OT (kg)]]/1000</f>
        <v>0.4</v>
      </c>
      <c r="J729" t="s">
        <v>47</v>
      </c>
      <c r="K729">
        <v>234</v>
      </c>
      <c r="L729">
        <v>91100</v>
      </c>
      <c r="M729" t="s">
        <v>70</v>
      </c>
      <c r="N729">
        <v>59810</v>
      </c>
      <c r="O729" t="s">
        <v>104</v>
      </c>
      <c r="P729">
        <v>248.797</v>
      </c>
      <c r="Q729" t="s">
        <v>72</v>
      </c>
      <c r="R729">
        <v>1969</v>
      </c>
      <c r="S729" t="s">
        <v>69</v>
      </c>
      <c r="T729">
        <f>VLOOKUP(Tableau2[[#This Row],[5. type transport]],'Taux émission CO2e'!$A$5:$D$16,4,0)</f>
        <v>0.16</v>
      </c>
      <c r="U729">
        <f>VLOOKUP(Tableau2[[#This Row],[5. type transport]],'Taux émission CO2e'!$A$5:$B$16,2,0)</f>
        <v>0.3</v>
      </c>
      <c r="V729">
        <f>VLOOKUP(Tableau2[[#This Row],[5. type transport]],'Taux émission CO2e'!$A$20:$D$31,4,0)</f>
        <v>6.7400000000000002E-2</v>
      </c>
      <c r="W729">
        <f>VLOOKUP(Tableau2[[#This Row],[5. type transport]],'Taux émission CO2e'!$A$20:$B$31,2,0)</f>
        <v>0.7</v>
      </c>
      <c r="X729" s="98">
        <f t="shared" si="23"/>
        <v>9.4721993839999996</v>
      </c>
    </row>
    <row r="730" spans="1:24" x14ac:dyDescent="0.25">
      <c r="A730" s="97">
        <v>202000000000</v>
      </c>
      <c r="B730" s="95">
        <v>44643</v>
      </c>
      <c r="C730" s="102">
        <f>YEAR(Tableau2[[#This Row],[2. date saisie]])</f>
        <v>2022</v>
      </c>
      <c r="D730" s="102">
        <f>MONTH(Tableau2[[#This Row],[2. date saisie]])</f>
        <v>3</v>
      </c>
      <c r="E730" s="102" t="str">
        <f t="shared" si="22"/>
        <v>03</v>
      </c>
      <c r="F730" s="102" t="str">
        <f>_xlfn.CONCAT(Tableau2[[#This Row],[2a]],Tableau2[[#This Row],[2c]])</f>
        <v>202203</v>
      </c>
      <c r="G730" s="96">
        <v>1482530</v>
      </c>
      <c r="H730">
        <v>150</v>
      </c>
      <c r="I730" s="102">
        <f>Tableau2[[#This Row],[4. poids OT (kg)]]/1000</f>
        <v>0.15</v>
      </c>
      <c r="J730" t="s">
        <v>39</v>
      </c>
      <c r="K730">
        <v>80</v>
      </c>
      <c r="L730">
        <v>94440</v>
      </c>
      <c r="M730" t="s">
        <v>87</v>
      </c>
      <c r="N730">
        <v>91100</v>
      </c>
      <c r="O730" t="s">
        <v>76</v>
      </c>
      <c r="P730">
        <v>33.991</v>
      </c>
      <c r="Q730" t="s">
        <v>88</v>
      </c>
      <c r="R730">
        <v>1976</v>
      </c>
      <c r="S730" t="s">
        <v>69</v>
      </c>
      <c r="T730">
        <f>VLOOKUP(Tableau2[[#This Row],[5. type transport]],'Taux émission CO2e'!$A$5:$D$16,4,0)</f>
        <v>0.24099999999999999</v>
      </c>
      <c r="U730">
        <f>VLOOKUP(Tableau2[[#This Row],[5. type transport]],'Taux émission CO2e'!$A$5:$B$16,2,0)</f>
        <v>1</v>
      </c>
      <c r="V730">
        <f>VLOOKUP(Tableau2[[#This Row],[5. type transport]],'Taux émission CO2e'!$A$20:$D$31,4,0)</f>
        <v>0</v>
      </c>
      <c r="W730">
        <f>VLOOKUP(Tableau2[[#This Row],[5. type transport]],'Taux émission CO2e'!$A$20:$B$31,2,0)</f>
        <v>0</v>
      </c>
      <c r="X730" s="98">
        <f t="shared" si="23"/>
        <v>1.2287746499999999</v>
      </c>
    </row>
    <row r="731" spans="1:24" x14ac:dyDescent="0.25">
      <c r="A731" s="97">
        <v>202000000000</v>
      </c>
      <c r="B731" s="95">
        <v>44643</v>
      </c>
      <c r="C731" s="102">
        <f>YEAR(Tableau2[[#This Row],[2. date saisie]])</f>
        <v>2022</v>
      </c>
      <c r="D731" s="102">
        <f>MONTH(Tableau2[[#This Row],[2. date saisie]])</f>
        <v>3</v>
      </c>
      <c r="E731" s="102" t="str">
        <f t="shared" si="22"/>
        <v>03</v>
      </c>
      <c r="F731" s="102" t="str">
        <f>_xlfn.CONCAT(Tableau2[[#This Row],[2a]],Tableau2[[#This Row],[2c]])</f>
        <v>202203</v>
      </c>
      <c r="G731" s="96">
        <v>1483081</v>
      </c>
      <c r="H731">
        <v>128</v>
      </c>
      <c r="I731" s="102">
        <f>Tableau2[[#This Row],[4. poids OT (kg)]]/1000</f>
        <v>0.128</v>
      </c>
      <c r="J731" t="s">
        <v>46</v>
      </c>
      <c r="K731">
        <v>80</v>
      </c>
      <c r="L731">
        <v>91100</v>
      </c>
      <c r="M731" t="s">
        <v>70</v>
      </c>
      <c r="N731">
        <v>93130</v>
      </c>
      <c r="O731" t="s">
        <v>182</v>
      </c>
      <c r="P731">
        <v>46.627000000000002</v>
      </c>
      <c r="Q731" t="s">
        <v>72</v>
      </c>
      <c r="R731">
        <v>1969</v>
      </c>
      <c r="S731" t="s">
        <v>69</v>
      </c>
      <c r="T731">
        <f>VLOOKUP(Tableau2[[#This Row],[5. type transport]],'Taux émission CO2e'!$A$5:$D$16,4,0)</f>
        <v>0.16</v>
      </c>
      <c r="U731">
        <f>VLOOKUP(Tableau2[[#This Row],[5. type transport]],'Taux émission CO2e'!$A$5:$B$16,2,0)</f>
        <v>0.3</v>
      </c>
      <c r="V731">
        <f>VLOOKUP(Tableau2[[#This Row],[5. type transport]],'Taux émission CO2e'!$A$20:$D$31,4,0)</f>
        <v>6.7400000000000002E-2</v>
      </c>
      <c r="W731">
        <f>VLOOKUP(Tableau2[[#This Row],[5. type transport]],'Taux émission CO2e'!$A$20:$B$31,2,0)</f>
        <v>0.7</v>
      </c>
      <c r="X731" s="98">
        <f t="shared" si="23"/>
        <v>0.56805860608000003</v>
      </c>
    </row>
    <row r="732" spans="1:24" x14ac:dyDescent="0.25">
      <c r="A732" s="97">
        <v>202000000000</v>
      </c>
      <c r="B732" s="95">
        <v>44643</v>
      </c>
      <c r="C732" s="102">
        <f>YEAR(Tableau2[[#This Row],[2. date saisie]])</f>
        <v>2022</v>
      </c>
      <c r="D732" s="102">
        <f>MONTH(Tableau2[[#This Row],[2. date saisie]])</f>
        <v>3</v>
      </c>
      <c r="E732" s="102" t="str">
        <f t="shared" si="22"/>
        <v>03</v>
      </c>
      <c r="F732" s="102" t="str">
        <f>_xlfn.CONCAT(Tableau2[[#This Row],[2a]],Tableau2[[#This Row],[2c]])</f>
        <v>202203</v>
      </c>
      <c r="G732" s="96">
        <v>1482632</v>
      </c>
      <c r="H732">
        <v>150</v>
      </c>
      <c r="I732" s="102">
        <f>Tableau2[[#This Row],[4. poids OT (kg)]]/1000</f>
        <v>0.15</v>
      </c>
      <c r="J732" t="s">
        <v>46</v>
      </c>
      <c r="K732">
        <v>158</v>
      </c>
      <c r="L732">
        <v>93000</v>
      </c>
      <c r="M732" t="s">
        <v>145</v>
      </c>
      <c r="N732">
        <v>59118</v>
      </c>
      <c r="O732" t="s">
        <v>198</v>
      </c>
      <c r="P732">
        <v>225.38900000000001</v>
      </c>
      <c r="Q732" t="s">
        <v>146</v>
      </c>
      <c r="R732">
        <v>1971</v>
      </c>
      <c r="S732" t="s">
        <v>69</v>
      </c>
      <c r="T732">
        <f>VLOOKUP(Tableau2[[#This Row],[5. type transport]],'Taux émission CO2e'!$A$5:$D$16,4,0)</f>
        <v>0.16</v>
      </c>
      <c r="U732">
        <f>VLOOKUP(Tableau2[[#This Row],[5. type transport]],'Taux émission CO2e'!$A$5:$B$16,2,0)</f>
        <v>0.3</v>
      </c>
      <c r="V732">
        <f>VLOOKUP(Tableau2[[#This Row],[5. type transport]],'Taux émission CO2e'!$A$20:$D$31,4,0)</f>
        <v>6.7400000000000002E-2</v>
      </c>
      <c r="W732">
        <f>VLOOKUP(Tableau2[[#This Row],[5. type transport]],'Taux émission CO2e'!$A$20:$B$31,2,0)</f>
        <v>0.7</v>
      </c>
      <c r="X732" s="98">
        <f t="shared" si="23"/>
        <v>3.2178787529999999</v>
      </c>
    </row>
    <row r="733" spans="1:24" x14ac:dyDescent="0.25">
      <c r="A733" s="97">
        <v>202000000000</v>
      </c>
      <c r="B733" s="95">
        <v>44643</v>
      </c>
      <c r="C733" s="102">
        <f>YEAR(Tableau2[[#This Row],[2. date saisie]])</f>
        <v>2022</v>
      </c>
      <c r="D733" s="102">
        <f>MONTH(Tableau2[[#This Row],[2. date saisie]])</f>
        <v>3</v>
      </c>
      <c r="E733" s="102" t="str">
        <f t="shared" si="22"/>
        <v>03</v>
      </c>
      <c r="F733" s="102" t="str">
        <f>_xlfn.CONCAT(Tableau2[[#This Row],[2a]],Tableau2[[#This Row],[2c]])</f>
        <v>202203</v>
      </c>
      <c r="G733" s="96">
        <v>1482894</v>
      </c>
      <c r="H733">
        <v>300</v>
      </c>
      <c r="I733" s="102">
        <f>Tableau2[[#This Row],[4. poids OT (kg)]]/1000</f>
        <v>0.3</v>
      </c>
      <c r="J733" t="s">
        <v>46</v>
      </c>
      <c r="K733">
        <v>230</v>
      </c>
      <c r="L733">
        <v>60000</v>
      </c>
      <c r="M733" t="s">
        <v>138</v>
      </c>
      <c r="N733">
        <v>59118</v>
      </c>
      <c r="O733" t="s">
        <v>198</v>
      </c>
      <c r="P733">
        <v>207.655</v>
      </c>
      <c r="Q733" t="s">
        <v>139</v>
      </c>
      <c r="R733">
        <v>1995</v>
      </c>
      <c r="S733" t="s">
        <v>69</v>
      </c>
      <c r="T733">
        <f>VLOOKUP(Tableau2[[#This Row],[5. type transport]],'Taux émission CO2e'!$A$5:$D$16,4,0)</f>
        <v>0.16</v>
      </c>
      <c r="U733">
        <f>VLOOKUP(Tableau2[[#This Row],[5. type transport]],'Taux émission CO2e'!$A$5:$B$16,2,0)</f>
        <v>0.3</v>
      </c>
      <c r="V733">
        <f>VLOOKUP(Tableau2[[#This Row],[5. type transport]],'Taux émission CO2e'!$A$20:$D$31,4,0)</f>
        <v>6.7400000000000002E-2</v>
      </c>
      <c r="W733">
        <f>VLOOKUP(Tableau2[[#This Row],[5. type transport]],'Taux émission CO2e'!$A$20:$B$31,2,0)</f>
        <v>0.7</v>
      </c>
      <c r="X733" s="98">
        <f t="shared" si="23"/>
        <v>5.9293808699999992</v>
      </c>
    </row>
    <row r="734" spans="1:24" x14ac:dyDescent="0.25">
      <c r="A734" s="97">
        <v>202000000000</v>
      </c>
      <c r="B734" s="95">
        <v>44643</v>
      </c>
      <c r="C734" s="102">
        <f>YEAR(Tableau2[[#This Row],[2. date saisie]])</f>
        <v>2022</v>
      </c>
      <c r="D734" s="102">
        <f>MONTH(Tableau2[[#This Row],[2. date saisie]])</f>
        <v>3</v>
      </c>
      <c r="E734" s="102" t="str">
        <f t="shared" si="22"/>
        <v>03</v>
      </c>
      <c r="F734" s="102" t="str">
        <f>_xlfn.CONCAT(Tableau2[[#This Row],[2a]],Tableau2[[#This Row],[2c]])</f>
        <v>202203</v>
      </c>
      <c r="G734" s="96">
        <v>1482717</v>
      </c>
      <c r="H734">
        <v>200</v>
      </c>
      <c r="I734" s="102">
        <f>Tableau2[[#This Row],[4. poids OT (kg)]]/1000</f>
        <v>0.2</v>
      </c>
      <c r="J734" t="s">
        <v>47</v>
      </c>
      <c r="K734">
        <v>239</v>
      </c>
      <c r="L734">
        <v>26750</v>
      </c>
      <c r="M734" t="s">
        <v>82</v>
      </c>
      <c r="N734">
        <v>91100</v>
      </c>
      <c r="O734" t="s">
        <v>76</v>
      </c>
      <c r="P734">
        <v>541.52599999999995</v>
      </c>
      <c r="Q734" t="s">
        <v>83</v>
      </c>
      <c r="R734">
        <v>1998</v>
      </c>
      <c r="S734" t="s">
        <v>78</v>
      </c>
      <c r="T734">
        <f>VLOOKUP(Tableau2[[#This Row],[5. type transport]],'Taux émission CO2e'!$A$5:$D$16,4,0)</f>
        <v>0.16</v>
      </c>
      <c r="U734">
        <f>VLOOKUP(Tableau2[[#This Row],[5. type transport]],'Taux émission CO2e'!$A$5:$B$16,2,0)</f>
        <v>0.3</v>
      </c>
      <c r="V734">
        <f>VLOOKUP(Tableau2[[#This Row],[5. type transport]],'Taux émission CO2e'!$A$20:$D$31,4,0)</f>
        <v>6.7400000000000002E-2</v>
      </c>
      <c r="W734">
        <f>VLOOKUP(Tableau2[[#This Row],[5. type transport]],'Taux émission CO2e'!$A$20:$B$31,2,0)</f>
        <v>0.7</v>
      </c>
      <c r="X734" s="98">
        <f t="shared" si="23"/>
        <v>10.308488936</v>
      </c>
    </row>
    <row r="735" spans="1:24" x14ac:dyDescent="0.25">
      <c r="A735" s="97">
        <v>202000000000</v>
      </c>
      <c r="B735" s="95">
        <v>44643</v>
      </c>
      <c r="C735" s="102">
        <f>YEAR(Tableau2[[#This Row],[2. date saisie]])</f>
        <v>2022</v>
      </c>
      <c r="D735" s="102">
        <f>MONTH(Tableau2[[#This Row],[2. date saisie]])</f>
        <v>3</v>
      </c>
      <c r="E735" s="102" t="str">
        <f t="shared" si="22"/>
        <v>03</v>
      </c>
      <c r="F735" s="102" t="str">
        <f>_xlfn.CONCAT(Tableau2[[#This Row],[2a]],Tableau2[[#This Row],[2c]])</f>
        <v>202203</v>
      </c>
      <c r="G735" s="96">
        <v>1483766</v>
      </c>
      <c r="H735">
        <v>174</v>
      </c>
      <c r="I735" s="102">
        <f>Tableau2[[#This Row],[4. poids OT (kg)]]/1000</f>
        <v>0.17399999999999999</v>
      </c>
      <c r="J735" t="s">
        <v>47</v>
      </c>
      <c r="K735">
        <v>250</v>
      </c>
      <c r="L735">
        <v>91100</v>
      </c>
      <c r="M735" t="s">
        <v>70</v>
      </c>
      <c r="N735">
        <v>40230</v>
      </c>
      <c r="O735" t="s">
        <v>199</v>
      </c>
      <c r="P735">
        <v>728.06100000000004</v>
      </c>
      <c r="Q735" t="s">
        <v>72</v>
      </c>
      <c r="R735">
        <v>1969</v>
      </c>
      <c r="S735" t="s">
        <v>69</v>
      </c>
      <c r="T735">
        <f>VLOOKUP(Tableau2[[#This Row],[5. type transport]],'Taux émission CO2e'!$A$5:$D$16,4,0)</f>
        <v>0.16</v>
      </c>
      <c r="U735">
        <f>VLOOKUP(Tableau2[[#This Row],[5. type transport]],'Taux émission CO2e'!$A$5:$B$16,2,0)</f>
        <v>0.3</v>
      </c>
      <c r="V735">
        <f>VLOOKUP(Tableau2[[#This Row],[5. type transport]],'Taux émission CO2e'!$A$20:$D$31,4,0)</f>
        <v>6.7400000000000002E-2</v>
      </c>
      <c r="W735">
        <f>VLOOKUP(Tableau2[[#This Row],[5. type transport]],'Taux émission CO2e'!$A$20:$B$31,2,0)</f>
        <v>0.7</v>
      </c>
      <c r="X735" s="98">
        <f t="shared" si="23"/>
        <v>12.057651200520001</v>
      </c>
    </row>
    <row r="736" spans="1:24" x14ac:dyDescent="0.25">
      <c r="A736" s="97">
        <v>202000000000</v>
      </c>
      <c r="B736" s="95">
        <v>44644</v>
      </c>
      <c r="C736" s="102">
        <f>YEAR(Tableau2[[#This Row],[2. date saisie]])</f>
        <v>2022</v>
      </c>
      <c r="D736" s="102">
        <f>MONTH(Tableau2[[#This Row],[2. date saisie]])</f>
        <v>3</v>
      </c>
      <c r="E736" s="102" t="str">
        <f t="shared" si="22"/>
        <v>03</v>
      </c>
      <c r="F736" s="102" t="str">
        <f>_xlfn.CONCAT(Tableau2[[#This Row],[2a]],Tableau2[[#This Row],[2c]])</f>
        <v>202203</v>
      </c>
      <c r="G736" s="96">
        <v>1483764</v>
      </c>
      <c r="H736">
        <v>80</v>
      </c>
      <c r="I736" s="102">
        <f>Tableau2[[#This Row],[4. poids OT (kg)]]/1000</f>
        <v>0.08</v>
      </c>
      <c r="J736" t="s">
        <v>47</v>
      </c>
      <c r="K736">
        <v>105</v>
      </c>
      <c r="L736">
        <v>91100</v>
      </c>
      <c r="M736" t="s">
        <v>70</v>
      </c>
      <c r="N736">
        <v>60000</v>
      </c>
      <c r="O736" t="s">
        <v>91</v>
      </c>
      <c r="P736">
        <v>133.48500000000001</v>
      </c>
      <c r="Q736" t="s">
        <v>72</v>
      </c>
      <c r="R736">
        <v>1969</v>
      </c>
      <c r="S736" t="s">
        <v>69</v>
      </c>
      <c r="T736">
        <f>VLOOKUP(Tableau2[[#This Row],[5. type transport]],'Taux émission CO2e'!$A$5:$D$16,4,0)</f>
        <v>0.16</v>
      </c>
      <c r="U736">
        <f>VLOOKUP(Tableau2[[#This Row],[5. type transport]],'Taux émission CO2e'!$A$5:$B$16,2,0)</f>
        <v>0.3</v>
      </c>
      <c r="V736">
        <f>VLOOKUP(Tableau2[[#This Row],[5. type transport]],'Taux émission CO2e'!$A$20:$D$31,4,0)</f>
        <v>6.7400000000000002E-2</v>
      </c>
      <c r="W736">
        <f>VLOOKUP(Tableau2[[#This Row],[5. type transport]],'Taux émission CO2e'!$A$20:$B$31,2,0)</f>
        <v>0.7</v>
      </c>
      <c r="X736" s="98">
        <f t="shared" si="23"/>
        <v>1.0164081840000003</v>
      </c>
    </row>
    <row r="737" spans="1:24" x14ac:dyDescent="0.25">
      <c r="A737" s="97">
        <v>202000000000</v>
      </c>
      <c r="B737" s="95">
        <v>44644</v>
      </c>
      <c r="C737" s="102">
        <f>YEAR(Tableau2[[#This Row],[2. date saisie]])</f>
        <v>2022</v>
      </c>
      <c r="D737" s="102">
        <f>MONTH(Tableau2[[#This Row],[2. date saisie]])</f>
        <v>3</v>
      </c>
      <c r="E737" s="102" t="str">
        <f t="shared" si="22"/>
        <v>03</v>
      </c>
      <c r="F737" s="102" t="str">
        <f>_xlfn.CONCAT(Tableau2[[#This Row],[2a]],Tableau2[[#This Row],[2c]])</f>
        <v>202203</v>
      </c>
      <c r="G737" s="96">
        <v>1483765</v>
      </c>
      <c r="H737">
        <v>174</v>
      </c>
      <c r="I737" s="102">
        <f>Tableau2[[#This Row],[4. poids OT (kg)]]/1000</f>
        <v>0.17399999999999999</v>
      </c>
      <c r="J737" t="s">
        <v>47</v>
      </c>
      <c r="K737">
        <v>195</v>
      </c>
      <c r="L737">
        <v>91100</v>
      </c>
      <c r="M737" t="s">
        <v>70</v>
      </c>
      <c r="N737">
        <v>19410</v>
      </c>
      <c r="O737" t="s">
        <v>183</v>
      </c>
      <c r="P737">
        <v>458.50700000000001</v>
      </c>
      <c r="Q737" t="s">
        <v>72</v>
      </c>
      <c r="R737">
        <v>1969</v>
      </c>
      <c r="S737" t="s">
        <v>69</v>
      </c>
      <c r="T737">
        <f>VLOOKUP(Tableau2[[#This Row],[5. type transport]],'Taux émission CO2e'!$A$5:$D$16,4,0)</f>
        <v>0.16</v>
      </c>
      <c r="U737">
        <f>VLOOKUP(Tableau2[[#This Row],[5. type transport]],'Taux émission CO2e'!$A$5:$B$16,2,0)</f>
        <v>0.3</v>
      </c>
      <c r="V737">
        <f>VLOOKUP(Tableau2[[#This Row],[5. type transport]],'Taux émission CO2e'!$A$20:$D$31,4,0)</f>
        <v>6.7400000000000002E-2</v>
      </c>
      <c r="W737">
        <f>VLOOKUP(Tableau2[[#This Row],[5. type transport]],'Taux émission CO2e'!$A$20:$B$31,2,0)</f>
        <v>0.7</v>
      </c>
      <c r="X737" s="98">
        <f t="shared" si="23"/>
        <v>7.5934811492399996</v>
      </c>
    </row>
    <row r="738" spans="1:24" x14ac:dyDescent="0.25">
      <c r="A738" s="97">
        <v>202000000000</v>
      </c>
      <c r="B738" s="95">
        <v>44644</v>
      </c>
      <c r="C738" s="102">
        <f>YEAR(Tableau2[[#This Row],[2. date saisie]])</f>
        <v>2022</v>
      </c>
      <c r="D738" s="102">
        <f>MONTH(Tableau2[[#This Row],[2. date saisie]])</f>
        <v>3</v>
      </c>
      <c r="E738" s="102" t="str">
        <f t="shared" si="22"/>
        <v>03</v>
      </c>
      <c r="F738" s="102" t="str">
        <f>_xlfn.CONCAT(Tableau2[[#This Row],[2a]],Tableau2[[#This Row],[2c]])</f>
        <v>202203</v>
      </c>
      <c r="G738" s="96">
        <v>1482328</v>
      </c>
      <c r="H738">
        <v>1200</v>
      </c>
      <c r="I738" s="102">
        <f>Tableau2[[#This Row],[4. poids OT (kg)]]/1000</f>
        <v>1.2</v>
      </c>
      <c r="J738" t="s">
        <v>33</v>
      </c>
      <c r="K738">
        <v>200</v>
      </c>
      <c r="L738">
        <v>59100</v>
      </c>
      <c r="M738" t="s">
        <v>98</v>
      </c>
      <c r="N738">
        <v>91100</v>
      </c>
      <c r="O738" t="s">
        <v>76</v>
      </c>
      <c r="P738">
        <v>266.35300000000001</v>
      </c>
      <c r="Q738" t="s">
        <v>100</v>
      </c>
      <c r="R738">
        <v>1987</v>
      </c>
      <c r="S738" t="s">
        <v>69</v>
      </c>
      <c r="T738">
        <f>VLOOKUP(Tableau2[[#This Row],[5. type transport]],'Taux émission CO2e'!$A$5:$D$16,4,0)</f>
        <v>6.7400000000000002E-2</v>
      </c>
      <c r="U738">
        <f>VLOOKUP(Tableau2[[#This Row],[5. type transport]],'Taux émission CO2e'!$A$5:$B$16,2,0)</f>
        <v>1</v>
      </c>
      <c r="V738">
        <f>VLOOKUP(Tableau2[[#This Row],[5. type transport]],'Taux émission CO2e'!$A$20:$D$31,4,0)</f>
        <v>0</v>
      </c>
      <c r="W738">
        <f>VLOOKUP(Tableau2[[#This Row],[5. type transport]],'Taux émission CO2e'!$A$20:$B$31,2,0)</f>
        <v>0</v>
      </c>
      <c r="X738" s="98">
        <f t="shared" si="23"/>
        <v>21.542630639999999</v>
      </c>
    </row>
    <row r="739" spans="1:24" x14ac:dyDescent="0.25">
      <c r="A739" s="97">
        <v>202000000000</v>
      </c>
      <c r="B739" s="95">
        <v>44644</v>
      </c>
      <c r="C739" s="102">
        <f>YEAR(Tableau2[[#This Row],[2. date saisie]])</f>
        <v>2022</v>
      </c>
      <c r="D739" s="102">
        <f>MONTH(Tableau2[[#This Row],[2. date saisie]])</f>
        <v>3</v>
      </c>
      <c r="E739" s="102" t="str">
        <f t="shared" si="22"/>
        <v>03</v>
      </c>
      <c r="F739" s="102" t="str">
        <f>_xlfn.CONCAT(Tableau2[[#This Row],[2a]],Tableau2[[#This Row],[2c]])</f>
        <v>202203</v>
      </c>
      <c r="G739" s="96">
        <v>1483666</v>
      </c>
      <c r="H739">
        <v>291</v>
      </c>
      <c r="I739" s="102">
        <f>Tableau2[[#This Row],[4. poids OT (kg)]]/1000</f>
        <v>0.29099999999999998</v>
      </c>
      <c r="J739" t="s">
        <v>47</v>
      </c>
      <c r="K739">
        <v>200</v>
      </c>
      <c r="L739">
        <v>91100</v>
      </c>
      <c r="M739" t="s">
        <v>70</v>
      </c>
      <c r="N739">
        <v>80090</v>
      </c>
      <c r="O739" t="s">
        <v>193</v>
      </c>
      <c r="P739">
        <v>188.583</v>
      </c>
      <c r="Q739" t="s">
        <v>72</v>
      </c>
      <c r="R739">
        <v>1969</v>
      </c>
      <c r="S739" t="s">
        <v>69</v>
      </c>
      <c r="T739">
        <f>VLOOKUP(Tableau2[[#This Row],[5. type transport]],'Taux émission CO2e'!$A$5:$D$16,4,0)</f>
        <v>0.16</v>
      </c>
      <c r="U739">
        <f>VLOOKUP(Tableau2[[#This Row],[5. type transport]],'Taux émission CO2e'!$A$5:$B$16,2,0)</f>
        <v>0.3</v>
      </c>
      <c r="V739">
        <f>VLOOKUP(Tableau2[[#This Row],[5. type transport]],'Taux émission CO2e'!$A$20:$D$31,4,0)</f>
        <v>6.7400000000000002E-2</v>
      </c>
      <c r="W739">
        <f>VLOOKUP(Tableau2[[#This Row],[5. type transport]],'Taux émission CO2e'!$A$20:$B$31,2,0)</f>
        <v>0.7</v>
      </c>
      <c r="X739" s="98">
        <f t="shared" si="23"/>
        <v>5.2232550125399992</v>
      </c>
    </row>
    <row r="740" spans="1:24" x14ac:dyDescent="0.25">
      <c r="A740" s="97">
        <v>202000000000</v>
      </c>
      <c r="B740" s="95">
        <v>44644</v>
      </c>
      <c r="C740" s="102">
        <f>YEAR(Tableau2[[#This Row],[2. date saisie]])</f>
        <v>2022</v>
      </c>
      <c r="D740" s="102">
        <f>MONTH(Tableau2[[#This Row],[2. date saisie]])</f>
        <v>3</v>
      </c>
      <c r="E740" s="102" t="str">
        <f t="shared" si="22"/>
        <v>03</v>
      </c>
      <c r="F740" s="102" t="str">
        <f>_xlfn.CONCAT(Tableau2[[#This Row],[2a]],Tableau2[[#This Row],[2c]])</f>
        <v>202203</v>
      </c>
      <c r="G740" s="96">
        <v>1481897</v>
      </c>
      <c r="H740">
        <v>150</v>
      </c>
      <c r="I740" s="102">
        <f>Tableau2[[#This Row],[4. poids OT (kg)]]/1000</f>
        <v>0.15</v>
      </c>
      <c r="J740" t="s">
        <v>46</v>
      </c>
      <c r="K740">
        <v>249</v>
      </c>
      <c r="L740">
        <v>59118</v>
      </c>
      <c r="M740" t="s">
        <v>202</v>
      </c>
      <c r="N740">
        <v>91100</v>
      </c>
      <c r="O740" t="s">
        <v>76</v>
      </c>
      <c r="P740">
        <v>267.846</v>
      </c>
      <c r="Q740" t="s">
        <v>203</v>
      </c>
      <c r="R740">
        <v>1974</v>
      </c>
      <c r="S740" t="s">
        <v>78</v>
      </c>
      <c r="T740">
        <f>VLOOKUP(Tableau2[[#This Row],[5. type transport]],'Taux émission CO2e'!$A$5:$D$16,4,0)</f>
        <v>0.16</v>
      </c>
      <c r="U740">
        <f>VLOOKUP(Tableau2[[#This Row],[5. type transport]],'Taux émission CO2e'!$A$5:$B$16,2,0)</f>
        <v>0.3</v>
      </c>
      <c r="V740">
        <f>VLOOKUP(Tableau2[[#This Row],[5. type transport]],'Taux émission CO2e'!$A$20:$D$31,4,0)</f>
        <v>6.7400000000000002E-2</v>
      </c>
      <c r="W740">
        <f>VLOOKUP(Tableau2[[#This Row],[5. type transport]],'Taux émission CO2e'!$A$20:$B$31,2,0)</f>
        <v>0.7</v>
      </c>
      <c r="X740" s="98">
        <f t="shared" si="23"/>
        <v>3.824037342</v>
      </c>
    </row>
    <row r="741" spans="1:24" x14ac:dyDescent="0.25">
      <c r="A741" s="97">
        <v>202000000000</v>
      </c>
      <c r="B741" s="95">
        <v>44644</v>
      </c>
      <c r="C741" s="102">
        <f>YEAR(Tableau2[[#This Row],[2. date saisie]])</f>
        <v>2022</v>
      </c>
      <c r="D741" s="102">
        <f>MONTH(Tableau2[[#This Row],[2. date saisie]])</f>
        <v>3</v>
      </c>
      <c r="E741" s="102" t="str">
        <f t="shared" si="22"/>
        <v>03</v>
      </c>
      <c r="F741" s="102" t="str">
        <f>_xlfn.CONCAT(Tableau2[[#This Row],[2a]],Tableau2[[#This Row],[2c]])</f>
        <v>202203</v>
      </c>
      <c r="G741" s="96">
        <v>1483767</v>
      </c>
      <c r="H741">
        <v>432</v>
      </c>
      <c r="I741" s="102">
        <f>Tableau2[[#This Row],[4. poids OT (kg)]]/1000</f>
        <v>0.432</v>
      </c>
      <c r="J741" t="s">
        <v>47</v>
      </c>
      <c r="K741">
        <v>330</v>
      </c>
      <c r="L741">
        <v>91100</v>
      </c>
      <c r="M741" t="s">
        <v>70</v>
      </c>
      <c r="N741">
        <v>67100</v>
      </c>
      <c r="O741" t="s">
        <v>79</v>
      </c>
      <c r="P741">
        <v>515.798</v>
      </c>
      <c r="Q741" t="s">
        <v>72</v>
      </c>
      <c r="R741">
        <v>1969</v>
      </c>
      <c r="S741" t="s">
        <v>69</v>
      </c>
      <c r="T741">
        <f>VLOOKUP(Tableau2[[#This Row],[5. type transport]],'Taux émission CO2e'!$A$5:$D$16,4,0)</f>
        <v>0.16</v>
      </c>
      <c r="U741">
        <f>VLOOKUP(Tableau2[[#This Row],[5. type transport]],'Taux émission CO2e'!$A$5:$B$16,2,0)</f>
        <v>0.3</v>
      </c>
      <c r="V741">
        <f>VLOOKUP(Tableau2[[#This Row],[5. type transport]],'Taux émission CO2e'!$A$20:$D$31,4,0)</f>
        <v>6.7400000000000002E-2</v>
      </c>
      <c r="W741">
        <f>VLOOKUP(Tableau2[[#This Row],[5. type transport]],'Taux émission CO2e'!$A$20:$B$31,2,0)</f>
        <v>0.7</v>
      </c>
      <c r="X741" s="98">
        <f t="shared" si="23"/>
        <v>21.208458372480003</v>
      </c>
    </row>
    <row r="742" spans="1:24" x14ac:dyDescent="0.25">
      <c r="A742" s="97">
        <v>202000000000</v>
      </c>
      <c r="B742" s="95">
        <v>44645</v>
      </c>
      <c r="C742" s="102">
        <f>YEAR(Tableau2[[#This Row],[2. date saisie]])</f>
        <v>2022</v>
      </c>
      <c r="D742" s="102">
        <f>MONTH(Tableau2[[#This Row],[2. date saisie]])</f>
        <v>3</v>
      </c>
      <c r="E742" s="102" t="str">
        <f t="shared" si="22"/>
        <v>03</v>
      </c>
      <c r="F742" s="102" t="str">
        <f>_xlfn.CONCAT(Tableau2[[#This Row],[2a]],Tableau2[[#This Row],[2c]])</f>
        <v>202203</v>
      </c>
      <c r="G742" s="96">
        <v>1483505</v>
      </c>
      <c r="H742">
        <v>300</v>
      </c>
      <c r="I742" s="102">
        <f>Tableau2[[#This Row],[4. poids OT (kg)]]/1000</f>
        <v>0.3</v>
      </c>
      <c r="J742" t="s">
        <v>46</v>
      </c>
      <c r="K742">
        <v>158</v>
      </c>
      <c r="L742">
        <v>59810</v>
      </c>
      <c r="M742" t="s">
        <v>67</v>
      </c>
      <c r="N742">
        <v>91100</v>
      </c>
      <c r="O742" t="s">
        <v>76</v>
      </c>
      <c r="P742">
        <v>250.27799999999999</v>
      </c>
      <c r="Q742" t="s">
        <v>112</v>
      </c>
      <c r="R742">
        <v>1998</v>
      </c>
      <c r="S742" t="s">
        <v>69</v>
      </c>
      <c r="T742">
        <f>VLOOKUP(Tableau2[[#This Row],[5. type transport]],'Taux émission CO2e'!$A$5:$D$16,4,0)</f>
        <v>0.16</v>
      </c>
      <c r="U742">
        <f>VLOOKUP(Tableau2[[#This Row],[5. type transport]],'Taux émission CO2e'!$A$5:$B$16,2,0)</f>
        <v>0.3</v>
      </c>
      <c r="V742">
        <f>VLOOKUP(Tableau2[[#This Row],[5. type transport]],'Taux émission CO2e'!$A$20:$D$31,4,0)</f>
        <v>6.7400000000000002E-2</v>
      </c>
      <c r="W742">
        <f>VLOOKUP(Tableau2[[#This Row],[5. type transport]],'Taux émission CO2e'!$A$20:$B$31,2,0)</f>
        <v>0.7</v>
      </c>
      <c r="X742" s="98">
        <f t="shared" si="23"/>
        <v>7.1464380119999991</v>
      </c>
    </row>
    <row r="743" spans="1:24" x14ac:dyDescent="0.25">
      <c r="A743" s="97">
        <v>202000000000</v>
      </c>
      <c r="B743" s="95">
        <v>44645</v>
      </c>
      <c r="C743" s="102">
        <f>YEAR(Tableau2[[#This Row],[2. date saisie]])</f>
        <v>2022</v>
      </c>
      <c r="D743" s="102">
        <f>MONTH(Tableau2[[#This Row],[2. date saisie]])</f>
        <v>3</v>
      </c>
      <c r="E743" s="102" t="str">
        <f t="shared" si="22"/>
        <v>03</v>
      </c>
      <c r="F743" s="102" t="str">
        <f>_xlfn.CONCAT(Tableau2[[#This Row],[2a]],Tableau2[[#This Row],[2c]])</f>
        <v>202203</v>
      </c>
      <c r="G743" s="96">
        <v>1483506</v>
      </c>
      <c r="H743">
        <v>400</v>
      </c>
      <c r="I743" s="102">
        <f>Tableau2[[#This Row],[4. poids OT (kg)]]/1000</f>
        <v>0.4</v>
      </c>
      <c r="J743" t="s">
        <v>46</v>
      </c>
      <c r="K743">
        <v>158</v>
      </c>
      <c r="L743">
        <v>62780</v>
      </c>
      <c r="M743" t="s">
        <v>113</v>
      </c>
      <c r="N743">
        <v>91100</v>
      </c>
      <c r="O743" t="s">
        <v>76</v>
      </c>
      <c r="P743">
        <v>278.49700000000001</v>
      </c>
      <c r="Q743" t="s">
        <v>114</v>
      </c>
      <c r="R743">
        <v>1987</v>
      </c>
      <c r="S743" t="s">
        <v>78</v>
      </c>
      <c r="T743">
        <f>VLOOKUP(Tableau2[[#This Row],[5. type transport]],'Taux émission CO2e'!$A$5:$D$16,4,0)</f>
        <v>0.16</v>
      </c>
      <c r="U743">
        <f>VLOOKUP(Tableau2[[#This Row],[5. type transport]],'Taux émission CO2e'!$A$5:$B$16,2,0)</f>
        <v>0.3</v>
      </c>
      <c r="V743">
        <f>VLOOKUP(Tableau2[[#This Row],[5. type transport]],'Taux émission CO2e'!$A$20:$D$31,4,0)</f>
        <v>6.7400000000000002E-2</v>
      </c>
      <c r="W743">
        <f>VLOOKUP(Tableau2[[#This Row],[5. type transport]],'Taux émission CO2e'!$A$20:$B$31,2,0)</f>
        <v>0.7</v>
      </c>
      <c r="X743" s="98">
        <f t="shared" si="23"/>
        <v>10.602937784000002</v>
      </c>
    </row>
    <row r="744" spans="1:24" x14ac:dyDescent="0.25">
      <c r="A744" s="97">
        <v>202000000000</v>
      </c>
      <c r="B744" s="95">
        <v>44648</v>
      </c>
      <c r="C744" s="102">
        <f>YEAR(Tableau2[[#This Row],[2. date saisie]])</f>
        <v>2022</v>
      </c>
      <c r="D744" s="102">
        <f>MONTH(Tableau2[[#This Row],[2. date saisie]])</f>
        <v>3</v>
      </c>
      <c r="E744" s="102" t="str">
        <f t="shared" si="22"/>
        <v>03</v>
      </c>
      <c r="F744" s="102" t="str">
        <f>_xlfn.CONCAT(Tableau2[[#This Row],[2a]],Tableau2[[#This Row],[2c]])</f>
        <v>202203</v>
      </c>
      <c r="G744" s="96">
        <v>1484872</v>
      </c>
      <c r="H744">
        <v>52</v>
      </c>
      <c r="I744" s="102">
        <f>Tableau2[[#This Row],[4. poids OT (kg)]]/1000</f>
        <v>5.1999999999999998E-2</v>
      </c>
      <c r="J744" t="s">
        <v>47</v>
      </c>
      <c r="K744">
        <v>100</v>
      </c>
      <c r="L744">
        <v>91100</v>
      </c>
      <c r="M744" t="s">
        <v>70</v>
      </c>
      <c r="N744">
        <v>59100</v>
      </c>
      <c r="O744" t="s">
        <v>74</v>
      </c>
      <c r="P744">
        <v>266.166</v>
      </c>
      <c r="Q744" t="s">
        <v>72</v>
      </c>
      <c r="R744">
        <v>1969</v>
      </c>
      <c r="S744" t="s">
        <v>69</v>
      </c>
      <c r="T744">
        <f>VLOOKUP(Tableau2[[#This Row],[5. type transport]],'Taux émission CO2e'!$A$5:$D$16,4,0)</f>
        <v>0.16</v>
      </c>
      <c r="U744">
        <f>VLOOKUP(Tableau2[[#This Row],[5. type transport]],'Taux émission CO2e'!$A$5:$B$16,2,0)</f>
        <v>0.3</v>
      </c>
      <c r="V744">
        <f>VLOOKUP(Tableau2[[#This Row],[5. type transport]],'Taux émission CO2e'!$A$20:$D$31,4,0)</f>
        <v>6.7400000000000002E-2</v>
      </c>
      <c r="W744">
        <f>VLOOKUP(Tableau2[[#This Row],[5. type transport]],'Taux émission CO2e'!$A$20:$B$31,2,0)</f>
        <v>0.7</v>
      </c>
      <c r="X744" s="98">
        <f t="shared" si="23"/>
        <v>1.3173513537599999</v>
      </c>
    </row>
    <row r="745" spans="1:24" x14ac:dyDescent="0.25">
      <c r="A745" s="97">
        <v>202000000000</v>
      </c>
      <c r="B745" s="95">
        <v>44648</v>
      </c>
      <c r="C745" s="102">
        <f>YEAR(Tableau2[[#This Row],[2. date saisie]])</f>
        <v>2022</v>
      </c>
      <c r="D745" s="102">
        <f>MONTH(Tableau2[[#This Row],[2. date saisie]])</f>
        <v>3</v>
      </c>
      <c r="E745" s="102" t="str">
        <f t="shared" si="22"/>
        <v>03</v>
      </c>
      <c r="F745" s="102" t="str">
        <f>_xlfn.CONCAT(Tableau2[[#This Row],[2a]],Tableau2[[#This Row],[2c]])</f>
        <v>202203</v>
      </c>
      <c r="G745" s="96">
        <v>1484873</v>
      </c>
      <c r="H745">
        <v>128</v>
      </c>
      <c r="I745" s="102">
        <f>Tableau2[[#This Row],[4. poids OT (kg)]]/1000</f>
        <v>0.128</v>
      </c>
      <c r="J745" t="s">
        <v>47</v>
      </c>
      <c r="K745">
        <v>100</v>
      </c>
      <c r="L745">
        <v>91100</v>
      </c>
      <c r="M745" t="s">
        <v>70</v>
      </c>
      <c r="N745">
        <v>59200</v>
      </c>
      <c r="O745" t="s">
        <v>90</v>
      </c>
      <c r="P745">
        <v>265.54500000000002</v>
      </c>
      <c r="Q745" t="s">
        <v>72</v>
      </c>
      <c r="R745">
        <v>1969</v>
      </c>
      <c r="S745" t="s">
        <v>69</v>
      </c>
      <c r="T745">
        <f>VLOOKUP(Tableau2[[#This Row],[5. type transport]],'Taux émission CO2e'!$A$5:$D$16,4,0)</f>
        <v>0.16</v>
      </c>
      <c r="U745">
        <f>VLOOKUP(Tableau2[[#This Row],[5. type transport]],'Taux émission CO2e'!$A$5:$B$16,2,0)</f>
        <v>0.3</v>
      </c>
      <c r="V745">
        <f>VLOOKUP(Tableau2[[#This Row],[5. type transport]],'Taux émission CO2e'!$A$20:$D$31,4,0)</f>
        <v>6.7400000000000002E-2</v>
      </c>
      <c r="W745">
        <f>VLOOKUP(Tableau2[[#This Row],[5. type transport]],'Taux émission CO2e'!$A$20:$B$31,2,0)</f>
        <v>0.7</v>
      </c>
      <c r="X745" s="98">
        <f t="shared" si="23"/>
        <v>3.2351453568000004</v>
      </c>
    </row>
    <row r="746" spans="1:24" x14ac:dyDescent="0.25">
      <c r="A746" s="97">
        <v>202000000000</v>
      </c>
      <c r="B746" s="95">
        <v>44648</v>
      </c>
      <c r="C746" s="102">
        <f>YEAR(Tableau2[[#This Row],[2. date saisie]])</f>
        <v>2022</v>
      </c>
      <c r="D746" s="102">
        <f>MONTH(Tableau2[[#This Row],[2. date saisie]])</f>
        <v>3</v>
      </c>
      <c r="E746" s="102" t="str">
        <f t="shared" si="22"/>
        <v>03</v>
      </c>
      <c r="F746" s="102" t="str">
        <f>_xlfn.CONCAT(Tableau2[[#This Row],[2a]],Tableau2[[#This Row],[2c]])</f>
        <v>202203</v>
      </c>
      <c r="G746" s="96">
        <v>1484207</v>
      </c>
      <c r="H746">
        <v>150</v>
      </c>
      <c r="I746" s="102">
        <f>Tableau2[[#This Row],[4. poids OT (kg)]]/1000</f>
        <v>0.15</v>
      </c>
      <c r="J746" t="s">
        <v>47</v>
      </c>
      <c r="K746">
        <v>131</v>
      </c>
      <c r="L746">
        <v>8090</v>
      </c>
      <c r="M746" t="s">
        <v>81</v>
      </c>
      <c r="N746">
        <v>91100</v>
      </c>
      <c r="O746" t="s">
        <v>76</v>
      </c>
      <c r="P746">
        <v>258.04300000000001</v>
      </c>
      <c r="Q746" t="s">
        <v>124</v>
      </c>
      <c r="R746">
        <v>1992</v>
      </c>
      <c r="S746" t="s">
        <v>78</v>
      </c>
      <c r="T746">
        <f>VLOOKUP(Tableau2[[#This Row],[5. type transport]],'Taux émission CO2e'!$A$5:$D$16,4,0)</f>
        <v>0.16</v>
      </c>
      <c r="U746">
        <f>VLOOKUP(Tableau2[[#This Row],[5. type transport]],'Taux émission CO2e'!$A$5:$B$16,2,0)</f>
        <v>0.3</v>
      </c>
      <c r="V746">
        <f>VLOOKUP(Tableau2[[#This Row],[5. type transport]],'Taux émission CO2e'!$A$20:$D$31,4,0)</f>
        <v>6.7400000000000002E-2</v>
      </c>
      <c r="W746">
        <f>VLOOKUP(Tableau2[[#This Row],[5. type transport]],'Taux émission CO2e'!$A$20:$B$31,2,0)</f>
        <v>0.7</v>
      </c>
      <c r="X746" s="98">
        <f t="shared" si="23"/>
        <v>3.6840799109999995</v>
      </c>
    </row>
    <row r="747" spans="1:24" x14ac:dyDescent="0.25">
      <c r="A747" s="97">
        <v>202000000000</v>
      </c>
      <c r="B747" s="95">
        <v>44648</v>
      </c>
      <c r="C747" s="102">
        <f>YEAR(Tableau2[[#This Row],[2. date saisie]])</f>
        <v>2022</v>
      </c>
      <c r="D747" s="102">
        <f>MONTH(Tableau2[[#This Row],[2. date saisie]])</f>
        <v>3</v>
      </c>
      <c r="E747" s="102" t="str">
        <f t="shared" si="22"/>
        <v>03</v>
      </c>
      <c r="F747" s="102" t="str">
        <f>_xlfn.CONCAT(Tableau2[[#This Row],[2a]],Tableau2[[#This Row],[2c]])</f>
        <v>202203</v>
      </c>
      <c r="G747" s="96">
        <v>1484874</v>
      </c>
      <c r="H747">
        <v>163</v>
      </c>
      <c r="I747" s="102">
        <f>Tableau2[[#This Row],[4. poids OT (kg)]]/1000</f>
        <v>0.16300000000000001</v>
      </c>
      <c r="J747" t="s">
        <v>47</v>
      </c>
      <c r="K747">
        <v>133</v>
      </c>
      <c r="L747">
        <v>91100</v>
      </c>
      <c r="M747" t="s">
        <v>70</v>
      </c>
      <c r="N747">
        <v>73490</v>
      </c>
      <c r="O747" t="s">
        <v>181</v>
      </c>
      <c r="P747">
        <v>539.01400000000001</v>
      </c>
      <c r="Q747" t="s">
        <v>72</v>
      </c>
      <c r="R747">
        <v>1969</v>
      </c>
      <c r="S747" t="s">
        <v>69</v>
      </c>
      <c r="T747">
        <f>VLOOKUP(Tableau2[[#This Row],[5. type transport]],'Taux émission CO2e'!$A$5:$D$16,4,0)</f>
        <v>0.16</v>
      </c>
      <c r="U747">
        <f>VLOOKUP(Tableau2[[#This Row],[5. type transport]],'Taux émission CO2e'!$A$5:$B$16,2,0)</f>
        <v>0.3</v>
      </c>
      <c r="V747">
        <f>VLOOKUP(Tableau2[[#This Row],[5. type transport]],'Taux émission CO2e'!$A$20:$D$31,4,0)</f>
        <v>6.7400000000000002E-2</v>
      </c>
      <c r="W747">
        <f>VLOOKUP(Tableau2[[#This Row],[5. type transport]],'Taux émission CO2e'!$A$20:$B$31,2,0)</f>
        <v>0.7</v>
      </c>
      <c r="X747" s="98">
        <f t="shared" si="23"/>
        <v>8.3624464607600011</v>
      </c>
    </row>
    <row r="748" spans="1:24" x14ac:dyDescent="0.25">
      <c r="A748" s="97">
        <v>202000000000</v>
      </c>
      <c r="B748" s="95">
        <v>44648</v>
      </c>
      <c r="C748" s="102">
        <f>YEAR(Tableau2[[#This Row],[2. date saisie]])</f>
        <v>2022</v>
      </c>
      <c r="D748" s="102">
        <f>MONTH(Tableau2[[#This Row],[2. date saisie]])</f>
        <v>3</v>
      </c>
      <c r="E748" s="102" t="str">
        <f t="shared" si="22"/>
        <v>03</v>
      </c>
      <c r="F748" s="102" t="str">
        <f>_xlfn.CONCAT(Tableau2[[#This Row],[2a]],Tableau2[[#This Row],[2c]])</f>
        <v>202203</v>
      </c>
      <c r="G748" s="96">
        <v>1484867</v>
      </c>
      <c r="H748">
        <v>204</v>
      </c>
      <c r="I748" s="102">
        <f>Tableau2[[#This Row],[4. poids OT (kg)]]/1000</f>
        <v>0.20399999999999999</v>
      </c>
      <c r="J748" t="s">
        <v>47</v>
      </c>
      <c r="K748">
        <v>140</v>
      </c>
      <c r="L748">
        <v>91100</v>
      </c>
      <c r="M748" t="s">
        <v>70</v>
      </c>
      <c r="N748">
        <v>67100</v>
      </c>
      <c r="O748" t="s">
        <v>79</v>
      </c>
      <c r="P748">
        <v>515.798</v>
      </c>
      <c r="Q748" t="s">
        <v>72</v>
      </c>
      <c r="R748">
        <v>1969</v>
      </c>
      <c r="S748" t="s">
        <v>69</v>
      </c>
      <c r="T748">
        <f>VLOOKUP(Tableau2[[#This Row],[5. type transport]],'Taux émission CO2e'!$A$5:$D$16,4,0)</f>
        <v>0.16</v>
      </c>
      <c r="U748">
        <f>VLOOKUP(Tableau2[[#This Row],[5. type transport]],'Taux émission CO2e'!$A$5:$B$16,2,0)</f>
        <v>0.3</v>
      </c>
      <c r="V748">
        <f>VLOOKUP(Tableau2[[#This Row],[5. type transport]],'Taux émission CO2e'!$A$20:$D$31,4,0)</f>
        <v>6.7400000000000002E-2</v>
      </c>
      <c r="W748">
        <f>VLOOKUP(Tableau2[[#This Row],[5. type transport]],'Taux émission CO2e'!$A$20:$B$31,2,0)</f>
        <v>0.7</v>
      </c>
      <c r="X748" s="98">
        <f t="shared" si="23"/>
        <v>10.01510534256</v>
      </c>
    </row>
    <row r="749" spans="1:24" x14ac:dyDescent="0.25">
      <c r="A749" s="97">
        <v>202000000000</v>
      </c>
      <c r="B749" s="95">
        <v>44648</v>
      </c>
      <c r="C749" s="102">
        <f>YEAR(Tableau2[[#This Row],[2. date saisie]])</f>
        <v>2022</v>
      </c>
      <c r="D749" s="102">
        <f>MONTH(Tableau2[[#This Row],[2. date saisie]])</f>
        <v>3</v>
      </c>
      <c r="E749" s="102" t="str">
        <f t="shared" si="22"/>
        <v>03</v>
      </c>
      <c r="F749" s="102" t="str">
        <f>_xlfn.CONCAT(Tableau2[[#This Row],[2a]],Tableau2[[#This Row],[2c]])</f>
        <v>202203</v>
      </c>
      <c r="G749" s="96">
        <v>1482898</v>
      </c>
      <c r="H749">
        <v>150</v>
      </c>
      <c r="I749" s="102">
        <f>Tableau2[[#This Row],[4. poids OT (kg)]]/1000</f>
        <v>0.15</v>
      </c>
      <c r="J749" t="s">
        <v>46</v>
      </c>
      <c r="K749">
        <v>160</v>
      </c>
      <c r="L749">
        <v>73490</v>
      </c>
      <c r="M749" t="s">
        <v>204</v>
      </c>
      <c r="N749">
        <v>91100</v>
      </c>
      <c r="O749" t="s">
        <v>76</v>
      </c>
      <c r="P749">
        <v>537.70799999999997</v>
      </c>
      <c r="Q749" t="s">
        <v>205</v>
      </c>
      <c r="R749">
        <v>1990</v>
      </c>
      <c r="S749" t="s">
        <v>78</v>
      </c>
      <c r="T749">
        <f>VLOOKUP(Tableau2[[#This Row],[5. type transport]],'Taux émission CO2e'!$A$5:$D$16,4,0)</f>
        <v>0.16</v>
      </c>
      <c r="U749">
        <f>VLOOKUP(Tableau2[[#This Row],[5. type transport]],'Taux émission CO2e'!$A$5:$B$16,2,0)</f>
        <v>0.3</v>
      </c>
      <c r="V749">
        <f>VLOOKUP(Tableau2[[#This Row],[5. type transport]],'Taux émission CO2e'!$A$20:$D$31,4,0)</f>
        <v>6.7400000000000002E-2</v>
      </c>
      <c r="W749">
        <f>VLOOKUP(Tableau2[[#This Row],[5. type transport]],'Taux émission CO2e'!$A$20:$B$31,2,0)</f>
        <v>0.7</v>
      </c>
      <c r="X749" s="98">
        <f t="shared" si="23"/>
        <v>7.676857115999999</v>
      </c>
    </row>
    <row r="750" spans="1:24" x14ac:dyDescent="0.25">
      <c r="A750" s="97">
        <v>202000000000</v>
      </c>
      <c r="B750" s="95">
        <v>44648</v>
      </c>
      <c r="C750" s="102">
        <f>YEAR(Tableau2[[#This Row],[2. date saisie]])</f>
        <v>2022</v>
      </c>
      <c r="D750" s="102">
        <f>MONTH(Tableau2[[#This Row],[2. date saisie]])</f>
        <v>3</v>
      </c>
      <c r="E750" s="102" t="str">
        <f t="shared" si="22"/>
        <v>03</v>
      </c>
      <c r="F750" s="102" t="str">
        <f>_xlfn.CONCAT(Tableau2[[#This Row],[2a]],Tableau2[[#This Row],[2c]])</f>
        <v>202203</v>
      </c>
      <c r="G750" s="96">
        <v>1484217</v>
      </c>
      <c r="H750">
        <v>150</v>
      </c>
      <c r="I750" s="102">
        <f>Tableau2[[#This Row],[4. poids OT (kg)]]/1000</f>
        <v>0.15</v>
      </c>
      <c r="J750" t="s">
        <v>47</v>
      </c>
      <c r="K750">
        <v>166</v>
      </c>
      <c r="L750">
        <v>39570</v>
      </c>
      <c r="M750" t="s">
        <v>115</v>
      </c>
      <c r="N750">
        <v>91100</v>
      </c>
      <c r="O750" t="s">
        <v>76</v>
      </c>
      <c r="P750">
        <v>380.58600000000001</v>
      </c>
      <c r="Q750" t="s">
        <v>116</v>
      </c>
      <c r="R750">
        <v>1986</v>
      </c>
      <c r="S750" t="s">
        <v>69</v>
      </c>
      <c r="T750">
        <f>VLOOKUP(Tableau2[[#This Row],[5. type transport]],'Taux émission CO2e'!$A$5:$D$16,4,0)</f>
        <v>0.16</v>
      </c>
      <c r="U750">
        <f>VLOOKUP(Tableau2[[#This Row],[5. type transport]],'Taux émission CO2e'!$A$5:$B$16,2,0)</f>
        <v>0.3</v>
      </c>
      <c r="V750">
        <f>VLOOKUP(Tableau2[[#This Row],[5. type transport]],'Taux émission CO2e'!$A$20:$D$31,4,0)</f>
        <v>6.7400000000000002E-2</v>
      </c>
      <c r="W750">
        <f>VLOOKUP(Tableau2[[#This Row],[5. type transport]],'Taux émission CO2e'!$A$20:$B$31,2,0)</f>
        <v>0.7</v>
      </c>
      <c r="X750" s="98">
        <f t="shared" si="23"/>
        <v>5.4336263219999994</v>
      </c>
    </row>
    <row r="751" spans="1:24" x14ac:dyDescent="0.25">
      <c r="A751" s="97">
        <v>202000000000</v>
      </c>
      <c r="B751" s="95">
        <v>44648</v>
      </c>
      <c r="C751" s="102">
        <f>YEAR(Tableau2[[#This Row],[2. date saisie]])</f>
        <v>2022</v>
      </c>
      <c r="D751" s="102">
        <f>MONTH(Tableau2[[#This Row],[2. date saisie]])</f>
        <v>3</v>
      </c>
      <c r="E751" s="102" t="str">
        <f t="shared" si="22"/>
        <v>03</v>
      </c>
      <c r="F751" s="102" t="str">
        <f>_xlfn.CONCAT(Tableau2[[#This Row],[2a]],Tableau2[[#This Row],[2c]])</f>
        <v>202203</v>
      </c>
      <c r="G751" s="96">
        <v>1484870</v>
      </c>
      <c r="H751">
        <v>81</v>
      </c>
      <c r="I751" s="102">
        <f>Tableau2[[#This Row],[4. poids OT (kg)]]/1000</f>
        <v>8.1000000000000003E-2</v>
      </c>
      <c r="J751" t="s">
        <v>47</v>
      </c>
      <c r="K751">
        <v>168</v>
      </c>
      <c r="L751">
        <v>91100</v>
      </c>
      <c r="M751" t="s">
        <v>70</v>
      </c>
      <c r="N751">
        <v>4100</v>
      </c>
      <c r="O751" t="s">
        <v>131</v>
      </c>
      <c r="P751">
        <v>755.63400000000001</v>
      </c>
      <c r="Q751" t="s">
        <v>72</v>
      </c>
      <c r="R751">
        <v>1969</v>
      </c>
      <c r="S751" t="s">
        <v>69</v>
      </c>
      <c r="T751">
        <f>VLOOKUP(Tableau2[[#This Row],[5. type transport]],'Taux émission CO2e'!$A$5:$D$16,4,0)</f>
        <v>0.16</v>
      </c>
      <c r="U751">
        <f>VLOOKUP(Tableau2[[#This Row],[5. type transport]],'Taux émission CO2e'!$A$5:$B$16,2,0)</f>
        <v>0.3</v>
      </c>
      <c r="V751">
        <f>VLOOKUP(Tableau2[[#This Row],[5. type transport]],'Taux émission CO2e'!$A$20:$D$31,4,0)</f>
        <v>6.7400000000000002E-2</v>
      </c>
      <c r="W751">
        <f>VLOOKUP(Tableau2[[#This Row],[5. type transport]],'Taux émission CO2e'!$A$20:$B$31,2,0)</f>
        <v>0.7</v>
      </c>
      <c r="X751" s="98">
        <f t="shared" si="23"/>
        <v>5.8256207737200008</v>
      </c>
    </row>
    <row r="752" spans="1:24" x14ac:dyDescent="0.25">
      <c r="A752" s="97">
        <v>202000000000</v>
      </c>
      <c r="B752" s="95">
        <v>44648</v>
      </c>
      <c r="C752" s="102">
        <f>YEAR(Tableau2[[#This Row],[2. date saisie]])</f>
        <v>2022</v>
      </c>
      <c r="D752" s="102">
        <f>MONTH(Tableau2[[#This Row],[2. date saisie]])</f>
        <v>3</v>
      </c>
      <c r="E752" s="102" t="str">
        <f t="shared" si="22"/>
        <v>03</v>
      </c>
      <c r="F752" s="102" t="str">
        <f>_xlfn.CONCAT(Tableau2[[#This Row],[2a]],Tableau2[[#This Row],[2c]])</f>
        <v>202203</v>
      </c>
      <c r="G752" s="96">
        <v>1484869</v>
      </c>
      <c r="H752">
        <v>41</v>
      </c>
      <c r="I752" s="102">
        <f>Tableau2[[#This Row],[4. poids OT (kg)]]/1000</f>
        <v>4.1000000000000002E-2</v>
      </c>
      <c r="J752" t="s">
        <v>47</v>
      </c>
      <c r="K752">
        <v>173</v>
      </c>
      <c r="L752">
        <v>91100</v>
      </c>
      <c r="M752" t="s">
        <v>70</v>
      </c>
      <c r="N752">
        <v>31390</v>
      </c>
      <c r="O752" t="s">
        <v>195</v>
      </c>
      <c r="P752">
        <v>715.00800000000004</v>
      </c>
      <c r="Q752" t="s">
        <v>72</v>
      </c>
      <c r="R752">
        <v>1969</v>
      </c>
      <c r="S752" t="s">
        <v>69</v>
      </c>
      <c r="T752">
        <f>VLOOKUP(Tableau2[[#This Row],[5. type transport]],'Taux émission CO2e'!$A$5:$D$16,4,0)</f>
        <v>0.16</v>
      </c>
      <c r="U752">
        <f>VLOOKUP(Tableau2[[#This Row],[5. type transport]],'Taux émission CO2e'!$A$5:$B$16,2,0)</f>
        <v>0.3</v>
      </c>
      <c r="V752">
        <f>VLOOKUP(Tableau2[[#This Row],[5. type transport]],'Taux émission CO2e'!$A$20:$D$31,4,0)</f>
        <v>6.7400000000000002E-2</v>
      </c>
      <c r="W752">
        <f>VLOOKUP(Tableau2[[#This Row],[5. type transport]],'Taux émission CO2e'!$A$20:$B$31,2,0)</f>
        <v>0.7</v>
      </c>
      <c r="X752" s="98">
        <f t="shared" si="23"/>
        <v>2.7902329190400001</v>
      </c>
    </row>
    <row r="753" spans="1:24" x14ac:dyDescent="0.25">
      <c r="A753" s="97">
        <v>202000000000</v>
      </c>
      <c r="B753" s="95">
        <v>44648</v>
      </c>
      <c r="C753" s="102">
        <f>YEAR(Tableau2[[#This Row],[2. date saisie]])</f>
        <v>2022</v>
      </c>
      <c r="D753" s="102">
        <f>MONTH(Tableau2[[#This Row],[2. date saisie]])</f>
        <v>3</v>
      </c>
      <c r="E753" s="102" t="str">
        <f t="shared" si="22"/>
        <v>03</v>
      </c>
      <c r="F753" s="102" t="str">
        <f>_xlfn.CONCAT(Tableau2[[#This Row],[2a]],Tableau2[[#This Row],[2c]])</f>
        <v>202203</v>
      </c>
      <c r="G753" s="96">
        <v>1484871</v>
      </c>
      <c r="H753">
        <v>275</v>
      </c>
      <c r="I753" s="102">
        <f>Tableau2[[#This Row],[4. poids OT (kg)]]/1000</f>
        <v>0.27500000000000002</v>
      </c>
      <c r="J753" t="s">
        <v>47</v>
      </c>
      <c r="K753">
        <v>225</v>
      </c>
      <c r="L753">
        <v>91100</v>
      </c>
      <c r="M753" t="s">
        <v>70</v>
      </c>
      <c r="N753">
        <v>26750</v>
      </c>
      <c r="O753" t="s">
        <v>86</v>
      </c>
      <c r="P753">
        <v>541.17999999999995</v>
      </c>
      <c r="Q753" t="s">
        <v>72</v>
      </c>
      <c r="R753">
        <v>1969</v>
      </c>
      <c r="S753" t="s">
        <v>69</v>
      </c>
      <c r="T753">
        <f>VLOOKUP(Tableau2[[#This Row],[5. type transport]],'Taux émission CO2e'!$A$5:$D$16,4,0)</f>
        <v>0.16</v>
      </c>
      <c r="U753">
        <f>VLOOKUP(Tableau2[[#This Row],[5. type transport]],'Taux émission CO2e'!$A$5:$B$16,2,0)</f>
        <v>0.3</v>
      </c>
      <c r="V753">
        <f>VLOOKUP(Tableau2[[#This Row],[5. type transport]],'Taux émission CO2e'!$A$20:$D$31,4,0)</f>
        <v>6.7400000000000002E-2</v>
      </c>
      <c r="W753">
        <f>VLOOKUP(Tableau2[[#This Row],[5. type transport]],'Taux émission CO2e'!$A$20:$B$31,2,0)</f>
        <v>0.7</v>
      </c>
      <c r="X753" s="98">
        <f t="shared" si="23"/>
        <v>14.165115910000001</v>
      </c>
    </row>
    <row r="754" spans="1:24" x14ac:dyDescent="0.25">
      <c r="A754" s="97">
        <v>202000000000</v>
      </c>
      <c r="B754" s="95">
        <v>44648</v>
      </c>
      <c r="C754" s="102">
        <f>YEAR(Tableau2[[#This Row],[2. date saisie]])</f>
        <v>2022</v>
      </c>
      <c r="D754" s="102">
        <f>MONTH(Tableau2[[#This Row],[2. date saisie]])</f>
        <v>3</v>
      </c>
      <c r="E754" s="102" t="str">
        <f t="shared" si="22"/>
        <v>03</v>
      </c>
      <c r="F754" s="102" t="str">
        <f>_xlfn.CONCAT(Tableau2[[#This Row],[2a]],Tableau2[[#This Row],[2c]])</f>
        <v>202203</v>
      </c>
      <c r="G754" s="96">
        <v>1484210</v>
      </c>
      <c r="H754">
        <v>600</v>
      </c>
      <c r="I754" s="102">
        <f>Tableau2[[#This Row],[4. poids OT (kg)]]/1000</f>
        <v>0.6</v>
      </c>
      <c r="J754" t="s">
        <v>46</v>
      </c>
      <c r="K754">
        <v>253</v>
      </c>
      <c r="L754">
        <v>67100</v>
      </c>
      <c r="M754" t="s">
        <v>73</v>
      </c>
      <c r="N754">
        <v>91100</v>
      </c>
      <c r="O754" t="s">
        <v>76</v>
      </c>
      <c r="P754">
        <v>516.47400000000005</v>
      </c>
      <c r="Q754" t="s">
        <v>75</v>
      </c>
      <c r="R754">
        <v>1987</v>
      </c>
      <c r="S754" t="s">
        <v>69</v>
      </c>
      <c r="T754">
        <f>VLOOKUP(Tableau2[[#This Row],[5. type transport]],'Taux émission CO2e'!$A$5:$D$16,4,0)</f>
        <v>0.16</v>
      </c>
      <c r="U754">
        <f>VLOOKUP(Tableau2[[#This Row],[5. type transport]],'Taux émission CO2e'!$A$5:$B$16,2,0)</f>
        <v>0.3</v>
      </c>
      <c r="V754">
        <f>VLOOKUP(Tableau2[[#This Row],[5. type transport]],'Taux émission CO2e'!$A$20:$D$31,4,0)</f>
        <v>6.7400000000000002E-2</v>
      </c>
      <c r="W754">
        <f>VLOOKUP(Tableau2[[#This Row],[5. type transport]],'Taux émission CO2e'!$A$20:$B$31,2,0)</f>
        <v>0.7</v>
      </c>
      <c r="X754" s="98">
        <f t="shared" si="23"/>
        <v>29.494797192</v>
      </c>
    </row>
    <row r="755" spans="1:24" x14ac:dyDescent="0.25">
      <c r="A755" s="97">
        <v>202000000000</v>
      </c>
      <c r="B755" s="95">
        <v>44649</v>
      </c>
      <c r="C755" s="102">
        <f>YEAR(Tableau2[[#This Row],[2. date saisie]])</f>
        <v>2022</v>
      </c>
      <c r="D755" s="102">
        <f>MONTH(Tableau2[[#This Row],[2. date saisie]])</f>
        <v>3</v>
      </c>
      <c r="E755" s="102" t="str">
        <f t="shared" si="22"/>
        <v>03</v>
      </c>
      <c r="F755" s="102" t="str">
        <f>_xlfn.CONCAT(Tableau2[[#This Row],[2a]],Tableau2[[#This Row],[2c]])</f>
        <v>202203</v>
      </c>
      <c r="G755" s="96">
        <v>1485340</v>
      </c>
      <c r="H755">
        <v>200</v>
      </c>
      <c r="I755" s="102">
        <f>Tableau2[[#This Row],[4. poids OT (kg)]]/1000</f>
        <v>0.2</v>
      </c>
      <c r="J755" t="s">
        <v>39</v>
      </c>
      <c r="K755">
        <v>80</v>
      </c>
      <c r="L755">
        <v>91100</v>
      </c>
      <c r="M755" t="s">
        <v>70</v>
      </c>
      <c r="N755">
        <v>91300</v>
      </c>
      <c r="O755" t="s">
        <v>206</v>
      </c>
      <c r="P755">
        <v>23.132999999999999</v>
      </c>
      <c r="Q755" t="s">
        <v>72</v>
      </c>
      <c r="R755">
        <v>1969</v>
      </c>
      <c r="S755" t="s">
        <v>69</v>
      </c>
      <c r="T755">
        <f>VLOOKUP(Tableau2[[#This Row],[5. type transport]],'Taux émission CO2e'!$A$5:$D$16,4,0)</f>
        <v>0.24099999999999999</v>
      </c>
      <c r="U755">
        <f>VLOOKUP(Tableau2[[#This Row],[5. type transport]],'Taux émission CO2e'!$A$5:$B$16,2,0)</f>
        <v>1</v>
      </c>
      <c r="V755">
        <f>VLOOKUP(Tableau2[[#This Row],[5. type transport]],'Taux émission CO2e'!$A$20:$D$31,4,0)</f>
        <v>0</v>
      </c>
      <c r="W755">
        <f>VLOOKUP(Tableau2[[#This Row],[5. type transport]],'Taux émission CO2e'!$A$20:$B$31,2,0)</f>
        <v>0</v>
      </c>
      <c r="X755" s="98">
        <f t="shared" si="23"/>
        <v>1.1150106</v>
      </c>
    </row>
    <row r="756" spans="1:24" x14ac:dyDescent="0.25">
      <c r="A756" s="97">
        <v>202000000000</v>
      </c>
      <c r="B756" s="95">
        <v>44649</v>
      </c>
      <c r="C756" s="102">
        <f>YEAR(Tableau2[[#This Row],[2. date saisie]])</f>
        <v>2022</v>
      </c>
      <c r="D756" s="102">
        <f>MONTH(Tableau2[[#This Row],[2. date saisie]])</f>
        <v>3</v>
      </c>
      <c r="E756" s="102" t="str">
        <f t="shared" si="22"/>
        <v>03</v>
      </c>
      <c r="F756" s="102" t="str">
        <f>_xlfn.CONCAT(Tableau2[[#This Row],[2a]],Tableau2[[#This Row],[2c]])</f>
        <v>202203</v>
      </c>
      <c r="G756" s="96">
        <v>1485338</v>
      </c>
      <c r="H756">
        <v>261</v>
      </c>
      <c r="I756" s="102">
        <f>Tableau2[[#This Row],[4. poids OT (kg)]]/1000</f>
        <v>0.26100000000000001</v>
      </c>
      <c r="J756" t="s">
        <v>47</v>
      </c>
      <c r="K756">
        <v>140</v>
      </c>
      <c r="L756">
        <v>91100</v>
      </c>
      <c r="M756" t="s">
        <v>70</v>
      </c>
      <c r="N756">
        <v>59810</v>
      </c>
      <c r="O756" t="s">
        <v>104</v>
      </c>
      <c r="P756">
        <v>248.797</v>
      </c>
      <c r="Q756" t="s">
        <v>72</v>
      </c>
      <c r="R756">
        <v>1969</v>
      </c>
      <c r="S756" t="s">
        <v>69</v>
      </c>
      <c r="T756">
        <f>VLOOKUP(Tableau2[[#This Row],[5. type transport]],'Taux émission CO2e'!$A$5:$D$16,4,0)</f>
        <v>0.16</v>
      </c>
      <c r="U756">
        <f>VLOOKUP(Tableau2[[#This Row],[5. type transport]],'Taux émission CO2e'!$A$5:$B$16,2,0)</f>
        <v>0.3</v>
      </c>
      <c r="V756">
        <f>VLOOKUP(Tableau2[[#This Row],[5. type transport]],'Taux émission CO2e'!$A$20:$D$31,4,0)</f>
        <v>6.7400000000000002E-2</v>
      </c>
      <c r="W756">
        <f>VLOOKUP(Tableau2[[#This Row],[5. type transport]],'Taux émission CO2e'!$A$20:$B$31,2,0)</f>
        <v>0.7</v>
      </c>
      <c r="X756" s="98">
        <f t="shared" si="23"/>
        <v>6.1806100980600007</v>
      </c>
    </row>
    <row r="757" spans="1:24" x14ac:dyDescent="0.25">
      <c r="A757" s="97">
        <v>202000000000</v>
      </c>
      <c r="B757" s="95">
        <v>44649</v>
      </c>
      <c r="C757" s="102">
        <f>YEAR(Tableau2[[#This Row],[2. date saisie]])</f>
        <v>2022</v>
      </c>
      <c r="D757" s="102">
        <f>MONTH(Tableau2[[#This Row],[2. date saisie]])</f>
        <v>3</v>
      </c>
      <c r="E757" s="102" t="str">
        <f t="shared" si="22"/>
        <v>03</v>
      </c>
      <c r="F757" s="102" t="str">
        <f>_xlfn.CONCAT(Tableau2[[#This Row],[2a]],Tableau2[[#This Row],[2c]])</f>
        <v>202203</v>
      </c>
      <c r="G757" s="96">
        <v>1484747</v>
      </c>
      <c r="H757">
        <v>450</v>
      </c>
      <c r="I757" s="102">
        <f>Tableau2[[#This Row],[4. poids OT (kg)]]/1000</f>
        <v>0.45</v>
      </c>
      <c r="J757" t="s">
        <v>46</v>
      </c>
      <c r="K757">
        <v>220</v>
      </c>
      <c r="L757">
        <v>59100</v>
      </c>
      <c r="M757" t="s">
        <v>98</v>
      </c>
      <c r="N757">
        <v>91100</v>
      </c>
      <c r="O757" t="s">
        <v>76</v>
      </c>
      <c r="P757">
        <v>266.35300000000001</v>
      </c>
      <c r="Q757" t="s">
        <v>100</v>
      </c>
      <c r="R757">
        <v>1987</v>
      </c>
      <c r="S757" t="s">
        <v>69</v>
      </c>
      <c r="T757">
        <f>VLOOKUP(Tableau2[[#This Row],[5. type transport]],'Taux émission CO2e'!$A$5:$D$16,4,0)</f>
        <v>0.16</v>
      </c>
      <c r="U757">
        <f>VLOOKUP(Tableau2[[#This Row],[5. type transport]],'Taux émission CO2e'!$A$5:$B$16,2,0)</f>
        <v>0.3</v>
      </c>
      <c r="V757">
        <f>VLOOKUP(Tableau2[[#This Row],[5. type transport]],'Taux émission CO2e'!$A$20:$D$31,4,0)</f>
        <v>6.7400000000000002E-2</v>
      </c>
      <c r="W757">
        <f>VLOOKUP(Tableau2[[#This Row],[5. type transport]],'Taux émission CO2e'!$A$20:$B$31,2,0)</f>
        <v>0.7</v>
      </c>
      <c r="X757" s="98">
        <f t="shared" si="23"/>
        <v>11.408165343</v>
      </c>
    </row>
    <row r="758" spans="1:24" x14ac:dyDescent="0.25">
      <c r="A758" s="97">
        <v>202000000000</v>
      </c>
      <c r="B758" s="95">
        <v>44649</v>
      </c>
      <c r="C758" s="102">
        <f>YEAR(Tableau2[[#This Row],[2. date saisie]])</f>
        <v>2022</v>
      </c>
      <c r="D758" s="102">
        <f>MONTH(Tableau2[[#This Row],[2. date saisie]])</f>
        <v>3</v>
      </c>
      <c r="E758" s="102" t="str">
        <f t="shared" si="22"/>
        <v>03</v>
      </c>
      <c r="F758" s="102" t="str">
        <f>_xlfn.CONCAT(Tableau2[[#This Row],[2a]],Tableau2[[#This Row],[2c]])</f>
        <v>202203</v>
      </c>
      <c r="G758" s="96">
        <v>1484684</v>
      </c>
      <c r="H758">
        <v>300</v>
      </c>
      <c r="I758" s="102">
        <f>Tableau2[[#This Row],[4. poids OT (kg)]]/1000</f>
        <v>0.3</v>
      </c>
      <c r="J758" t="s">
        <v>47</v>
      </c>
      <c r="K758">
        <v>280</v>
      </c>
      <c r="L758">
        <v>13000</v>
      </c>
      <c r="M758" t="s">
        <v>184</v>
      </c>
      <c r="N758">
        <v>91100</v>
      </c>
      <c r="O758" t="s">
        <v>76</v>
      </c>
      <c r="P758">
        <v>740.09799999999996</v>
      </c>
      <c r="Q758" t="s">
        <v>185</v>
      </c>
      <c r="R758">
        <v>1976</v>
      </c>
      <c r="S758" t="s">
        <v>69</v>
      </c>
      <c r="T758">
        <f>VLOOKUP(Tableau2[[#This Row],[5. type transport]],'Taux émission CO2e'!$A$5:$D$16,4,0)</f>
        <v>0.16</v>
      </c>
      <c r="U758">
        <f>VLOOKUP(Tableau2[[#This Row],[5. type transport]],'Taux émission CO2e'!$A$5:$B$16,2,0)</f>
        <v>0.3</v>
      </c>
      <c r="V758">
        <f>VLOOKUP(Tableau2[[#This Row],[5. type transport]],'Taux émission CO2e'!$A$20:$D$31,4,0)</f>
        <v>6.7400000000000002E-2</v>
      </c>
      <c r="W758">
        <f>VLOOKUP(Tableau2[[#This Row],[5. type transport]],'Taux émission CO2e'!$A$20:$B$31,2,0)</f>
        <v>0.7</v>
      </c>
      <c r="X758" s="98">
        <f t="shared" si="23"/>
        <v>21.132758291999998</v>
      </c>
    </row>
    <row r="759" spans="1:24" x14ac:dyDescent="0.25">
      <c r="A759">
        <v>20220400055</v>
      </c>
      <c r="B759" s="95">
        <v>44649</v>
      </c>
      <c r="C759" s="102">
        <f>YEAR(Tableau2[[#This Row],[2. date saisie]])</f>
        <v>2022</v>
      </c>
      <c r="D759" s="102">
        <f>MONTH(Tableau2[[#This Row],[2. date saisie]])</f>
        <v>3</v>
      </c>
      <c r="E759" s="102" t="str">
        <f t="shared" si="22"/>
        <v>03</v>
      </c>
      <c r="F759" s="102" t="str">
        <f>_xlfn.CONCAT(Tableau2[[#This Row],[2a]],Tableau2[[#This Row],[2c]])</f>
        <v>202203</v>
      </c>
      <c r="G759" s="96">
        <v>1485337</v>
      </c>
      <c r="H759">
        <v>864</v>
      </c>
      <c r="I759" s="102">
        <f>Tableau2[[#This Row],[4. poids OT (kg)]]/1000</f>
        <v>0.86399999999999999</v>
      </c>
      <c r="J759" t="s">
        <v>47</v>
      </c>
      <c r="K759">
        <v>405</v>
      </c>
      <c r="L759">
        <v>91100</v>
      </c>
      <c r="M759" t="s">
        <v>70</v>
      </c>
      <c r="N759">
        <v>59100</v>
      </c>
      <c r="O759" t="s">
        <v>74</v>
      </c>
      <c r="P759">
        <v>266.166</v>
      </c>
      <c r="Q759" t="s">
        <v>72</v>
      </c>
      <c r="R759">
        <v>1969</v>
      </c>
      <c r="S759" t="s">
        <v>69</v>
      </c>
      <c r="T759">
        <f>VLOOKUP(Tableau2[[#This Row],[5. type transport]],'Taux émission CO2e'!$A$5:$D$16,4,0)</f>
        <v>0.16</v>
      </c>
      <c r="U759">
        <f>VLOOKUP(Tableau2[[#This Row],[5. type transport]],'Taux émission CO2e'!$A$5:$B$16,2,0)</f>
        <v>0.3</v>
      </c>
      <c r="V759">
        <f>VLOOKUP(Tableau2[[#This Row],[5. type transport]],'Taux émission CO2e'!$A$20:$D$31,4,0)</f>
        <v>6.7400000000000002E-2</v>
      </c>
      <c r="W759">
        <f>VLOOKUP(Tableau2[[#This Row],[5. type transport]],'Taux émission CO2e'!$A$20:$B$31,2,0)</f>
        <v>0.7</v>
      </c>
      <c r="X759" s="98">
        <f t="shared" si="23"/>
        <v>21.888299416319999</v>
      </c>
    </row>
    <row r="760" spans="1:24" x14ac:dyDescent="0.25">
      <c r="A760" s="97">
        <v>202000000000</v>
      </c>
      <c r="B760" s="95">
        <v>44650</v>
      </c>
      <c r="C760" s="102">
        <f>YEAR(Tableau2[[#This Row],[2. date saisie]])</f>
        <v>2022</v>
      </c>
      <c r="D760" s="102">
        <f>MONTH(Tableau2[[#This Row],[2. date saisie]])</f>
        <v>3</v>
      </c>
      <c r="E760" s="102" t="str">
        <f t="shared" si="22"/>
        <v>03</v>
      </c>
      <c r="F760" s="102" t="str">
        <f>_xlfn.CONCAT(Tableau2[[#This Row],[2a]],Tableau2[[#This Row],[2c]])</f>
        <v>202203</v>
      </c>
      <c r="G760" s="96">
        <v>1485061</v>
      </c>
      <c r="H760">
        <v>150</v>
      </c>
      <c r="I760" s="102">
        <f>Tableau2[[#This Row],[4. poids OT (kg)]]/1000</f>
        <v>0.15</v>
      </c>
      <c r="J760" t="s">
        <v>39</v>
      </c>
      <c r="K760">
        <v>80</v>
      </c>
      <c r="L760">
        <v>94440</v>
      </c>
      <c r="M760" t="s">
        <v>87</v>
      </c>
      <c r="N760">
        <v>91100</v>
      </c>
      <c r="O760" t="s">
        <v>76</v>
      </c>
      <c r="P760">
        <v>33.991</v>
      </c>
      <c r="Q760" t="s">
        <v>88</v>
      </c>
      <c r="R760">
        <v>1976</v>
      </c>
      <c r="S760" t="s">
        <v>69</v>
      </c>
      <c r="T760">
        <f>VLOOKUP(Tableau2[[#This Row],[5. type transport]],'Taux émission CO2e'!$A$5:$D$16,4,0)</f>
        <v>0.24099999999999999</v>
      </c>
      <c r="U760">
        <f>VLOOKUP(Tableau2[[#This Row],[5. type transport]],'Taux émission CO2e'!$A$5:$B$16,2,0)</f>
        <v>1</v>
      </c>
      <c r="V760">
        <f>VLOOKUP(Tableau2[[#This Row],[5. type transport]],'Taux émission CO2e'!$A$20:$D$31,4,0)</f>
        <v>0</v>
      </c>
      <c r="W760">
        <f>VLOOKUP(Tableau2[[#This Row],[5. type transport]],'Taux émission CO2e'!$A$20:$B$31,2,0)</f>
        <v>0</v>
      </c>
      <c r="X760" s="98">
        <f t="shared" si="23"/>
        <v>1.2287746499999999</v>
      </c>
    </row>
    <row r="761" spans="1:24" x14ac:dyDescent="0.25">
      <c r="A761" s="97">
        <v>202000000000</v>
      </c>
      <c r="B761" s="95">
        <v>44650</v>
      </c>
      <c r="C761" s="102">
        <f>YEAR(Tableau2[[#This Row],[2. date saisie]])</f>
        <v>2022</v>
      </c>
      <c r="D761" s="102">
        <f>MONTH(Tableau2[[#This Row],[2. date saisie]])</f>
        <v>3</v>
      </c>
      <c r="E761" s="102" t="str">
        <f t="shared" si="22"/>
        <v>03</v>
      </c>
      <c r="F761" s="102" t="str">
        <f>_xlfn.CONCAT(Tableau2[[#This Row],[2a]],Tableau2[[#This Row],[2c]])</f>
        <v>202203</v>
      </c>
      <c r="G761" s="96">
        <v>1486103</v>
      </c>
      <c r="H761">
        <v>250</v>
      </c>
      <c r="I761" s="102">
        <f>Tableau2[[#This Row],[4. poids OT (kg)]]/1000</f>
        <v>0.25</v>
      </c>
      <c r="J761" t="s">
        <v>46</v>
      </c>
      <c r="K761">
        <v>80</v>
      </c>
      <c r="L761">
        <v>91100</v>
      </c>
      <c r="M761" t="s">
        <v>70</v>
      </c>
      <c r="N761">
        <v>93120</v>
      </c>
      <c r="O761" t="s">
        <v>84</v>
      </c>
      <c r="P761">
        <v>53.975999999999999</v>
      </c>
      <c r="Q761" t="s">
        <v>72</v>
      </c>
      <c r="R761">
        <v>1969</v>
      </c>
      <c r="S761" t="s">
        <v>69</v>
      </c>
      <c r="T761">
        <f>VLOOKUP(Tableau2[[#This Row],[5. type transport]],'Taux émission CO2e'!$A$5:$D$16,4,0)</f>
        <v>0.16</v>
      </c>
      <c r="U761">
        <f>VLOOKUP(Tableau2[[#This Row],[5. type transport]],'Taux émission CO2e'!$A$5:$B$16,2,0)</f>
        <v>0.3</v>
      </c>
      <c r="V761">
        <f>VLOOKUP(Tableau2[[#This Row],[5. type transport]],'Taux émission CO2e'!$A$20:$D$31,4,0)</f>
        <v>6.7400000000000002E-2</v>
      </c>
      <c r="W761">
        <f>VLOOKUP(Tableau2[[#This Row],[5. type transport]],'Taux émission CO2e'!$A$20:$B$31,2,0)</f>
        <v>0.7</v>
      </c>
      <c r="X761" s="98">
        <f t="shared" si="23"/>
        <v>1.2843589199999998</v>
      </c>
    </row>
    <row r="762" spans="1:24" x14ac:dyDescent="0.25">
      <c r="A762" s="97">
        <v>202000000000</v>
      </c>
      <c r="B762" s="95">
        <v>44650</v>
      </c>
      <c r="C762" s="102">
        <f>YEAR(Tableau2[[#This Row],[2. date saisie]])</f>
        <v>2022</v>
      </c>
      <c r="D762" s="102">
        <f>MONTH(Tableau2[[#This Row],[2. date saisie]])</f>
        <v>3</v>
      </c>
      <c r="E762" s="102" t="str">
        <f t="shared" si="22"/>
        <v>03</v>
      </c>
      <c r="F762" s="102" t="str">
        <f>_xlfn.CONCAT(Tableau2[[#This Row],[2a]],Tableau2[[#This Row],[2c]])</f>
        <v>202203</v>
      </c>
      <c r="G762" s="96">
        <v>1485666</v>
      </c>
      <c r="H762">
        <v>45</v>
      </c>
      <c r="I762" s="102">
        <f>Tableau2[[#This Row],[4. poids OT (kg)]]/1000</f>
        <v>4.4999999999999998E-2</v>
      </c>
      <c r="J762" t="s">
        <v>47</v>
      </c>
      <c r="K762">
        <v>100</v>
      </c>
      <c r="L762">
        <v>91100</v>
      </c>
      <c r="M762" t="s">
        <v>70</v>
      </c>
      <c r="N762">
        <v>59800</v>
      </c>
      <c r="O762" t="s">
        <v>119</v>
      </c>
      <c r="P762">
        <v>254.17500000000001</v>
      </c>
      <c r="Q762" t="s">
        <v>72</v>
      </c>
      <c r="R762">
        <v>1969</v>
      </c>
      <c r="S762" t="s">
        <v>69</v>
      </c>
      <c r="T762">
        <f>VLOOKUP(Tableau2[[#This Row],[5. type transport]],'Taux émission CO2e'!$A$5:$D$16,4,0)</f>
        <v>0.16</v>
      </c>
      <c r="U762">
        <f>VLOOKUP(Tableau2[[#This Row],[5. type transport]],'Taux émission CO2e'!$A$5:$B$16,2,0)</f>
        <v>0.3</v>
      </c>
      <c r="V762">
        <f>VLOOKUP(Tableau2[[#This Row],[5. type transport]],'Taux émission CO2e'!$A$20:$D$31,4,0)</f>
        <v>6.7400000000000002E-2</v>
      </c>
      <c r="W762">
        <f>VLOOKUP(Tableau2[[#This Row],[5. type transport]],'Taux émission CO2e'!$A$20:$B$31,2,0)</f>
        <v>0.7</v>
      </c>
      <c r="X762" s="98">
        <f t="shared" si="23"/>
        <v>1.0886569425000001</v>
      </c>
    </row>
    <row r="763" spans="1:24" x14ac:dyDescent="0.25">
      <c r="A763" s="97">
        <v>202000000000</v>
      </c>
      <c r="B763" s="95">
        <v>44650</v>
      </c>
      <c r="C763" s="102">
        <f>YEAR(Tableau2[[#This Row],[2. date saisie]])</f>
        <v>2022</v>
      </c>
      <c r="D763" s="102">
        <f>MONTH(Tableau2[[#This Row],[2. date saisie]])</f>
        <v>3</v>
      </c>
      <c r="E763" s="102" t="str">
        <f t="shared" si="22"/>
        <v>03</v>
      </c>
      <c r="F763" s="102" t="str">
        <f>_xlfn.CONCAT(Tableau2[[#This Row],[2a]],Tableau2[[#This Row],[2c]])</f>
        <v>202203</v>
      </c>
      <c r="G763" s="96">
        <v>1485667</v>
      </c>
      <c r="H763">
        <v>45</v>
      </c>
      <c r="I763" s="102">
        <f>Tableau2[[#This Row],[4. poids OT (kg)]]/1000</f>
        <v>4.4999999999999998E-2</v>
      </c>
      <c r="J763" t="s">
        <v>47</v>
      </c>
      <c r="K763">
        <v>100</v>
      </c>
      <c r="L763">
        <v>91100</v>
      </c>
      <c r="M763" t="s">
        <v>70</v>
      </c>
      <c r="N763">
        <v>59200</v>
      </c>
      <c r="O763" t="s">
        <v>90</v>
      </c>
      <c r="P763">
        <v>265.54500000000002</v>
      </c>
      <c r="Q763" t="s">
        <v>72</v>
      </c>
      <c r="R763">
        <v>1969</v>
      </c>
      <c r="S763" t="s">
        <v>69</v>
      </c>
      <c r="T763">
        <f>VLOOKUP(Tableau2[[#This Row],[5. type transport]],'Taux émission CO2e'!$A$5:$D$16,4,0)</f>
        <v>0.16</v>
      </c>
      <c r="U763">
        <f>VLOOKUP(Tableau2[[#This Row],[5. type transport]],'Taux émission CO2e'!$A$5:$B$16,2,0)</f>
        <v>0.3</v>
      </c>
      <c r="V763">
        <f>VLOOKUP(Tableau2[[#This Row],[5. type transport]],'Taux émission CO2e'!$A$20:$D$31,4,0)</f>
        <v>6.7400000000000002E-2</v>
      </c>
      <c r="W763">
        <f>VLOOKUP(Tableau2[[#This Row],[5. type transport]],'Taux émission CO2e'!$A$20:$B$31,2,0)</f>
        <v>0.7</v>
      </c>
      <c r="X763" s="98">
        <f t="shared" si="23"/>
        <v>1.1373557894999999</v>
      </c>
    </row>
    <row r="764" spans="1:24" x14ac:dyDescent="0.25">
      <c r="A764" s="97">
        <v>202000000000</v>
      </c>
      <c r="B764" s="95">
        <v>44650</v>
      </c>
      <c r="C764" s="102">
        <f>YEAR(Tableau2[[#This Row],[2. date saisie]])</f>
        <v>2022</v>
      </c>
      <c r="D764" s="102">
        <f>MONTH(Tableau2[[#This Row],[2. date saisie]])</f>
        <v>3</v>
      </c>
      <c r="E764" s="102" t="str">
        <f t="shared" si="22"/>
        <v>03</v>
      </c>
      <c r="F764" s="102" t="str">
        <f>_xlfn.CONCAT(Tableau2[[#This Row],[2a]],Tableau2[[#This Row],[2c]])</f>
        <v>202203</v>
      </c>
      <c r="G764" s="96">
        <v>1485665</v>
      </c>
      <c r="H764">
        <v>47</v>
      </c>
      <c r="I764" s="102">
        <f>Tableau2[[#This Row],[4. poids OT (kg)]]/1000</f>
        <v>4.7E-2</v>
      </c>
      <c r="J764" t="s">
        <v>47</v>
      </c>
      <c r="K764">
        <v>119.1</v>
      </c>
      <c r="L764">
        <v>91100</v>
      </c>
      <c r="M764" t="s">
        <v>70</v>
      </c>
      <c r="N764">
        <v>87000</v>
      </c>
      <c r="O764" t="s">
        <v>207</v>
      </c>
      <c r="P764">
        <v>390.036</v>
      </c>
      <c r="Q764" t="s">
        <v>72</v>
      </c>
      <c r="R764">
        <v>1969</v>
      </c>
      <c r="S764" t="s">
        <v>69</v>
      </c>
      <c r="T764">
        <f>VLOOKUP(Tableau2[[#This Row],[5. type transport]],'Taux émission CO2e'!$A$5:$D$16,4,0)</f>
        <v>0.16</v>
      </c>
      <c r="U764">
        <f>VLOOKUP(Tableau2[[#This Row],[5. type transport]],'Taux émission CO2e'!$A$5:$B$16,2,0)</f>
        <v>0.3</v>
      </c>
      <c r="V764">
        <f>VLOOKUP(Tableau2[[#This Row],[5. type transport]],'Taux émission CO2e'!$A$20:$D$31,4,0)</f>
        <v>6.7400000000000002E-2</v>
      </c>
      <c r="W764">
        <f>VLOOKUP(Tableau2[[#This Row],[5. type transport]],'Taux émission CO2e'!$A$20:$B$31,2,0)</f>
        <v>0.7</v>
      </c>
      <c r="X764" s="98">
        <f t="shared" si="23"/>
        <v>1.7448104445600001</v>
      </c>
    </row>
    <row r="765" spans="1:24" x14ac:dyDescent="0.25">
      <c r="A765" s="97">
        <v>202000000000</v>
      </c>
      <c r="B765" s="95">
        <v>44650</v>
      </c>
      <c r="C765" s="102">
        <f>YEAR(Tableau2[[#This Row],[2. date saisie]])</f>
        <v>2022</v>
      </c>
      <c r="D765" s="102">
        <f>MONTH(Tableau2[[#This Row],[2. date saisie]])</f>
        <v>3</v>
      </c>
      <c r="E765" s="102" t="str">
        <f t="shared" si="22"/>
        <v>03</v>
      </c>
      <c r="F765" s="102" t="str">
        <f>_xlfn.CONCAT(Tableau2[[#This Row],[2a]],Tableau2[[#This Row],[2c]])</f>
        <v>202203</v>
      </c>
      <c r="G765" s="96">
        <v>1485503</v>
      </c>
      <c r="H765">
        <v>100</v>
      </c>
      <c r="I765" s="102">
        <f>Tableau2[[#This Row],[4. poids OT (kg)]]/1000</f>
        <v>0.1</v>
      </c>
      <c r="J765" t="s">
        <v>46</v>
      </c>
      <c r="K765">
        <v>145</v>
      </c>
      <c r="L765">
        <v>19410</v>
      </c>
      <c r="M765" t="s">
        <v>196</v>
      </c>
      <c r="N765">
        <v>91100</v>
      </c>
      <c r="O765" t="s">
        <v>76</v>
      </c>
      <c r="P765">
        <v>456.06700000000001</v>
      </c>
      <c r="Q765" t="s">
        <v>197</v>
      </c>
      <c r="R765">
        <v>1990</v>
      </c>
      <c r="S765" t="s">
        <v>69</v>
      </c>
      <c r="T765">
        <f>VLOOKUP(Tableau2[[#This Row],[5. type transport]],'Taux émission CO2e'!$A$5:$D$16,4,0)</f>
        <v>0.16</v>
      </c>
      <c r="U765">
        <f>VLOOKUP(Tableau2[[#This Row],[5. type transport]],'Taux émission CO2e'!$A$5:$B$16,2,0)</f>
        <v>0.3</v>
      </c>
      <c r="V765">
        <f>VLOOKUP(Tableau2[[#This Row],[5. type transport]],'Taux émission CO2e'!$A$20:$D$31,4,0)</f>
        <v>6.7400000000000002E-2</v>
      </c>
      <c r="W765">
        <f>VLOOKUP(Tableau2[[#This Row],[5. type transport]],'Taux émission CO2e'!$A$20:$B$31,2,0)</f>
        <v>0.7</v>
      </c>
      <c r="X765" s="98">
        <f t="shared" si="23"/>
        <v>4.3408457060000005</v>
      </c>
    </row>
    <row r="766" spans="1:24" x14ac:dyDescent="0.25">
      <c r="A766" s="97">
        <v>202000000000</v>
      </c>
      <c r="B766" s="95">
        <v>44650</v>
      </c>
      <c r="C766" s="102">
        <f>YEAR(Tableau2[[#This Row],[2. date saisie]])</f>
        <v>2022</v>
      </c>
      <c r="D766" s="102">
        <f>MONTH(Tableau2[[#This Row],[2. date saisie]])</f>
        <v>3</v>
      </c>
      <c r="E766" s="102" t="str">
        <f t="shared" si="22"/>
        <v>03</v>
      </c>
      <c r="F766" s="102" t="str">
        <f>_xlfn.CONCAT(Tableau2[[#This Row],[2a]],Tableau2[[#This Row],[2c]])</f>
        <v>202203</v>
      </c>
      <c r="G766" s="96">
        <v>1485668</v>
      </c>
      <c r="H766">
        <v>90</v>
      </c>
      <c r="I766" s="102">
        <f>Tableau2[[#This Row],[4. poids OT (kg)]]/1000</f>
        <v>0.09</v>
      </c>
      <c r="J766" t="s">
        <v>47</v>
      </c>
      <c r="K766">
        <v>150</v>
      </c>
      <c r="L766">
        <v>91100</v>
      </c>
      <c r="M766" t="s">
        <v>70</v>
      </c>
      <c r="N766">
        <v>53120</v>
      </c>
      <c r="O766" t="s">
        <v>208</v>
      </c>
      <c r="P766">
        <v>316.77699999999999</v>
      </c>
      <c r="Q766" t="s">
        <v>72</v>
      </c>
      <c r="R766">
        <v>1969</v>
      </c>
      <c r="S766" t="s">
        <v>69</v>
      </c>
      <c r="T766">
        <f>VLOOKUP(Tableau2[[#This Row],[5. type transport]],'Taux émission CO2e'!$A$5:$D$16,4,0)</f>
        <v>0.16</v>
      </c>
      <c r="U766">
        <f>VLOOKUP(Tableau2[[#This Row],[5. type transport]],'Taux émission CO2e'!$A$5:$B$16,2,0)</f>
        <v>0.3</v>
      </c>
      <c r="V766">
        <f>VLOOKUP(Tableau2[[#This Row],[5. type transport]],'Taux émission CO2e'!$A$20:$D$31,4,0)</f>
        <v>6.7400000000000002E-2</v>
      </c>
      <c r="W766">
        <f>VLOOKUP(Tableau2[[#This Row],[5. type transport]],'Taux émission CO2e'!$A$20:$B$31,2,0)</f>
        <v>0.7</v>
      </c>
      <c r="X766" s="98">
        <f t="shared" si="23"/>
        <v>2.7135751373999999</v>
      </c>
    </row>
    <row r="767" spans="1:24" x14ac:dyDescent="0.25">
      <c r="A767" s="97">
        <v>202000000000</v>
      </c>
      <c r="B767" s="95">
        <v>44650</v>
      </c>
      <c r="C767" s="102">
        <f>YEAR(Tableau2[[#This Row],[2. date saisie]])</f>
        <v>2022</v>
      </c>
      <c r="D767" s="102">
        <f>MONTH(Tableau2[[#This Row],[2. date saisie]])</f>
        <v>3</v>
      </c>
      <c r="E767" s="102" t="str">
        <f t="shared" si="22"/>
        <v>03</v>
      </c>
      <c r="F767" s="102" t="str">
        <f>_xlfn.CONCAT(Tableau2[[#This Row],[2a]],Tableau2[[#This Row],[2c]])</f>
        <v>202203</v>
      </c>
      <c r="G767" s="96">
        <v>1485205</v>
      </c>
      <c r="H767">
        <v>200</v>
      </c>
      <c r="I767" s="102">
        <f>Tableau2[[#This Row],[4. poids OT (kg)]]/1000</f>
        <v>0.2</v>
      </c>
      <c r="J767" t="s">
        <v>46</v>
      </c>
      <c r="K767">
        <v>188</v>
      </c>
      <c r="L767">
        <v>21300</v>
      </c>
      <c r="M767" t="s">
        <v>94</v>
      </c>
      <c r="N767">
        <v>91100</v>
      </c>
      <c r="O767" t="s">
        <v>76</v>
      </c>
      <c r="P767">
        <v>278.14499999999998</v>
      </c>
      <c r="Q767" t="s">
        <v>95</v>
      </c>
      <c r="R767">
        <v>1995</v>
      </c>
      <c r="S767" t="s">
        <v>78</v>
      </c>
      <c r="T767">
        <f>VLOOKUP(Tableau2[[#This Row],[5. type transport]],'Taux émission CO2e'!$A$5:$D$16,4,0)</f>
        <v>0.16</v>
      </c>
      <c r="U767">
        <f>VLOOKUP(Tableau2[[#This Row],[5. type transport]],'Taux émission CO2e'!$A$5:$B$16,2,0)</f>
        <v>0.3</v>
      </c>
      <c r="V767">
        <f>VLOOKUP(Tableau2[[#This Row],[5. type transport]],'Taux émission CO2e'!$A$20:$D$31,4,0)</f>
        <v>6.7400000000000002E-2</v>
      </c>
      <c r="W767">
        <f>VLOOKUP(Tableau2[[#This Row],[5. type transport]],'Taux émission CO2e'!$A$20:$B$31,2,0)</f>
        <v>0.7</v>
      </c>
      <c r="X767" s="98">
        <f t="shared" si="23"/>
        <v>5.2947682199999999</v>
      </c>
    </row>
    <row r="768" spans="1:24" x14ac:dyDescent="0.25">
      <c r="A768" s="97">
        <v>202000000000</v>
      </c>
      <c r="B768" s="95">
        <v>44650</v>
      </c>
      <c r="C768" s="102">
        <f>YEAR(Tableau2[[#This Row],[2. date saisie]])</f>
        <v>2022</v>
      </c>
      <c r="D768" s="102">
        <f>MONTH(Tableau2[[#This Row],[2. date saisie]])</f>
        <v>3</v>
      </c>
      <c r="E768" s="102" t="str">
        <f t="shared" si="22"/>
        <v>03</v>
      </c>
      <c r="F768" s="102" t="str">
        <f>_xlfn.CONCAT(Tableau2[[#This Row],[2a]],Tableau2[[#This Row],[2c]])</f>
        <v>202203</v>
      </c>
      <c r="G768" s="96">
        <v>1484546</v>
      </c>
      <c r="H768">
        <v>250</v>
      </c>
      <c r="I768" s="102">
        <f>Tableau2[[#This Row],[4. poids OT (kg)]]/1000</f>
        <v>0.25</v>
      </c>
      <c r="J768" t="s">
        <v>46</v>
      </c>
      <c r="K768">
        <v>250</v>
      </c>
      <c r="L768">
        <v>64230</v>
      </c>
      <c r="M768" t="s">
        <v>209</v>
      </c>
      <c r="N768">
        <v>91100</v>
      </c>
      <c r="O768" t="s">
        <v>76</v>
      </c>
      <c r="P768">
        <v>767.14700000000005</v>
      </c>
      <c r="Q768" t="s">
        <v>210</v>
      </c>
      <c r="R768">
        <v>1984</v>
      </c>
      <c r="S768" t="s">
        <v>78</v>
      </c>
      <c r="T768">
        <f>VLOOKUP(Tableau2[[#This Row],[5. type transport]],'Taux émission CO2e'!$A$5:$D$16,4,0)</f>
        <v>0.16</v>
      </c>
      <c r="U768">
        <f>VLOOKUP(Tableau2[[#This Row],[5. type transport]],'Taux émission CO2e'!$A$5:$B$16,2,0)</f>
        <v>0.3</v>
      </c>
      <c r="V768">
        <f>VLOOKUP(Tableau2[[#This Row],[5. type transport]],'Taux émission CO2e'!$A$20:$D$31,4,0)</f>
        <v>6.7400000000000002E-2</v>
      </c>
      <c r="W768">
        <f>VLOOKUP(Tableau2[[#This Row],[5. type transport]],'Taux émission CO2e'!$A$20:$B$31,2,0)</f>
        <v>0.7</v>
      </c>
      <c r="X768" s="98">
        <f t="shared" si="23"/>
        <v>18.254262865000001</v>
      </c>
    </row>
    <row r="769" spans="1:24" x14ac:dyDescent="0.25">
      <c r="A769" s="97">
        <v>202000000000</v>
      </c>
      <c r="B769" s="95">
        <v>44650</v>
      </c>
      <c r="C769" s="102">
        <f>YEAR(Tableau2[[#This Row],[2. date saisie]])</f>
        <v>2022</v>
      </c>
      <c r="D769" s="102">
        <f>MONTH(Tableau2[[#This Row],[2. date saisie]])</f>
        <v>3</v>
      </c>
      <c r="E769" s="102" t="str">
        <f t="shared" si="22"/>
        <v>03</v>
      </c>
      <c r="F769" s="102" t="str">
        <f>_xlfn.CONCAT(Tableau2[[#This Row],[2a]],Tableau2[[#This Row],[2c]])</f>
        <v>202203</v>
      </c>
      <c r="G769" s="96">
        <v>1485213</v>
      </c>
      <c r="H769">
        <v>2000</v>
      </c>
      <c r="I769" s="102">
        <f>Tableau2[[#This Row],[4. poids OT (kg)]]/1000</f>
        <v>2</v>
      </c>
      <c r="J769" t="s">
        <v>42</v>
      </c>
      <c r="K769">
        <v>280</v>
      </c>
      <c r="L769">
        <v>93120</v>
      </c>
      <c r="M769" t="s">
        <v>66</v>
      </c>
      <c r="N769">
        <v>91100</v>
      </c>
      <c r="O769" t="s">
        <v>76</v>
      </c>
      <c r="P769">
        <v>54.761000000000003</v>
      </c>
      <c r="Q769" t="s">
        <v>68</v>
      </c>
      <c r="R769">
        <v>1972</v>
      </c>
      <c r="S769" t="s">
        <v>69</v>
      </c>
      <c r="T769">
        <f>VLOOKUP(Tableau2[[#This Row],[5. type transport]],'Taux émission CO2e'!$A$5:$D$16,4,0)</f>
        <v>0.16</v>
      </c>
      <c r="U769">
        <f>VLOOKUP(Tableau2[[#This Row],[5. type transport]],'Taux émission CO2e'!$A$5:$B$16,2,0)</f>
        <v>1</v>
      </c>
      <c r="V769">
        <f>VLOOKUP(Tableau2[[#This Row],[5. type transport]],'Taux émission CO2e'!$A$20:$D$31,4,0)</f>
        <v>0</v>
      </c>
      <c r="W769">
        <f>VLOOKUP(Tableau2[[#This Row],[5. type transport]],'Taux émission CO2e'!$A$20:$B$31,2,0)</f>
        <v>0</v>
      </c>
      <c r="X769" s="98">
        <f t="shared" si="23"/>
        <v>17.523520000000001</v>
      </c>
    </row>
    <row r="770" spans="1:24" x14ac:dyDescent="0.25">
      <c r="A770" s="97">
        <v>202000000000</v>
      </c>
      <c r="B770" s="95">
        <v>44651</v>
      </c>
      <c r="C770" s="102">
        <f>YEAR(Tableau2[[#This Row],[2. date saisie]])</f>
        <v>2022</v>
      </c>
      <c r="D770" s="102">
        <f>MONTH(Tableau2[[#This Row],[2. date saisie]])</f>
        <v>3</v>
      </c>
      <c r="E770" s="102" t="str">
        <f t="shared" ref="E770:E833" si="24">IF(D770&lt;10,"0"&amp;D770,D770)</f>
        <v>03</v>
      </c>
      <c r="F770" s="102" t="str">
        <f>_xlfn.CONCAT(Tableau2[[#This Row],[2a]],Tableau2[[#This Row],[2c]])</f>
        <v>202203</v>
      </c>
      <c r="G770" s="96">
        <v>1485079</v>
      </c>
      <c r="H770">
        <v>150</v>
      </c>
      <c r="I770" s="102">
        <f>Tableau2[[#This Row],[4. poids OT (kg)]]/1000</f>
        <v>0.15</v>
      </c>
      <c r="J770" t="s">
        <v>39</v>
      </c>
      <c r="K770">
        <v>80</v>
      </c>
      <c r="L770">
        <v>94440</v>
      </c>
      <c r="M770" t="s">
        <v>87</v>
      </c>
      <c r="N770">
        <v>91100</v>
      </c>
      <c r="O770" t="s">
        <v>76</v>
      </c>
      <c r="P770">
        <v>33.991</v>
      </c>
      <c r="Q770" t="s">
        <v>88</v>
      </c>
      <c r="R770">
        <v>1976</v>
      </c>
      <c r="S770" t="s">
        <v>69</v>
      </c>
      <c r="T770">
        <f>VLOOKUP(Tableau2[[#This Row],[5. type transport]],'Taux émission CO2e'!$A$5:$D$16,4,0)</f>
        <v>0.24099999999999999</v>
      </c>
      <c r="U770">
        <f>VLOOKUP(Tableau2[[#This Row],[5. type transport]],'Taux émission CO2e'!$A$5:$B$16,2,0)</f>
        <v>1</v>
      </c>
      <c r="V770">
        <f>VLOOKUP(Tableau2[[#This Row],[5. type transport]],'Taux émission CO2e'!$A$20:$D$31,4,0)</f>
        <v>0</v>
      </c>
      <c r="W770">
        <f>VLOOKUP(Tableau2[[#This Row],[5. type transport]],'Taux émission CO2e'!$A$20:$B$31,2,0)</f>
        <v>0</v>
      </c>
      <c r="X770" s="98">
        <f t="shared" ref="X770:X833" si="25">(U770*T770*I770*P770)+(V770*W770*P770*I770)</f>
        <v>1.2287746499999999</v>
      </c>
    </row>
    <row r="771" spans="1:24" x14ac:dyDescent="0.25">
      <c r="A771" s="97">
        <v>202000000000</v>
      </c>
      <c r="B771" s="95">
        <v>44651</v>
      </c>
      <c r="C771" s="102">
        <f>YEAR(Tableau2[[#This Row],[2. date saisie]])</f>
        <v>2022</v>
      </c>
      <c r="D771" s="102">
        <f>MONTH(Tableau2[[#This Row],[2. date saisie]])</f>
        <v>3</v>
      </c>
      <c r="E771" s="102" t="str">
        <f t="shared" si="24"/>
        <v>03</v>
      </c>
      <c r="F771" s="102" t="str">
        <f>_xlfn.CONCAT(Tableau2[[#This Row],[2a]],Tableau2[[#This Row],[2c]])</f>
        <v>202203</v>
      </c>
      <c r="G771" s="96">
        <v>1486656</v>
      </c>
      <c r="H771">
        <v>103</v>
      </c>
      <c r="I771" s="102">
        <f>Tableau2[[#This Row],[4. poids OT (kg)]]/1000</f>
        <v>0.10299999999999999</v>
      </c>
      <c r="J771" t="s">
        <v>47</v>
      </c>
      <c r="K771">
        <v>130</v>
      </c>
      <c r="L771">
        <v>91100</v>
      </c>
      <c r="M771" t="s">
        <v>70</v>
      </c>
      <c r="N771">
        <v>39570</v>
      </c>
      <c r="O771" t="s">
        <v>105</v>
      </c>
      <c r="P771">
        <v>380.45499999999998</v>
      </c>
      <c r="Q771" t="s">
        <v>72</v>
      </c>
      <c r="R771">
        <v>1969</v>
      </c>
      <c r="S771" t="s">
        <v>69</v>
      </c>
      <c r="T771">
        <f>VLOOKUP(Tableau2[[#This Row],[5. type transport]],'Taux émission CO2e'!$A$5:$D$16,4,0)</f>
        <v>0.16</v>
      </c>
      <c r="U771">
        <f>VLOOKUP(Tableau2[[#This Row],[5. type transport]],'Taux émission CO2e'!$A$5:$B$16,2,0)</f>
        <v>0.3</v>
      </c>
      <c r="V771">
        <f>VLOOKUP(Tableau2[[#This Row],[5. type transport]],'Taux émission CO2e'!$A$20:$D$31,4,0)</f>
        <v>6.7400000000000002E-2</v>
      </c>
      <c r="W771">
        <f>VLOOKUP(Tableau2[[#This Row],[5. type transport]],'Taux émission CO2e'!$A$20:$B$31,2,0)</f>
        <v>0.7</v>
      </c>
      <c r="X771" s="98">
        <f t="shared" si="25"/>
        <v>3.7298058106999998</v>
      </c>
    </row>
    <row r="772" spans="1:24" x14ac:dyDescent="0.25">
      <c r="A772">
        <v>20220400055</v>
      </c>
      <c r="B772" s="95">
        <v>44651</v>
      </c>
      <c r="C772" s="102">
        <f>YEAR(Tableau2[[#This Row],[2. date saisie]])</f>
        <v>2022</v>
      </c>
      <c r="D772" s="102">
        <f>MONTH(Tableau2[[#This Row],[2. date saisie]])</f>
        <v>3</v>
      </c>
      <c r="E772" s="102" t="str">
        <f t="shared" si="24"/>
        <v>03</v>
      </c>
      <c r="F772" s="102" t="str">
        <f>_xlfn.CONCAT(Tableau2[[#This Row],[2a]],Tableau2[[#This Row],[2c]])</f>
        <v>202203</v>
      </c>
      <c r="G772" s="96">
        <v>1486657</v>
      </c>
      <c r="H772">
        <v>51</v>
      </c>
      <c r="I772" s="102">
        <f>Tableau2[[#This Row],[4. poids OT (kg)]]/1000</f>
        <v>5.0999999999999997E-2</v>
      </c>
      <c r="J772" t="s">
        <v>47</v>
      </c>
      <c r="K772">
        <v>145</v>
      </c>
      <c r="L772">
        <v>91100</v>
      </c>
      <c r="M772" t="s">
        <v>70</v>
      </c>
      <c r="N772">
        <v>69800</v>
      </c>
      <c r="O772" t="s">
        <v>211</v>
      </c>
      <c r="P772">
        <v>445.25200000000001</v>
      </c>
      <c r="Q772" t="s">
        <v>72</v>
      </c>
      <c r="R772">
        <v>1969</v>
      </c>
      <c r="S772" t="s">
        <v>69</v>
      </c>
      <c r="T772">
        <f>VLOOKUP(Tableau2[[#This Row],[5. type transport]],'Taux émission CO2e'!$A$5:$D$16,4,0)</f>
        <v>0.16</v>
      </c>
      <c r="U772">
        <f>VLOOKUP(Tableau2[[#This Row],[5. type transport]],'Taux émission CO2e'!$A$5:$B$16,2,0)</f>
        <v>0.3</v>
      </c>
      <c r="V772">
        <f>VLOOKUP(Tableau2[[#This Row],[5. type transport]],'Taux émission CO2e'!$A$20:$D$31,4,0)</f>
        <v>6.7400000000000002E-2</v>
      </c>
      <c r="W772">
        <f>VLOOKUP(Tableau2[[#This Row],[5. type transport]],'Taux émission CO2e'!$A$20:$B$31,2,0)</f>
        <v>0.7</v>
      </c>
      <c r="X772" s="98">
        <f t="shared" si="25"/>
        <v>2.1613333533599999</v>
      </c>
    </row>
    <row r="773" spans="1:24" x14ac:dyDescent="0.25">
      <c r="A773">
        <v>20220400055</v>
      </c>
      <c r="B773" s="95">
        <v>44651</v>
      </c>
      <c r="C773" s="102">
        <f>YEAR(Tableau2[[#This Row],[2. date saisie]])</f>
        <v>2022</v>
      </c>
      <c r="D773" s="102">
        <f>MONTH(Tableau2[[#This Row],[2. date saisie]])</f>
        <v>3</v>
      </c>
      <c r="E773" s="102" t="str">
        <f t="shared" si="24"/>
        <v>03</v>
      </c>
      <c r="F773" s="102" t="str">
        <f>_xlfn.CONCAT(Tableau2[[#This Row],[2a]],Tableau2[[#This Row],[2c]])</f>
        <v>202203</v>
      </c>
      <c r="G773" s="96">
        <v>1486655</v>
      </c>
      <c r="H773">
        <v>76</v>
      </c>
      <c r="I773" s="102">
        <f>Tableau2[[#This Row],[4. poids OT (kg)]]/1000</f>
        <v>7.5999999999999998E-2</v>
      </c>
      <c r="J773" t="s">
        <v>47</v>
      </c>
      <c r="K773">
        <v>155</v>
      </c>
      <c r="L773">
        <v>91100</v>
      </c>
      <c r="M773" t="s">
        <v>70</v>
      </c>
      <c r="N773">
        <v>33520</v>
      </c>
      <c r="O773" t="s">
        <v>187</v>
      </c>
      <c r="P773">
        <v>575.35599999999999</v>
      </c>
      <c r="Q773" t="s">
        <v>72</v>
      </c>
      <c r="R773">
        <v>1969</v>
      </c>
      <c r="S773" t="s">
        <v>69</v>
      </c>
      <c r="T773">
        <f>VLOOKUP(Tableau2[[#This Row],[5. type transport]],'Taux émission CO2e'!$A$5:$D$16,4,0)</f>
        <v>0.16</v>
      </c>
      <c r="U773">
        <f>VLOOKUP(Tableau2[[#This Row],[5. type transport]],'Taux émission CO2e'!$A$5:$B$16,2,0)</f>
        <v>0.3</v>
      </c>
      <c r="V773">
        <f>VLOOKUP(Tableau2[[#This Row],[5. type transport]],'Taux émission CO2e'!$A$20:$D$31,4,0)</f>
        <v>6.7400000000000002E-2</v>
      </c>
      <c r="W773">
        <f>VLOOKUP(Tableau2[[#This Row],[5. type transport]],'Taux émission CO2e'!$A$20:$B$31,2,0)</f>
        <v>0.7</v>
      </c>
      <c r="X773" s="98">
        <f t="shared" si="25"/>
        <v>4.1619411900800003</v>
      </c>
    </row>
    <row r="774" spans="1:24" x14ac:dyDescent="0.25">
      <c r="A774" s="97">
        <v>202000000000</v>
      </c>
      <c r="B774" s="95">
        <v>44651</v>
      </c>
      <c r="C774" s="102">
        <f>YEAR(Tableau2[[#This Row],[2. date saisie]])</f>
        <v>2022</v>
      </c>
      <c r="D774" s="102">
        <f>MONTH(Tableau2[[#This Row],[2. date saisie]])</f>
        <v>3</v>
      </c>
      <c r="E774" s="102" t="str">
        <f t="shared" si="24"/>
        <v>03</v>
      </c>
      <c r="F774" s="102" t="str">
        <f>_xlfn.CONCAT(Tableau2[[#This Row],[2a]],Tableau2[[#This Row],[2c]])</f>
        <v>202203</v>
      </c>
      <c r="G774" s="96">
        <v>1485751</v>
      </c>
      <c r="H774">
        <v>150</v>
      </c>
      <c r="I774" s="102">
        <f>Tableau2[[#This Row],[4. poids OT (kg)]]/1000</f>
        <v>0.15</v>
      </c>
      <c r="J774" t="s">
        <v>46</v>
      </c>
      <c r="K774">
        <v>158</v>
      </c>
      <c r="L774">
        <v>59810</v>
      </c>
      <c r="M774" t="s">
        <v>67</v>
      </c>
      <c r="N774">
        <v>91100</v>
      </c>
      <c r="O774" t="s">
        <v>76</v>
      </c>
      <c r="P774">
        <v>250.27799999999999</v>
      </c>
      <c r="Q774" t="s">
        <v>112</v>
      </c>
      <c r="R774">
        <v>1998</v>
      </c>
      <c r="S774" t="s">
        <v>69</v>
      </c>
      <c r="T774">
        <f>VLOOKUP(Tableau2[[#This Row],[5. type transport]],'Taux émission CO2e'!$A$5:$D$16,4,0)</f>
        <v>0.16</v>
      </c>
      <c r="U774">
        <f>VLOOKUP(Tableau2[[#This Row],[5. type transport]],'Taux émission CO2e'!$A$5:$B$16,2,0)</f>
        <v>0.3</v>
      </c>
      <c r="V774">
        <f>VLOOKUP(Tableau2[[#This Row],[5. type transport]],'Taux émission CO2e'!$A$20:$D$31,4,0)</f>
        <v>6.7400000000000002E-2</v>
      </c>
      <c r="W774">
        <f>VLOOKUP(Tableau2[[#This Row],[5. type transport]],'Taux émission CO2e'!$A$20:$B$31,2,0)</f>
        <v>0.7</v>
      </c>
      <c r="X774" s="98">
        <f t="shared" si="25"/>
        <v>3.5732190059999995</v>
      </c>
    </row>
    <row r="775" spans="1:24" x14ac:dyDescent="0.25">
      <c r="A775">
        <v>20220400055</v>
      </c>
      <c r="B775" s="95">
        <v>44651</v>
      </c>
      <c r="C775" s="102">
        <f>YEAR(Tableau2[[#This Row],[2. date saisie]])</f>
        <v>2022</v>
      </c>
      <c r="D775" s="102">
        <f>MONTH(Tableau2[[#This Row],[2. date saisie]])</f>
        <v>3</v>
      </c>
      <c r="E775" s="102" t="str">
        <f t="shared" si="24"/>
        <v>03</v>
      </c>
      <c r="F775" s="102" t="str">
        <f>_xlfn.CONCAT(Tableau2[[#This Row],[2a]],Tableau2[[#This Row],[2c]])</f>
        <v>202203</v>
      </c>
      <c r="G775" s="96">
        <v>1486658</v>
      </c>
      <c r="H775">
        <v>257</v>
      </c>
      <c r="I775" s="102">
        <f>Tableau2[[#This Row],[4. poids OT (kg)]]/1000</f>
        <v>0.25700000000000001</v>
      </c>
      <c r="J775" t="s">
        <v>47</v>
      </c>
      <c r="K775">
        <v>215</v>
      </c>
      <c r="L775">
        <v>91100</v>
      </c>
      <c r="M775" t="s">
        <v>70</v>
      </c>
      <c r="N775">
        <v>59200</v>
      </c>
      <c r="O775" t="s">
        <v>90</v>
      </c>
      <c r="P775">
        <v>265.54500000000002</v>
      </c>
      <c r="Q775" t="s">
        <v>72</v>
      </c>
      <c r="R775">
        <v>1969</v>
      </c>
      <c r="S775" t="s">
        <v>69</v>
      </c>
      <c r="T775">
        <f>VLOOKUP(Tableau2[[#This Row],[5. type transport]],'Taux émission CO2e'!$A$5:$D$16,4,0)</f>
        <v>0.16</v>
      </c>
      <c r="U775">
        <f>VLOOKUP(Tableau2[[#This Row],[5. type transport]],'Taux émission CO2e'!$A$5:$B$16,2,0)</f>
        <v>0.3</v>
      </c>
      <c r="V775">
        <f>VLOOKUP(Tableau2[[#This Row],[5. type transport]],'Taux émission CO2e'!$A$20:$D$31,4,0)</f>
        <v>6.7400000000000002E-2</v>
      </c>
      <c r="W775">
        <f>VLOOKUP(Tableau2[[#This Row],[5. type transport]],'Taux émission CO2e'!$A$20:$B$31,2,0)</f>
        <v>0.7</v>
      </c>
      <c r="X775" s="98">
        <f t="shared" si="25"/>
        <v>6.4955652866999998</v>
      </c>
    </row>
    <row r="776" spans="1:24" x14ac:dyDescent="0.25">
      <c r="A776" s="97">
        <v>202000000000</v>
      </c>
      <c r="B776" s="95">
        <v>44651</v>
      </c>
      <c r="C776" s="102">
        <f>YEAR(Tableau2[[#This Row],[2. date saisie]])</f>
        <v>2022</v>
      </c>
      <c r="D776" s="102">
        <f>MONTH(Tableau2[[#This Row],[2. date saisie]])</f>
        <v>3</v>
      </c>
      <c r="E776" s="102" t="str">
        <f t="shared" si="24"/>
        <v>03</v>
      </c>
      <c r="F776" s="102" t="str">
        <f>_xlfn.CONCAT(Tableau2[[#This Row],[2a]],Tableau2[[#This Row],[2c]])</f>
        <v>202203</v>
      </c>
      <c r="G776" s="96">
        <v>1486022</v>
      </c>
      <c r="H776">
        <v>200</v>
      </c>
      <c r="I776" s="102">
        <f>Tableau2[[#This Row],[4. poids OT (kg)]]/1000</f>
        <v>0.2</v>
      </c>
      <c r="J776" t="s">
        <v>47</v>
      </c>
      <c r="K776">
        <v>239</v>
      </c>
      <c r="L776">
        <v>26750</v>
      </c>
      <c r="M776" t="s">
        <v>82</v>
      </c>
      <c r="N776">
        <v>91100</v>
      </c>
      <c r="O776" t="s">
        <v>76</v>
      </c>
      <c r="P776">
        <v>541.52599999999995</v>
      </c>
      <c r="Q776" t="s">
        <v>83</v>
      </c>
      <c r="R776">
        <v>1998</v>
      </c>
      <c r="S776" t="s">
        <v>78</v>
      </c>
      <c r="T776">
        <f>VLOOKUP(Tableau2[[#This Row],[5. type transport]],'Taux émission CO2e'!$A$5:$D$16,4,0)</f>
        <v>0.16</v>
      </c>
      <c r="U776">
        <f>VLOOKUP(Tableau2[[#This Row],[5. type transport]],'Taux émission CO2e'!$A$5:$B$16,2,0)</f>
        <v>0.3</v>
      </c>
      <c r="V776">
        <f>VLOOKUP(Tableau2[[#This Row],[5. type transport]],'Taux émission CO2e'!$A$20:$D$31,4,0)</f>
        <v>6.7400000000000002E-2</v>
      </c>
      <c r="W776">
        <f>VLOOKUP(Tableau2[[#This Row],[5. type transport]],'Taux émission CO2e'!$A$20:$B$31,2,0)</f>
        <v>0.7</v>
      </c>
      <c r="X776" s="98">
        <f t="shared" si="25"/>
        <v>10.308488936</v>
      </c>
    </row>
    <row r="777" spans="1:24" x14ac:dyDescent="0.25">
      <c r="A777">
        <v>20220400055</v>
      </c>
      <c r="B777" s="95">
        <v>44651</v>
      </c>
      <c r="C777" s="102">
        <f>YEAR(Tableau2[[#This Row],[2. date saisie]])</f>
        <v>2022</v>
      </c>
      <c r="D777" s="102">
        <f>MONTH(Tableau2[[#This Row],[2. date saisie]])</f>
        <v>3</v>
      </c>
      <c r="E777" s="102" t="str">
        <f t="shared" si="24"/>
        <v>03</v>
      </c>
      <c r="F777" s="102" t="str">
        <f>_xlfn.CONCAT(Tableau2[[#This Row],[2a]],Tableau2[[#This Row],[2c]])</f>
        <v>202203</v>
      </c>
      <c r="G777" s="96">
        <v>1485697</v>
      </c>
      <c r="H777">
        <v>150</v>
      </c>
      <c r="I777" s="102">
        <f>Tableau2[[#This Row],[4. poids OT (kg)]]/1000</f>
        <v>0.15</v>
      </c>
      <c r="J777" t="s">
        <v>46</v>
      </c>
      <c r="K777">
        <v>253</v>
      </c>
      <c r="L777">
        <v>67100</v>
      </c>
      <c r="M777" t="s">
        <v>73</v>
      </c>
      <c r="N777">
        <v>91100</v>
      </c>
      <c r="O777" t="s">
        <v>76</v>
      </c>
      <c r="P777">
        <v>516.47400000000005</v>
      </c>
      <c r="Q777" t="s">
        <v>75</v>
      </c>
      <c r="R777">
        <v>1987</v>
      </c>
      <c r="S777" t="s">
        <v>69</v>
      </c>
      <c r="T777">
        <f>VLOOKUP(Tableau2[[#This Row],[5. type transport]],'Taux émission CO2e'!$A$5:$D$16,4,0)</f>
        <v>0.16</v>
      </c>
      <c r="U777">
        <f>VLOOKUP(Tableau2[[#This Row],[5. type transport]],'Taux émission CO2e'!$A$5:$B$16,2,0)</f>
        <v>0.3</v>
      </c>
      <c r="V777">
        <f>VLOOKUP(Tableau2[[#This Row],[5. type transport]],'Taux émission CO2e'!$A$20:$D$31,4,0)</f>
        <v>6.7400000000000002E-2</v>
      </c>
      <c r="W777">
        <f>VLOOKUP(Tableau2[[#This Row],[5. type transport]],'Taux émission CO2e'!$A$20:$B$31,2,0)</f>
        <v>0.7</v>
      </c>
      <c r="X777" s="98">
        <f t="shared" si="25"/>
        <v>7.373699298</v>
      </c>
    </row>
    <row r="778" spans="1:24" x14ac:dyDescent="0.25">
      <c r="A778" s="97">
        <v>202000000000</v>
      </c>
      <c r="B778" s="95">
        <v>44651</v>
      </c>
      <c r="C778" s="102">
        <f>YEAR(Tableau2[[#This Row],[2. date saisie]])</f>
        <v>2022</v>
      </c>
      <c r="D778" s="102">
        <f>MONTH(Tableau2[[#This Row],[2. date saisie]])</f>
        <v>3</v>
      </c>
      <c r="E778" s="102" t="str">
        <f t="shared" si="24"/>
        <v>03</v>
      </c>
      <c r="F778" s="102" t="str">
        <f>_xlfn.CONCAT(Tableau2[[#This Row],[2a]],Tableau2[[#This Row],[2c]])</f>
        <v>202203</v>
      </c>
      <c r="G778" s="96">
        <v>1485653</v>
      </c>
      <c r="H778">
        <v>400</v>
      </c>
      <c r="I778" s="102">
        <f>Tableau2[[#This Row],[4. poids OT (kg)]]/1000</f>
        <v>0.4</v>
      </c>
      <c r="J778" t="s">
        <v>46</v>
      </c>
      <c r="K778">
        <v>300</v>
      </c>
      <c r="L778">
        <v>64230</v>
      </c>
      <c r="M778" t="s">
        <v>209</v>
      </c>
      <c r="N778">
        <v>91100</v>
      </c>
      <c r="O778" t="s">
        <v>76</v>
      </c>
      <c r="P778">
        <v>767.14700000000005</v>
      </c>
      <c r="Q778" t="s">
        <v>210</v>
      </c>
      <c r="R778">
        <v>1984</v>
      </c>
      <c r="S778" t="s">
        <v>78</v>
      </c>
      <c r="T778">
        <f>VLOOKUP(Tableau2[[#This Row],[5. type transport]],'Taux émission CO2e'!$A$5:$D$16,4,0)</f>
        <v>0.16</v>
      </c>
      <c r="U778">
        <f>VLOOKUP(Tableau2[[#This Row],[5. type transport]],'Taux émission CO2e'!$A$5:$B$16,2,0)</f>
        <v>0.3</v>
      </c>
      <c r="V778">
        <f>VLOOKUP(Tableau2[[#This Row],[5. type transport]],'Taux émission CO2e'!$A$20:$D$31,4,0)</f>
        <v>6.7400000000000002E-2</v>
      </c>
      <c r="W778">
        <f>VLOOKUP(Tableau2[[#This Row],[5. type transport]],'Taux émission CO2e'!$A$20:$B$31,2,0)</f>
        <v>0.7</v>
      </c>
      <c r="X778" s="98">
        <f t="shared" si="25"/>
        <v>29.206820584000006</v>
      </c>
    </row>
    <row r="779" spans="1:24" x14ac:dyDescent="0.25">
      <c r="A779">
        <v>20220400055</v>
      </c>
      <c r="B779" s="95">
        <v>44652</v>
      </c>
      <c r="C779" s="102">
        <f>YEAR(Tableau2[[#This Row],[2. date saisie]])</f>
        <v>2022</v>
      </c>
      <c r="D779" s="102">
        <f>MONTH(Tableau2[[#This Row],[2. date saisie]])</f>
        <v>4</v>
      </c>
      <c r="E779" s="102" t="str">
        <f t="shared" si="24"/>
        <v>04</v>
      </c>
      <c r="F779" s="102" t="str">
        <f>_xlfn.CONCAT(Tableau2[[#This Row],[2a]],Tableau2[[#This Row],[2c]])</f>
        <v>202204</v>
      </c>
      <c r="G779" s="96">
        <v>1487207</v>
      </c>
      <c r="H779">
        <v>216</v>
      </c>
      <c r="I779" s="102">
        <f>Tableau2[[#This Row],[4. poids OT (kg)]]/1000</f>
        <v>0.216</v>
      </c>
      <c r="J779" t="s">
        <v>39</v>
      </c>
      <c r="K779">
        <v>100</v>
      </c>
      <c r="L779">
        <v>91100</v>
      </c>
      <c r="M779" t="s">
        <v>70</v>
      </c>
      <c r="N779">
        <v>94440</v>
      </c>
      <c r="O779" t="s">
        <v>120</v>
      </c>
      <c r="P779">
        <v>34.085999999999999</v>
      </c>
      <c r="Q779" t="s">
        <v>72</v>
      </c>
      <c r="R779">
        <v>1969</v>
      </c>
      <c r="S779" t="s">
        <v>69</v>
      </c>
      <c r="T779">
        <f>VLOOKUP(Tableau2[[#This Row],[5. type transport]],'Taux émission CO2e'!$A$5:$D$16,4,0)</f>
        <v>0.24099999999999999</v>
      </c>
      <c r="U779">
        <f>VLOOKUP(Tableau2[[#This Row],[5. type transport]],'Taux émission CO2e'!$A$5:$B$16,2,0)</f>
        <v>1</v>
      </c>
      <c r="V779">
        <f>VLOOKUP(Tableau2[[#This Row],[5. type transport]],'Taux émission CO2e'!$A$20:$D$31,4,0)</f>
        <v>0</v>
      </c>
      <c r="W779">
        <f>VLOOKUP(Tableau2[[#This Row],[5. type transport]],'Taux émission CO2e'!$A$20:$B$31,2,0)</f>
        <v>0</v>
      </c>
      <c r="X779" s="98">
        <f t="shared" si="25"/>
        <v>1.7743808159999999</v>
      </c>
    </row>
    <row r="780" spans="1:24" x14ac:dyDescent="0.25">
      <c r="A780">
        <v>20220400055</v>
      </c>
      <c r="B780" s="95">
        <v>44652</v>
      </c>
      <c r="C780" s="102">
        <f>YEAR(Tableau2[[#This Row],[2. date saisie]])</f>
        <v>2022</v>
      </c>
      <c r="D780" s="102">
        <f>MONTH(Tableau2[[#This Row],[2. date saisie]])</f>
        <v>4</v>
      </c>
      <c r="E780" s="102" t="str">
        <f t="shared" si="24"/>
        <v>04</v>
      </c>
      <c r="F780" s="102" t="str">
        <f>_xlfn.CONCAT(Tableau2[[#This Row],[2a]],Tableau2[[#This Row],[2c]])</f>
        <v>202204</v>
      </c>
      <c r="G780" s="96">
        <v>1487401</v>
      </c>
      <c r="H780">
        <v>102</v>
      </c>
      <c r="I780" s="102">
        <f>Tableau2[[#This Row],[4. poids OT (kg)]]/1000</f>
        <v>0.10199999999999999</v>
      </c>
      <c r="J780" t="s">
        <v>47</v>
      </c>
      <c r="K780">
        <v>126.6</v>
      </c>
      <c r="L780">
        <v>91100</v>
      </c>
      <c r="M780" t="s">
        <v>70</v>
      </c>
      <c r="N780">
        <v>44260</v>
      </c>
      <c r="O780" t="s">
        <v>103</v>
      </c>
      <c r="P780">
        <v>413.68799999999999</v>
      </c>
      <c r="Q780" t="s">
        <v>72</v>
      </c>
      <c r="R780">
        <v>1969</v>
      </c>
      <c r="S780" t="s">
        <v>69</v>
      </c>
      <c r="T780">
        <f>VLOOKUP(Tableau2[[#This Row],[5. type transport]],'Taux émission CO2e'!$A$5:$D$16,4,0)</f>
        <v>0.16</v>
      </c>
      <c r="U780">
        <f>VLOOKUP(Tableau2[[#This Row],[5. type transport]],'Taux émission CO2e'!$A$5:$B$16,2,0)</f>
        <v>0.3</v>
      </c>
      <c r="V780">
        <f>VLOOKUP(Tableau2[[#This Row],[5. type transport]],'Taux émission CO2e'!$A$20:$D$31,4,0)</f>
        <v>6.7400000000000002E-2</v>
      </c>
      <c r="W780">
        <f>VLOOKUP(Tableau2[[#This Row],[5. type transport]],'Taux émission CO2e'!$A$20:$B$31,2,0)</f>
        <v>0.7</v>
      </c>
      <c r="X780" s="98">
        <f t="shared" si="25"/>
        <v>4.0162320316799995</v>
      </c>
    </row>
    <row r="781" spans="1:24" x14ac:dyDescent="0.25">
      <c r="A781">
        <v>20220400055</v>
      </c>
      <c r="B781" s="95">
        <v>44652</v>
      </c>
      <c r="C781" s="102">
        <f>YEAR(Tableau2[[#This Row],[2. date saisie]])</f>
        <v>2022</v>
      </c>
      <c r="D781" s="102">
        <f>MONTH(Tableau2[[#This Row],[2. date saisie]])</f>
        <v>4</v>
      </c>
      <c r="E781" s="102" t="str">
        <f t="shared" si="24"/>
        <v>04</v>
      </c>
      <c r="F781" s="102" t="str">
        <f>_xlfn.CONCAT(Tableau2[[#This Row],[2a]],Tableau2[[#This Row],[2c]])</f>
        <v>202204</v>
      </c>
      <c r="G781" s="96">
        <v>1487206</v>
      </c>
      <c r="H781">
        <v>160</v>
      </c>
      <c r="I781" s="102">
        <f>Tableau2[[#This Row],[4. poids OT (kg)]]/1000</f>
        <v>0.16</v>
      </c>
      <c r="J781" t="s">
        <v>47</v>
      </c>
      <c r="K781">
        <v>130</v>
      </c>
      <c r="L781">
        <v>91100</v>
      </c>
      <c r="M781" t="s">
        <v>70</v>
      </c>
      <c r="N781">
        <v>85200</v>
      </c>
      <c r="O781" t="s">
        <v>192</v>
      </c>
      <c r="P781">
        <v>446.19099999999997</v>
      </c>
      <c r="Q781" t="s">
        <v>72</v>
      </c>
      <c r="R781">
        <v>1969</v>
      </c>
      <c r="S781" t="s">
        <v>69</v>
      </c>
      <c r="T781">
        <f>VLOOKUP(Tableau2[[#This Row],[5. type transport]],'Taux émission CO2e'!$A$5:$D$16,4,0)</f>
        <v>0.16</v>
      </c>
      <c r="U781">
        <f>VLOOKUP(Tableau2[[#This Row],[5. type transport]],'Taux émission CO2e'!$A$5:$B$16,2,0)</f>
        <v>0.3</v>
      </c>
      <c r="V781">
        <f>VLOOKUP(Tableau2[[#This Row],[5. type transport]],'Taux émission CO2e'!$A$20:$D$31,4,0)</f>
        <v>6.7400000000000002E-2</v>
      </c>
      <c r="W781">
        <f>VLOOKUP(Tableau2[[#This Row],[5. type transport]],'Taux émission CO2e'!$A$20:$B$31,2,0)</f>
        <v>0.7</v>
      </c>
      <c r="X781" s="98">
        <f t="shared" si="25"/>
        <v>6.7949535008000002</v>
      </c>
    </row>
    <row r="782" spans="1:24" x14ac:dyDescent="0.25">
      <c r="A782">
        <v>20220400055</v>
      </c>
      <c r="B782" s="95">
        <v>44652</v>
      </c>
      <c r="C782" s="102">
        <f>YEAR(Tableau2[[#This Row],[2. date saisie]])</f>
        <v>2022</v>
      </c>
      <c r="D782" s="102">
        <f>MONTH(Tableau2[[#This Row],[2. date saisie]])</f>
        <v>4</v>
      </c>
      <c r="E782" s="102" t="str">
        <f t="shared" si="24"/>
        <v>04</v>
      </c>
      <c r="F782" s="102" t="str">
        <f>_xlfn.CONCAT(Tableau2[[#This Row],[2a]],Tableau2[[#This Row],[2c]])</f>
        <v>202204</v>
      </c>
      <c r="G782" s="96">
        <v>1487390</v>
      </c>
      <c r="H782">
        <v>200</v>
      </c>
      <c r="I782" s="102">
        <f>Tableau2[[#This Row],[4. poids OT (kg)]]/1000</f>
        <v>0.2</v>
      </c>
      <c r="J782" t="s">
        <v>47</v>
      </c>
      <c r="K782">
        <v>133</v>
      </c>
      <c r="L782">
        <v>91100</v>
      </c>
      <c r="M782" t="s">
        <v>70</v>
      </c>
      <c r="N782">
        <v>73490</v>
      </c>
      <c r="O782" t="s">
        <v>181</v>
      </c>
      <c r="P782">
        <v>539.01400000000001</v>
      </c>
      <c r="Q782" t="s">
        <v>72</v>
      </c>
      <c r="R782">
        <v>1969</v>
      </c>
      <c r="S782" t="s">
        <v>69</v>
      </c>
      <c r="T782">
        <f>VLOOKUP(Tableau2[[#This Row],[5. type transport]],'Taux émission CO2e'!$A$5:$D$16,4,0)</f>
        <v>0.16</v>
      </c>
      <c r="U782">
        <f>VLOOKUP(Tableau2[[#This Row],[5. type transport]],'Taux émission CO2e'!$A$5:$B$16,2,0)</f>
        <v>0.3</v>
      </c>
      <c r="V782">
        <f>VLOOKUP(Tableau2[[#This Row],[5. type transport]],'Taux émission CO2e'!$A$20:$D$31,4,0)</f>
        <v>6.7400000000000002E-2</v>
      </c>
      <c r="W782">
        <f>VLOOKUP(Tableau2[[#This Row],[5. type transport]],'Taux émission CO2e'!$A$20:$B$31,2,0)</f>
        <v>0.7</v>
      </c>
      <c r="X782" s="98">
        <f t="shared" si="25"/>
        <v>10.260670504</v>
      </c>
    </row>
    <row r="783" spans="1:24" x14ac:dyDescent="0.25">
      <c r="A783">
        <v>20220400055</v>
      </c>
      <c r="B783" s="95">
        <v>44652</v>
      </c>
      <c r="C783" s="102">
        <f>YEAR(Tableau2[[#This Row],[2. date saisie]])</f>
        <v>2022</v>
      </c>
      <c r="D783" s="102">
        <f>MONTH(Tableau2[[#This Row],[2. date saisie]])</f>
        <v>4</v>
      </c>
      <c r="E783" s="102" t="str">
        <f t="shared" si="24"/>
        <v>04</v>
      </c>
      <c r="F783" s="102" t="str">
        <f>_xlfn.CONCAT(Tableau2[[#This Row],[2a]],Tableau2[[#This Row],[2c]])</f>
        <v>202204</v>
      </c>
      <c r="G783" s="96">
        <v>1486440</v>
      </c>
      <c r="H783">
        <v>300</v>
      </c>
      <c r="I783" s="102">
        <f>Tableau2[[#This Row],[4. poids OT (kg)]]/1000</f>
        <v>0.3</v>
      </c>
      <c r="J783" t="s">
        <v>46</v>
      </c>
      <c r="K783">
        <v>158</v>
      </c>
      <c r="L783">
        <v>62780</v>
      </c>
      <c r="M783" t="s">
        <v>113</v>
      </c>
      <c r="N783">
        <v>91100</v>
      </c>
      <c r="O783" t="s">
        <v>76</v>
      </c>
      <c r="P783">
        <v>278.49700000000001</v>
      </c>
      <c r="Q783" t="s">
        <v>114</v>
      </c>
      <c r="R783">
        <v>1987</v>
      </c>
      <c r="S783" t="s">
        <v>78</v>
      </c>
      <c r="T783">
        <f>VLOOKUP(Tableau2[[#This Row],[5. type transport]],'Taux émission CO2e'!$A$5:$D$16,4,0)</f>
        <v>0.16</v>
      </c>
      <c r="U783">
        <f>VLOOKUP(Tableau2[[#This Row],[5. type transport]],'Taux émission CO2e'!$A$5:$B$16,2,0)</f>
        <v>0.3</v>
      </c>
      <c r="V783">
        <f>VLOOKUP(Tableau2[[#This Row],[5. type transport]],'Taux émission CO2e'!$A$20:$D$31,4,0)</f>
        <v>6.7400000000000002E-2</v>
      </c>
      <c r="W783">
        <f>VLOOKUP(Tableau2[[#This Row],[5. type transport]],'Taux émission CO2e'!$A$20:$B$31,2,0)</f>
        <v>0.7</v>
      </c>
      <c r="X783" s="98">
        <f t="shared" si="25"/>
        <v>7.9522033380000003</v>
      </c>
    </row>
    <row r="784" spans="1:24" x14ac:dyDescent="0.25">
      <c r="A784">
        <v>20220400055</v>
      </c>
      <c r="B784" s="95">
        <v>44652</v>
      </c>
      <c r="C784" s="102">
        <f>YEAR(Tableau2[[#This Row],[2. date saisie]])</f>
        <v>2022</v>
      </c>
      <c r="D784" s="102">
        <f>MONTH(Tableau2[[#This Row],[2. date saisie]])</f>
        <v>4</v>
      </c>
      <c r="E784" s="102" t="str">
        <f t="shared" si="24"/>
        <v>04</v>
      </c>
      <c r="F784" s="102" t="str">
        <f>_xlfn.CONCAT(Tableau2[[#This Row],[2a]],Tableau2[[#This Row],[2c]])</f>
        <v>202204</v>
      </c>
      <c r="G784" s="96">
        <v>1487399</v>
      </c>
      <c r="H784">
        <v>41</v>
      </c>
      <c r="I784" s="102">
        <f>Tableau2[[#This Row],[4. poids OT (kg)]]/1000</f>
        <v>4.1000000000000002E-2</v>
      </c>
      <c r="J784" t="s">
        <v>47</v>
      </c>
      <c r="K784">
        <v>168</v>
      </c>
      <c r="L784">
        <v>91100</v>
      </c>
      <c r="M784" t="s">
        <v>70</v>
      </c>
      <c r="N784">
        <v>4100</v>
      </c>
      <c r="O784" t="s">
        <v>131</v>
      </c>
      <c r="P784">
        <v>755.63400000000001</v>
      </c>
      <c r="Q784" t="s">
        <v>72</v>
      </c>
      <c r="R784">
        <v>1969</v>
      </c>
      <c r="S784" t="s">
        <v>69</v>
      </c>
      <c r="T784">
        <f>VLOOKUP(Tableau2[[#This Row],[5. type transport]],'Taux émission CO2e'!$A$5:$D$16,4,0)</f>
        <v>0.16</v>
      </c>
      <c r="U784">
        <f>VLOOKUP(Tableau2[[#This Row],[5. type transport]],'Taux émission CO2e'!$A$5:$B$16,2,0)</f>
        <v>0.3</v>
      </c>
      <c r="V784">
        <f>VLOOKUP(Tableau2[[#This Row],[5. type transport]],'Taux émission CO2e'!$A$20:$D$31,4,0)</f>
        <v>6.7400000000000002E-2</v>
      </c>
      <c r="W784">
        <f>VLOOKUP(Tableau2[[#This Row],[5. type transport]],'Taux émission CO2e'!$A$20:$B$31,2,0)</f>
        <v>0.7</v>
      </c>
      <c r="X784" s="98">
        <f t="shared" si="25"/>
        <v>2.9487710089200001</v>
      </c>
    </row>
    <row r="785" spans="1:24" x14ac:dyDescent="0.25">
      <c r="A785">
        <v>20220400055</v>
      </c>
      <c r="B785" s="95">
        <v>44652</v>
      </c>
      <c r="C785" s="102">
        <f>YEAR(Tableau2[[#This Row],[2. date saisie]])</f>
        <v>2022</v>
      </c>
      <c r="D785" s="102">
        <f>MONTH(Tableau2[[#This Row],[2. date saisie]])</f>
        <v>4</v>
      </c>
      <c r="E785" s="102" t="str">
        <f t="shared" si="24"/>
        <v>04</v>
      </c>
      <c r="F785" s="102" t="str">
        <f>_xlfn.CONCAT(Tableau2[[#This Row],[2a]],Tableau2[[#This Row],[2c]])</f>
        <v>202204</v>
      </c>
      <c r="G785" s="96">
        <v>1486861</v>
      </c>
      <c r="H785">
        <v>300</v>
      </c>
      <c r="I785" s="102">
        <f>Tableau2[[#This Row],[4. poids OT (kg)]]/1000</f>
        <v>0.3</v>
      </c>
      <c r="J785" t="s">
        <v>47</v>
      </c>
      <c r="K785">
        <v>178</v>
      </c>
      <c r="L785">
        <v>8090</v>
      </c>
      <c r="M785" t="s">
        <v>81</v>
      </c>
      <c r="N785">
        <v>91100</v>
      </c>
      <c r="O785" t="s">
        <v>76</v>
      </c>
      <c r="P785">
        <v>258.04300000000001</v>
      </c>
      <c r="Q785" t="s">
        <v>124</v>
      </c>
      <c r="R785">
        <v>1992</v>
      </c>
      <c r="S785" t="s">
        <v>78</v>
      </c>
      <c r="T785">
        <f>VLOOKUP(Tableau2[[#This Row],[5. type transport]],'Taux émission CO2e'!$A$5:$D$16,4,0)</f>
        <v>0.16</v>
      </c>
      <c r="U785">
        <f>VLOOKUP(Tableau2[[#This Row],[5. type transport]],'Taux émission CO2e'!$A$5:$B$16,2,0)</f>
        <v>0.3</v>
      </c>
      <c r="V785">
        <f>VLOOKUP(Tableau2[[#This Row],[5. type transport]],'Taux émission CO2e'!$A$20:$D$31,4,0)</f>
        <v>6.7400000000000002E-2</v>
      </c>
      <c r="W785">
        <f>VLOOKUP(Tableau2[[#This Row],[5. type transport]],'Taux émission CO2e'!$A$20:$B$31,2,0)</f>
        <v>0.7</v>
      </c>
      <c r="X785" s="98">
        <f t="shared" si="25"/>
        <v>7.3681598219999991</v>
      </c>
    </row>
    <row r="786" spans="1:24" x14ac:dyDescent="0.25">
      <c r="A786">
        <v>20220400055</v>
      </c>
      <c r="B786" s="95">
        <v>44652</v>
      </c>
      <c r="C786" s="102">
        <f>YEAR(Tableau2[[#This Row],[2. date saisie]])</f>
        <v>2022</v>
      </c>
      <c r="D786" s="102">
        <f>MONTH(Tableau2[[#This Row],[2. date saisie]])</f>
        <v>4</v>
      </c>
      <c r="E786" s="102" t="str">
        <f t="shared" si="24"/>
        <v>04</v>
      </c>
      <c r="F786" s="102" t="str">
        <f>_xlfn.CONCAT(Tableau2[[#This Row],[2a]],Tableau2[[#This Row],[2c]])</f>
        <v>202204</v>
      </c>
      <c r="G786" s="96">
        <v>1487203</v>
      </c>
      <c r="H786">
        <v>380</v>
      </c>
      <c r="I786" s="102">
        <f>Tableau2[[#This Row],[4. poids OT (kg)]]/1000</f>
        <v>0.38</v>
      </c>
      <c r="J786" t="s">
        <v>47</v>
      </c>
      <c r="K786">
        <v>178</v>
      </c>
      <c r="L786">
        <v>91100</v>
      </c>
      <c r="M786" t="s">
        <v>70</v>
      </c>
      <c r="N786">
        <v>59810</v>
      </c>
      <c r="O786" t="s">
        <v>104</v>
      </c>
      <c r="P786">
        <v>248.797</v>
      </c>
      <c r="Q786" t="s">
        <v>72</v>
      </c>
      <c r="R786">
        <v>1969</v>
      </c>
      <c r="S786" t="s">
        <v>69</v>
      </c>
      <c r="T786">
        <f>VLOOKUP(Tableau2[[#This Row],[5. type transport]],'Taux émission CO2e'!$A$5:$D$16,4,0)</f>
        <v>0.16</v>
      </c>
      <c r="U786">
        <f>VLOOKUP(Tableau2[[#This Row],[5. type transport]],'Taux émission CO2e'!$A$5:$B$16,2,0)</f>
        <v>0.3</v>
      </c>
      <c r="V786">
        <f>VLOOKUP(Tableau2[[#This Row],[5. type transport]],'Taux émission CO2e'!$A$20:$D$31,4,0)</f>
        <v>6.7400000000000002E-2</v>
      </c>
      <c r="W786">
        <f>VLOOKUP(Tableau2[[#This Row],[5. type transport]],'Taux émission CO2e'!$A$20:$B$31,2,0)</f>
        <v>0.7</v>
      </c>
      <c r="X786" s="98">
        <f t="shared" si="25"/>
        <v>8.9985894147999996</v>
      </c>
    </row>
    <row r="787" spans="1:24" x14ac:dyDescent="0.25">
      <c r="A787">
        <v>20220400055</v>
      </c>
      <c r="B787" s="95">
        <v>44652</v>
      </c>
      <c r="C787" s="102">
        <f>YEAR(Tableau2[[#This Row],[2. date saisie]])</f>
        <v>2022</v>
      </c>
      <c r="D787" s="102">
        <f>MONTH(Tableau2[[#This Row],[2. date saisie]])</f>
        <v>4</v>
      </c>
      <c r="E787" s="102" t="str">
        <f t="shared" si="24"/>
        <v>04</v>
      </c>
      <c r="F787" s="102" t="str">
        <f>_xlfn.CONCAT(Tableau2[[#This Row],[2a]],Tableau2[[#This Row],[2c]])</f>
        <v>202204</v>
      </c>
      <c r="G787" s="96">
        <v>1487208</v>
      </c>
      <c r="H787">
        <v>39</v>
      </c>
      <c r="I787" s="102">
        <f>Tableau2[[#This Row],[4. poids OT (kg)]]/1000</f>
        <v>3.9E-2</v>
      </c>
      <c r="J787" t="s">
        <v>47</v>
      </c>
      <c r="K787">
        <v>196</v>
      </c>
      <c r="L787">
        <v>91100</v>
      </c>
      <c r="M787" t="s">
        <v>70</v>
      </c>
      <c r="N787">
        <v>6520</v>
      </c>
      <c r="O787" t="s">
        <v>212</v>
      </c>
      <c r="P787">
        <v>884.3</v>
      </c>
      <c r="Q787" t="s">
        <v>72</v>
      </c>
      <c r="R787">
        <v>1969</v>
      </c>
      <c r="S787" t="s">
        <v>69</v>
      </c>
      <c r="T787">
        <f>VLOOKUP(Tableau2[[#This Row],[5. type transport]],'Taux émission CO2e'!$A$5:$D$16,4,0)</f>
        <v>0.16</v>
      </c>
      <c r="U787">
        <f>VLOOKUP(Tableau2[[#This Row],[5. type transport]],'Taux émission CO2e'!$A$5:$B$16,2,0)</f>
        <v>0.3</v>
      </c>
      <c r="V787">
        <f>VLOOKUP(Tableau2[[#This Row],[5. type transport]],'Taux émission CO2e'!$A$20:$D$31,4,0)</f>
        <v>6.7400000000000002E-2</v>
      </c>
      <c r="W787">
        <f>VLOOKUP(Tableau2[[#This Row],[5. type transport]],'Taux émission CO2e'!$A$20:$B$31,2,0)</f>
        <v>0.7</v>
      </c>
      <c r="X787" s="98">
        <f t="shared" si="25"/>
        <v>3.2825392859999996</v>
      </c>
    </row>
    <row r="788" spans="1:24" x14ac:dyDescent="0.25">
      <c r="A788">
        <v>20220400055</v>
      </c>
      <c r="B788" s="95">
        <v>44652</v>
      </c>
      <c r="C788" s="102">
        <f>YEAR(Tableau2[[#This Row],[2. date saisie]])</f>
        <v>2022</v>
      </c>
      <c r="D788" s="102">
        <f>MONTH(Tableau2[[#This Row],[2. date saisie]])</f>
        <v>4</v>
      </c>
      <c r="E788" s="102" t="str">
        <f t="shared" si="24"/>
        <v>04</v>
      </c>
      <c r="F788" s="102" t="str">
        <f>_xlfn.CONCAT(Tableau2[[#This Row],[2a]],Tableau2[[#This Row],[2c]])</f>
        <v>202204</v>
      </c>
      <c r="G788" s="96">
        <v>1486343</v>
      </c>
      <c r="H788">
        <v>450</v>
      </c>
      <c r="I788" s="102">
        <f>Tableau2[[#This Row],[4. poids OT (kg)]]/1000</f>
        <v>0.45</v>
      </c>
      <c r="J788" t="s">
        <v>46</v>
      </c>
      <c r="K788">
        <v>250</v>
      </c>
      <c r="L788">
        <v>59810</v>
      </c>
      <c r="M788" t="s">
        <v>67</v>
      </c>
      <c r="N788">
        <v>91100</v>
      </c>
      <c r="O788" t="s">
        <v>76</v>
      </c>
      <c r="P788">
        <v>250.27799999999999</v>
      </c>
      <c r="Q788" t="s">
        <v>112</v>
      </c>
      <c r="R788">
        <v>1998</v>
      </c>
      <c r="S788" t="s">
        <v>69</v>
      </c>
      <c r="T788">
        <f>VLOOKUP(Tableau2[[#This Row],[5. type transport]],'Taux émission CO2e'!$A$5:$D$16,4,0)</f>
        <v>0.16</v>
      </c>
      <c r="U788">
        <f>VLOOKUP(Tableau2[[#This Row],[5. type transport]],'Taux émission CO2e'!$A$5:$B$16,2,0)</f>
        <v>0.3</v>
      </c>
      <c r="V788">
        <f>VLOOKUP(Tableau2[[#This Row],[5. type transport]],'Taux émission CO2e'!$A$20:$D$31,4,0)</f>
        <v>6.7400000000000002E-2</v>
      </c>
      <c r="W788">
        <f>VLOOKUP(Tableau2[[#This Row],[5. type transport]],'Taux émission CO2e'!$A$20:$B$31,2,0)</f>
        <v>0.7</v>
      </c>
      <c r="X788" s="98">
        <f t="shared" si="25"/>
        <v>10.719657017999999</v>
      </c>
    </row>
    <row r="789" spans="1:24" x14ac:dyDescent="0.25">
      <c r="A789" s="97">
        <v>202000000000</v>
      </c>
      <c r="B789" s="95">
        <v>44652</v>
      </c>
      <c r="C789" s="102">
        <f>YEAR(Tableau2[[#This Row],[2. date saisie]])</f>
        <v>2022</v>
      </c>
      <c r="D789" s="102">
        <f>MONTH(Tableau2[[#This Row],[2. date saisie]])</f>
        <v>4</v>
      </c>
      <c r="E789" s="102" t="str">
        <f t="shared" si="24"/>
        <v>04</v>
      </c>
      <c r="F789" s="102" t="str">
        <f>_xlfn.CONCAT(Tableau2[[#This Row],[2a]],Tableau2[[#This Row],[2c]])</f>
        <v>202204</v>
      </c>
      <c r="G789" s="96">
        <v>1487204</v>
      </c>
      <c r="H789">
        <v>300</v>
      </c>
      <c r="I789" s="102">
        <f>Tableau2[[#This Row],[4. poids OT (kg)]]/1000</f>
        <v>0.3</v>
      </c>
      <c r="J789" t="s">
        <v>47</v>
      </c>
      <c r="K789">
        <v>280</v>
      </c>
      <c r="L789">
        <v>91100</v>
      </c>
      <c r="M789" t="s">
        <v>70</v>
      </c>
      <c r="N789">
        <v>19410</v>
      </c>
      <c r="O789" t="s">
        <v>183</v>
      </c>
      <c r="P789">
        <v>458.50700000000001</v>
      </c>
      <c r="Q789" t="s">
        <v>72</v>
      </c>
      <c r="R789">
        <v>1969</v>
      </c>
      <c r="S789" t="s">
        <v>69</v>
      </c>
      <c r="T789">
        <f>VLOOKUP(Tableau2[[#This Row],[5. type transport]],'Taux émission CO2e'!$A$5:$D$16,4,0)</f>
        <v>0.16</v>
      </c>
      <c r="U789">
        <f>VLOOKUP(Tableau2[[#This Row],[5. type transport]],'Taux émission CO2e'!$A$5:$B$16,2,0)</f>
        <v>0.3</v>
      </c>
      <c r="V789">
        <f>VLOOKUP(Tableau2[[#This Row],[5. type transport]],'Taux émission CO2e'!$A$20:$D$31,4,0)</f>
        <v>6.7400000000000002E-2</v>
      </c>
      <c r="W789">
        <f>VLOOKUP(Tableau2[[#This Row],[5. type transport]],'Taux émission CO2e'!$A$20:$B$31,2,0)</f>
        <v>0.7</v>
      </c>
      <c r="X789" s="98">
        <f t="shared" si="25"/>
        <v>13.092208877999999</v>
      </c>
    </row>
    <row r="790" spans="1:24" x14ac:dyDescent="0.25">
      <c r="A790">
        <v>20220400055</v>
      </c>
      <c r="B790" s="95">
        <v>44652</v>
      </c>
      <c r="C790" s="102">
        <f>YEAR(Tableau2[[#This Row],[2. date saisie]])</f>
        <v>2022</v>
      </c>
      <c r="D790" s="102">
        <f>MONTH(Tableau2[[#This Row],[2. date saisie]])</f>
        <v>4</v>
      </c>
      <c r="E790" s="102" t="str">
        <f t="shared" si="24"/>
        <v>04</v>
      </c>
      <c r="F790" s="102" t="str">
        <f>_xlfn.CONCAT(Tableau2[[#This Row],[2a]],Tableau2[[#This Row],[2c]])</f>
        <v>202204</v>
      </c>
      <c r="G790" s="96">
        <v>1486774</v>
      </c>
      <c r="H790">
        <v>600</v>
      </c>
      <c r="I790" s="102">
        <f>Tableau2[[#This Row],[4. poids OT (kg)]]/1000</f>
        <v>0.6</v>
      </c>
      <c r="J790" t="s">
        <v>47</v>
      </c>
      <c r="K790">
        <v>360</v>
      </c>
      <c r="L790">
        <v>91100</v>
      </c>
      <c r="M790" t="s">
        <v>70</v>
      </c>
      <c r="N790">
        <v>62117</v>
      </c>
      <c r="O790" t="s">
        <v>213</v>
      </c>
      <c r="P790">
        <v>222.00700000000001</v>
      </c>
      <c r="Q790" t="s">
        <v>72</v>
      </c>
      <c r="R790">
        <v>1969</v>
      </c>
      <c r="S790" t="s">
        <v>69</v>
      </c>
      <c r="T790">
        <f>VLOOKUP(Tableau2[[#This Row],[5. type transport]],'Taux émission CO2e'!$A$5:$D$16,4,0)</f>
        <v>0.16</v>
      </c>
      <c r="U790">
        <f>VLOOKUP(Tableau2[[#This Row],[5. type transport]],'Taux émission CO2e'!$A$5:$B$16,2,0)</f>
        <v>0.3</v>
      </c>
      <c r="V790">
        <f>VLOOKUP(Tableau2[[#This Row],[5. type transport]],'Taux émission CO2e'!$A$20:$D$31,4,0)</f>
        <v>6.7400000000000002E-2</v>
      </c>
      <c r="W790">
        <f>VLOOKUP(Tableau2[[#This Row],[5. type transport]],'Taux émission CO2e'!$A$20:$B$31,2,0)</f>
        <v>0.7</v>
      </c>
      <c r="X790" s="98">
        <f t="shared" si="25"/>
        <v>12.678375755999999</v>
      </c>
    </row>
    <row r="791" spans="1:24" x14ac:dyDescent="0.25">
      <c r="A791">
        <v>20220400055</v>
      </c>
      <c r="B791" s="95">
        <v>44652</v>
      </c>
      <c r="C791" s="102">
        <f>YEAR(Tableau2[[#This Row],[2. date saisie]])</f>
        <v>2022</v>
      </c>
      <c r="D791" s="102">
        <f>MONTH(Tableau2[[#This Row],[2. date saisie]])</f>
        <v>4</v>
      </c>
      <c r="E791" s="102" t="str">
        <f t="shared" si="24"/>
        <v>04</v>
      </c>
      <c r="F791" s="102" t="str">
        <f>_xlfn.CONCAT(Tableau2[[#This Row],[2a]],Tableau2[[#This Row],[2c]])</f>
        <v>202204</v>
      </c>
      <c r="G791" s="96">
        <v>1486219</v>
      </c>
      <c r="H791">
        <v>2200</v>
      </c>
      <c r="I791" s="102">
        <f>Tableau2[[#This Row],[4. poids OT (kg)]]/1000</f>
        <v>2.2000000000000002</v>
      </c>
      <c r="J791" t="s">
        <v>44</v>
      </c>
      <c r="K791">
        <v>525</v>
      </c>
      <c r="L791">
        <v>62138</v>
      </c>
      <c r="M791" t="s">
        <v>132</v>
      </c>
      <c r="N791">
        <v>91100</v>
      </c>
      <c r="O791" t="s">
        <v>76</v>
      </c>
      <c r="P791">
        <v>247.541</v>
      </c>
      <c r="Q791" t="s">
        <v>133</v>
      </c>
      <c r="R791">
        <v>1991</v>
      </c>
      <c r="S791" t="s">
        <v>69</v>
      </c>
      <c r="T791">
        <f>VLOOKUP(Tableau2[[#This Row],[5. type transport]],'Taux émission CO2e'!$A$5:$D$16,4,0)</f>
        <v>0.16</v>
      </c>
      <c r="U791">
        <f>VLOOKUP(Tableau2[[#This Row],[5. type transport]],'Taux émission CO2e'!$A$5:$B$16,2,0)</f>
        <v>1</v>
      </c>
      <c r="V791">
        <f>VLOOKUP(Tableau2[[#This Row],[5. type transport]],'Taux émission CO2e'!$A$20:$D$31,4,0)</f>
        <v>0</v>
      </c>
      <c r="W791">
        <f>VLOOKUP(Tableau2[[#This Row],[5. type transport]],'Taux émission CO2e'!$A$20:$B$31,2,0)</f>
        <v>0</v>
      </c>
      <c r="X791" s="98">
        <f t="shared" si="25"/>
        <v>87.134432000000004</v>
      </c>
    </row>
    <row r="792" spans="1:24" x14ac:dyDescent="0.25">
      <c r="A792" s="97">
        <v>202000000000</v>
      </c>
      <c r="B792" s="95">
        <v>44655</v>
      </c>
      <c r="C792" s="102">
        <f>YEAR(Tableau2[[#This Row],[2. date saisie]])</f>
        <v>2022</v>
      </c>
      <c r="D792" s="102">
        <f>MONTH(Tableau2[[#This Row],[2. date saisie]])</f>
        <v>4</v>
      </c>
      <c r="E792" s="102" t="str">
        <f t="shared" si="24"/>
        <v>04</v>
      </c>
      <c r="F792" s="102" t="str">
        <f>_xlfn.CONCAT(Tableau2[[#This Row],[2a]],Tableau2[[#This Row],[2c]])</f>
        <v>202204</v>
      </c>
      <c r="G792" s="96">
        <v>1485080</v>
      </c>
      <c r="H792">
        <v>150</v>
      </c>
      <c r="I792" s="102">
        <f>Tableau2[[#This Row],[4. poids OT (kg)]]/1000</f>
        <v>0.15</v>
      </c>
      <c r="J792" t="s">
        <v>39</v>
      </c>
      <c r="K792">
        <v>80</v>
      </c>
      <c r="L792">
        <v>94440</v>
      </c>
      <c r="M792" t="s">
        <v>87</v>
      </c>
      <c r="N792">
        <v>91100</v>
      </c>
      <c r="O792" t="s">
        <v>76</v>
      </c>
      <c r="P792">
        <v>33.991</v>
      </c>
      <c r="Q792" t="s">
        <v>88</v>
      </c>
      <c r="R792">
        <v>1976</v>
      </c>
      <c r="S792" t="s">
        <v>69</v>
      </c>
      <c r="T792">
        <f>VLOOKUP(Tableau2[[#This Row],[5. type transport]],'Taux émission CO2e'!$A$5:$D$16,4,0)</f>
        <v>0.24099999999999999</v>
      </c>
      <c r="U792">
        <f>VLOOKUP(Tableau2[[#This Row],[5. type transport]],'Taux émission CO2e'!$A$5:$B$16,2,0)</f>
        <v>1</v>
      </c>
      <c r="V792">
        <f>VLOOKUP(Tableau2[[#This Row],[5. type transport]],'Taux émission CO2e'!$A$20:$D$31,4,0)</f>
        <v>0</v>
      </c>
      <c r="W792">
        <f>VLOOKUP(Tableau2[[#This Row],[5. type transport]],'Taux émission CO2e'!$A$20:$B$31,2,0)</f>
        <v>0</v>
      </c>
      <c r="X792" s="98">
        <f t="shared" si="25"/>
        <v>1.2287746499999999</v>
      </c>
    </row>
    <row r="793" spans="1:24" x14ac:dyDescent="0.25">
      <c r="A793">
        <v>20220400055</v>
      </c>
      <c r="B793" s="95">
        <v>44655</v>
      </c>
      <c r="C793" s="102">
        <f>YEAR(Tableau2[[#This Row],[2. date saisie]])</f>
        <v>2022</v>
      </c>
      <c r="D793" s="102">
        <f>MONTH(Tableau2[[#This Row],[2. date saisie]])</f>
        <v>4</v>
      </c>
      <c r="E793" s="102" t="str">
        <f t="shared" si="24"/>
        <v>04</v>
      </c>
      <c r="F793" s="102" t="str">
        <f>_xlfn.CONCAT(Tableau2[[#This Row],[2a]],Tableau2[[#This Row],[2c]])</f>
        <v>202204</v>
      </c>
      <c r="G793" s="96">
        <v>1486647</v>
      </c>
      <c r="H793">
        <v>150</v>
      </c>
      <c r="I793" s="102">
        <f>Tableau2[[#This Row],[4. poids OT (kg)]]/1000</f>
        <v>0.15</v>
      </c>
      <c r="J793" t="s">
        <v>39</v>
      </c>
      <c r="K793">
        <v>80</v>
      </c>
      <c r="L793">
        <v>93120</v>
      </c>
      <c r="M793" t="s">
        <v>66</v>
      </c>
      <c r="N793">
        <v>94440</v>
      </c>
      <c r="O793" t="s">
        <v>120</v>
      </c>
      <c r="P793">
        <v>38.395000000000003</v>
      </c>
      <c r="Q793" t="s">
        <v>68</v>
      </c>
      <c r="R793">
        <v>1972</v>
      </c>
      <c r="S793" t="s">
        <v>69</v>
      </c>
      <c r="T793">
        <f>VLOOKUP(Tableau2[[#This Row],[5. type transport]],'Taux émission CO2e'!$A$5:$D$16,4,0)</f>
        <v>0.24099999999999999</v>
      </c>
      <c r="U793">
        <f>VLOOKUP(Tableau2[[#This Row],[5. type transport]],'Taux émission CO2e'!$A$5:$B$16,2,0)</f>
        <v>1</v>
      </c>
      <c r="V793">
        <f>VLOOKUP(Tableau2[[#This Row],[5. type transport]],'Taux émission CO2e'!$A$20:$D$31,4,0)</f>
        <v>0</v>
      </c>
      <c r="W793">
        <f>VLOOKUP(Tableau2[[#This Row],[5. type transport]],'Taux émission CO2e'!$A$20:$B$31,2,0)</f>
        <v>0</v>
      </c>
      <c r="X793" s="98">
        <f t="shared" si="25"/>
        <v>1.3879792499999999</v>
      </c>
    </row>
    <row r="794" spans="1:24" x14ac:dyDescent="0.25">
      <c r="A794">
        <v>20220400055</v>
      </c>
      <c r="B794" s="95">
        <v>44655</v>
      </c>
      <c r="C794" s="102">
        <f>YEAR(Tableau2[[#This Row],[2. date saisie]])</f>
        <v>2022</v>
      </c>
      <c r="D794" s="102">
        <f>MONTH(Tableau2[[#This Row],[2. date saisie]])</f>
        <v>4</v>
      </c>
      <c r="E794" s="102" t="str">
        <f t="shared" si="24"/>
        <v>04</v>
      </c>
      <c r="F794" s="102" t="str">
        <f>_xlfn.CONCAT(Tableau2[[#This Row],[2a]],Tableau2[[#This Row],[2c]])</f>
        <v>202204</v>
      </c>
      <c r="G794" s="96">
        <v>1486639</v>
      </c>
      <c r="H794">
        <v>450</v>
      </c>
      <c r="I794" s="102">
        <f>Tableau2[[#This Row],[4. poids OT (kg)]]/1000</f>
        <v>0.45</v>
      </c>
      <c r="J794" t="s">
        <v>46</v>
      </c>
      <c r="K794">
        <v>140</v>
      </c>
      <c r="L794">
        <v>93120</v>
      </c>
      <c r="M794" t="s">
        <v>66</v>
      </c>
      <c r="N794">
        <v>93130</v>
      </c>
      <c r="O794" t="s">
        <v>182</v>
      </c>
      <c r="P794">
        <v>9.0009999999999994</v>
      </c>
      <c r="Q794" t="s">
        <v>68</v>
      </c>
      <c r="R794">
        <v>1972</v>
      </c>
      <c r="S794" t="s">
        <v>69</v>
      </c>
      <c r="T794">
        <f>VLOOKUP(Tableau2[[#This Row],[5. type transport]],'Taux émission CO2e'!$A$5:$D$16,4,0)</f>
        <v>0.16</v>
      </c>
      <c r="U794">
        <f>VLOOKUP(Tableau2[[#This Row],[5. type transport]],'Taux émission CO2e'!$A$5:$B$16,2,0)</f>
        <v>0.3</v>
      </c>
      <c r="V794">
        <f>VLOOKUP(Tableau2[[#This Row],[5. type transport]],'Taux émission CO2e'!$A$20:$D$31,4,0)</f>
        <v>6.7400000000000002E-2</v>
      </c>
      <c r="W794">
        <f>VLOOKUP(Tableau2[[#This Row],[5. type transport]],'Taux émission CO2e'!$A$20:$B$31,2,0)</f>
        <v>0.7</v>
      </c>
      <c r="X794" s="98">
        <f t="shared" si="25"/>
        <v>0.38552183099999998</v>
      </c>
    </row>
    <row r="795" spans="1:24" x14ac:dyDescent="0.25">
      <c r="A795">
        <v>20220400055</v>
      </c>
      <c r="B795" s="95">
        <v>44655</v>
      </c>
      <c r="C795" s="102">
        <f>YEAR(Tableau2[[#This Row],[2. date saisie]])</f>
        <v>2022</v>
      </c>
      <c r="D795" s="102">
        <f>MONTH(Tableau2[[#This Row],[2. date saisie]])</f>
        <v>4</v>
      </c>
      <c r="E795" s="102" t="str">
        <f t="shared" si="24"/>
        <v>04</v>
      </c>
      <c r="F795" s="102" t="str">
        <f>_xlfn.CONCAT(Tableau2[[#This Row],[2a]],Tableau2[[#This Row],[2c]])</f>
        <v>202204</v>
      </c>
      <c r="G795" s="96">
        <v>1487403</v>
      </c>
      <c r="H795">
        <v>150</v>
      </c>
      <c r="I795" s="102">
        <f>Tableau2[[#This Row],[4. poids OT (kg)]]/1000</f>
        <v>0.15</v>
      </c>
      <c r="J795" t="s">
        <v>47</v>
      </c>
      <c r="K795">
        <v>166</v>
      </c>
      <c r="L795">
        <v>39570</v>
      </c>
      <c r="M795" t="s">
        <v>115</v>
      </c>
      <c r="N795">
        <v>91100</v>
      </c>
      <c r="O795" t="s">
        <v>76</v>
      </c>
      <c r="P795">
        <v>380.58600000000001</v>
      </c>
      <c r="Q795" t="s">
        <v>116</v>
      </c>
      <c r="R795">
        <v>1986</v>
      </c>
      <c r="S795" t="s">
        <v>69</v>
      </c>
      <c r="T795">
        <f>VLOOKUP(Tableau2[[#This Row],[5. type transport]],'Taux émission CO2e'!$A$5:$D$16,4,0)</f>
        <v>0.16</v>
      </c>
      <c r="U795">
        <f>VLOOKUP(Tableau2[[#This Row],[5. type transport]],'Taux émission CO2e'!$A$5:$B$16,2,0)</f>
        <v>0.3</v>
      </c>
      <c r="V795">
        <f>VLOOKUP(Tableau2[[#This Row],[5. type transport]],'Taux émission CO2e'!$A$20:$D$31,4,0)</f>
        <v>6.7400000000000002E-2</v>
      </c>
      <c r="W795">
        <f>VLOOKUP(Tableau2[[#This Row],[5. type transport]],'Taux émission CO2e'!$A$20:$B$31,2,0)</f>
        <v>0.7</v>
      </c>
      <c r="X795" s="98">
        <f t="shared" si="25"/>
        <v>5.4336263219999994</v>
      </c>
    </row>
    <row r="796" spans="1:24" x14ac:dyDescent="0.25">
      <c r="A796">
        <v>20220400055</v>
      </c>
      <c r="B796" s="95">
        <v>44655</v>
      </c>
      <c r="C796" s="102">
        <f>YEAR(Tableau2[[#This Row],[2. date saisie]])</f>
        <v>2022</v>
      </c>
      <c r="D796" s="102">
        <f>MONTH(Tableau2[[#This Row],[2. date saisie]])</f>
        <v>4</v>
      </c>
      <c r="E796" s="102" t="str">
        <f t="shared" si="24"/>
        <v>04</v>
      </c>
      <c r="F796" s="102" t="str">
        <f>_xlfn.CONCAT(Tableau2[[#This Row],[2a]],Tableau2[[#This Row],[2c]])</f>
        <v>202204</v>
      </c>
      <c r="G796" s="96">
        <v>1487065</v>
      </c>
      <c r="H796">
        <v>174</v>
      </c>
      <c r="I796" s="102">
        <f>Tableau2[[#This Row],[4. poids OT (kg)]]/1000</f>
        <v>0.17399999999999999</v>
      </c>
      <c r="J796" t="s">
        <v>47</v>
      </c>
      <c r="K796">
        <v>195</v>
      </c>
      <c r="L796">
        <v>93120</v>
      </c>
      <c r="M796" t="s">
        <v>66</v>
      </c>
      <c r="N796">
        <v>19410</v>
      </c>
      <c r="O796" t="s">
        <v>183</v>
      </c>
      <c r="P796">
        <v>480.48200000000003</v>
      </c>
      <c r="Q796" t="s">
        <v>68</v>
      </c>
      <c r="R796">
        <v>1972</v>
      </c>
      <c r="S796" t="s">
        <v>69</v>
      </c>
      <c r="T796">
        <f>VLOOKUP(Tableau2[[#This Row],[5. type transport]],'Taux émission CO2e'!$A$5:$D$16,4,0)</f>
        <v>0.16</v>
      </c>
      <c r="U796">
        <f>VLOOKUP(Tableau2[[#This Row],[5. type transport]],'Taux émission CO2e'!$A$5:$B$16,2,0)</f>
        <v>0.3</v>
      </c>
      <c r="V796">
        <f>VLOOKUP(Tableau2[[#This Row],[5. type transport]],'Taux émission CO2e'!$A$20:$D$31,4,0)</f>
        <v>6.7400000000000002E-2</v>
      </c>
      <c r="W796">
        <f>VLOOKUP(Tableau2[[#This Row],[5. type transport]],'Taux émission CO2e'!$A$20:$B$31,2,0)</f>
        <v>0.7</v>
      </c>
      <c r="X796" s="98">
        <f t="shared" si="25"/>
        <v>7.9574161562400008</v>
      </c>
    </row>
    <row r="797" spans="1:24" x14ac:dyDescent="0.25">
      <c r="A797">
        <v>20220400055</v>
      </c>
      <c r="B797" s="95">
        <v>44655</v>
      </c>
      <c r="C797" s="102">
        <f>YEAR(Tableau2[[#This Row],[2. date saisie]])</f>
        <v>2022</v>
      </c>
      <c r="D797" s="102">
        <f>MONTH(Tableau2[[#This Row],[2. date saisie]])</f>
        <v>4</v>
      </c>
      <c r="E797" s="102" t="str">
        <f t="shared" si="24"/>
        <v>04</v>
      </c>
      <c r="F797" s="102" t="str">
        <f>_xlfn.CONCAT(Tableau2[[#This Row],[2a]],Tableau2[[#This Row],[2c]])</f>
        <v>202204</v>
      </c>
      <c r="G797" s="96">
        <v>1486630</v>
      </c>
      <c r="H797">
        <v>450</v>
      </c>
      <c r="I797" s="102">
        <f>Tableau2[[#This Row],[4. poids OT (kg)]]/1000</f>
        <v>0.45</v>
      </c>
      <c r="J797" t="s">
        <v>46</v>
      </c>
      <c r="K797">
        <v>210</v>
      </c>
      <c r="L797">
        <v>93120</v>
      </c>
      <c r="M797" t="s">
        <v>66</v>
      </c>
      <c r="N797">
        <v>59100</v>
      </c>
      <c r="O797" t="s">
        <v>74</v>
      </c>
      <c r="P797">
        <v>221.06</v>
      </c>
      <c r="Q797" t="s">
        <v>68</v>
      </c>
      <c r="R797">
        <v>1972</v>
      </c>
      <c r="S797" t="s">
        <v>69</v>
      </c>
      <c r="T797">
        <f>VLOOKUP(Tableau2[[#This Row],[5. type transport]],'Taux émission CO2e'!$A$5:$D$16,4,0)</f>
        <v>0.16</v>
      </c>
      <c r="U797">
        <f>VLOOKUP(Tableau2[[#This Row],[5. type transport]],'Taux émission CO2e'!$A$5:$B$16,2,0)</f>
        <v>0.3</v>
      </c>
      <c r="V797">
        <f>VLOOKUP(Tableau2[[#This Row],[5. type transport]],'Taux émission CO2e'!$A$20:$D$31,4,0)</f>
        <v>6.7400000000000002E-2</v>
      </c>
      <c r="W797">
        <f>VLOOKUP(Tableau2[[#This Row],[5. type transport]],'Taux émission CO2e'!$A$20:$B$31,2,0)</f>
        <v>0.7</v>
      </c>
      <c r="X797" s="98">
        <f t="shared" si="25"/>
        <v>9.4682208600000006</v>
      </c>
    </row>
    <row r="798" spans="1:24" x14ac:dyDescent="0.25">
      <c r="A798">
        <v>20220400055</v>
      </c>
      <c r="B798" s="95">
        <v>44655</v>
      </c>
      <c r="C798" s="102">
        <f>YEAR(Tableau2[[#This Row],[2. date saisie]])</f>
        <v>2022</v>
      </c>
      <c r="D798" s="102">
        <f>MONTH(Tableau2[[#This Row],[2. date saisie]])</f>
        <v>4</v>
      </c>
      <c r="E798" s="102" t="str">
        <f t="shared" si="24"/>
        <v>04</v>
      </c>
      <c r="F798" s="102" t="str">
        <f>_xlfn.CONCAT(Tableau2[[#This Row],[2a]],Tableau2[[#This Row],[2c]])</f>
        <v>202204</v>
      </c>
      <c r="G798" s="96">
        <v>1486643</v>
      </c>
      <c r="H798">
        <v>450</v>
      </c>
      <c r="I798" s="102">
        <f>Tableau2[[#This Row],[4. poids OT (kg)]]/1000</f>
        <v>0.45</v>
      </c>
      <c r="J798" t="s">
        <v>47</v>
      </c>
      <c r="K798">
        <v>340</v>
      </c>
      <c r="L798">
        <v>93120</v>
      </c>
      <c r="M798" t="s">
        <v>66</v>
      </c>
      <c r="N798">
        <v>13000</v>
      </c>
      <c r="O798" t="s">
        <v>80</v>
      </c>
      <c r="P798">
        <v>791.279</v>
      </c>
      <c r="Q798" t="s">
        <v>68</v>
      </c>
      <c r="R798">
        <v>1972</v>
      </c>
      <c r="S798" t="s">
        <v>69</v>
      </c>
      <c r="T798">
        <f>VLOOKUP(Tableau2[[#This Row],[5. type transport]],'Taux émission CO2e'!$A$5:$D$16,4,0)</f>
        <v>0.16</v>
      </c>
      <c r="U798">
        <f>VLOOKUP(Tableau2[[#This Row],[5. type transport]],'Taux émission CO2e'!$A$5:$B$16,2,0)</f>
        <v>0.3</v>
      </c>
      <c r="V798">
        <f>VLOOKUP(Tableau2[[#This Row],[5. type transport]],'Taux émission CO2e'!$A$20:$D$31,4,0)</f>
        <v>6.7400000000000002E-2</v>
      </c>
      <c r="W798">
        <f>VLOOKUP(Tableau2[[#This Row],[5. type transport]],'Taux émission CO2e'!$A$20:$B$31,2,0)</f>
        <v>0.7</v>
      </c>
      <c r="X798" s="98">
        <f t="shared" si="25"/>
        <v>33.891270848999994</v>
      </c>
    </row>
    <row r="799" spans="1:24" x14ac:dyDescent="0.25">
      <c r="A799">
        <v>20220400055</v>
      </c>
      <c r="B799" s="95">
        <v>44656</v>
      </c>
      <c r="C799" s="102">
        <f>YEAR(Tableau2[[#This Row],[2. date saisie]])</f>
        <v>2022</v>
      </c>
      <c r="D799" s="102">
        <f>MONTH(Tableau2[[#This Row],[2. date saisie]])</f>
        <v>4</v>
      </c>
      <c r="E799" s="102" t="str">
        <f t="shared" si="24"/>
        <v>04</v>
      </c>
      <c r="F799" s="102" t="str">
        <f>_xlfn.CONCAT(Tableau2[[#This Row],[2a]],Tableau2[[#This Row],[2c]])</f>
        <v>202204</v>
      </c>
      <c r="G799" s="96">
        <v>1488466</v>
      </c>
      <c r="H799">
        <v>519</v>
      </c>
      <c r="I799" s="102">
        <f>Tableau2[[#This Row],[4. poids OT (kg)]]/1000</f>
        <v>0.51900000000000002</v>
      </c>
      <c r="J799" t="s">
        <v>47</v>
      </c>
      <c r="K799">
        <v>360</v>
      </c>
      <c r="L799">
        <v>91100</v>
      </c>
      <c r="M799" t="s">
        <v>70</v>
      </c>
      <c r="N799">
        <v>67100</v>
      </c>
      <c r="O799" t="s">
        <v>79</v>
      </c>
      <c r="P799">
        <v>515.798</v>
      </c>
      <c r="Q799" t="s">
        <v>72</v>
      </c>
      <c r="R799">
        <v>1969</v>
      </c>
      <c r="S799" t="s">
        <v>69</v>
      </c>
      <c r="T799">
        <f>VLOOKUP(Tableau2[[#This Row],[5. type transport]],'Taux émission CO2e'!$A$5:$D$16,4,0)</f>
        <v>0.16</v>
      </c>
      <c r="U799">
        <f>VLOOKUP(Tableau2[[#This Row],[5. type transport]],'Taux émission CO2e'!$A$5:$B$16,2,0)</f>
        <v>0.3</v>
      </c>
      <c r="V799">
        <f>VLOOKUP(Tableau2[[#This Row],[5. type transport]],'Taux émission CO2e'!$A$20:$D$31,4,0)</f>
        <v>6.7400000000000002E-2</v>
      </c>
      <c r="W799">
        <f>VLOOKUP(Tableau2[[#This Row],[5. type transport]],'Taux émission CO2e'!$A$20:$B$31,2,0)</f>
        <v>0.7</v>
      </c>
      <c r="X799" s="98">
        <f t="shared" si="25"/>
        <v>25.479606239159999</v>
      </c>
    </row>
    <row r="800" spans="1:24" x14ac:dyDescent="0.25">
      <c r="A800">
        <v>20220400055</v>
      </c>
      <c r="B800" s="95">
        <v>44657</v>
      </c>
      <c r="C800" s="102">
        <f>YEAR(Tableau2[[#This Row],[2. date saisie]])</f>
        <v>2022</v>
      </c>
      <c r="D800" s="102">
        <f>MONTH(Tableau2[[#This Row],[2. date saisie]])</f>
        <v>4</v>
      </c>
      <c r="E800" s="102" t="str">
        <f t="shared" si="24"/>
        <v>04</v>
      </c>
      <c r="F800" s="102" t="str">
        <f>_xlfn.CONCAT(Tableau2[[#This Row],[2a]],Tableau2[[#This Row],[2c]])</f>
        <v>202204</v>
      </c>
      <c r="G800" s="96">
        <v>1488270</v>
      </c>
      <c r="H800">
        <v>150</v>
      </c>
      <c r="I800" s="102">
        <f>Tableau2[[#This Row],[4. poids OT (kg)]]/1000</f>
        <v>0.15</v>
      </c>
      <c r="J800" t="s">
        <v>46</v>
      </c>
      <c r="K800">
        <v>158</v>
      </c>
      <c r="L800">
        <v>21300</v>
      </c>
      <c r="M800" t="s">
        <v>94</v>
      </c>
      <c r="N800">
        <v>91100</v>
      </c>
      <c r="O800" t="s">
        <v>76</v>
      </c>
      <c r="P800">
        <v>278.14499999999998</v>
      </c>
      <c r="Q800" t="s">
        <v>95</v>
      </c>
      <c r="R800">
        <v>1995</v>
      </c>
      <c r="S800" t="s">
        <v>78</v>
      </c>
      <c r="T800">
        <f>VLOOKUP(Tableau2[[#This Row],[5. type transport]],'Taux émission CO2e'!$A$5:$D$16,4,0)</f>
        <v>0.16</v>
      </c>
      <c r="U800">
        <f>VLOOKUP(Tableau2[[#This Row],[5. type transport]],'Taux émission CO2e'!$A$5:$B$16,2,0)</f>
        <v>0.3</v>
      </c>
      <c r="V800">
        <f>VLOOKUP(Tableau2[[#This Row],[5. type transport]],'Taux émission CO2e'!$A$20:$D$31,4,0)</f>
        <v>6.7400000000000002E-2</v>
      </c>
      <c r="W800">
        <f>VLOOKUP(Tableau2[[#This Row],[5. type transport]],'Taux émission CO2e'!$A$20:$B$31,2,0)</f>
        <v>0.7</v>
      </c>
      <c r="X800" s="98">
        <f t="shared" si="25"/>
        <v>3.9710761649999995</v>
      </c>
    </row>
    <row r="801" spans="1:24" x14ac:dyDescent="0.25">
      <c r="A801">
        <v>20220400055</v>
      </c>
      <c r="B801" s="95">
        <v>44658</v>
      </c>
      <c r="C801" s="102">
        <f>YEAR(Tableau2[[#This Row],[2. date saisie]])</f>
        <v>2022</v>
      </c>
      <c r="D801" s="102">
        <f>MONTH(Tableau2[[#This Row],[2. date saisie]])</f>
        <v>4</v>
      </c>
      <c r="E801" s="102" t="str">
        <f t="shared" si="24"/>
        <v>04</v>
      </c>
      <c r="F801" s="102" t="str">
        <f>_xlfn.CONCAT(Tableau2[[#This Row],[2a]],Tableau2[[#This Row],[2c]])</f>
        <v>202204</v>
      </c>
      <c r="G801" s="96">
        <v>1489621</v>
      </c>
      <c r="H801">
        <v>204</v>
      </c>
      <c r="I801" s="102">
        <f>Tableau2[[#This Row],[4. poids OT (kg)]]/1000</f>
        <v>0.20399999999999999</v>
      </c>
      <c r="J801" t="s">
        <v>39</v>
      </c>
      <c r="K801">
        <v>100</v>
      </c>
      <c r="L801">
        <v>91100</v>
      </c>
      <c r="M801" t="s">
        <v>70</v>
      </c>
      <c r="N801">
        <v>93130</v>
      </c>
      <c r="O801" t="s">
        <v>182</v>
      </c>
      <c r="P801">
        <v>46.627000000000002</v>
      </c>
      <c r="Q801" t="s">
        <v>72</v>
      </c>
      <c r="R801">
        <v>1969</v>
      </c>
      <c r="S801" t="s">
        <v>69</v>
      </c>
      <c r="T801">
        <f>VLOOKUP(Tableau2[[#This Row],[5. type transport]],'Taux émission CO2e'!$A$5:$D$16,4,0)</f>
        <v>0.24099999999999999</v>
      </c>
      <c r="U801">
        <f>VLOOKUP(Tableau2[[#This Row],[5. type transport]],'Taux émission CO2e'!$A$5:$B$16,2,0)</f>
        <v>1</v>
      </c>
      <c r="V801">
        <f>VLOOKUP(Tableau2[[#This Row],[5. type transport]],'Taux émission CO2e'!$A$20:$D$31,4,0)</f>
        <v>0</v>
      </c>
      <c r="W801">
        <f>VLOOKUP(Tableau2[[#This Row],[5. type transport]],'Taux émission CO2e'!$A$20:$B$31,2,0)</f>
        <v>0</v>
      </c>
      <c r="X801" s="98">
        <f t="shared" si="25"/>
        <v>2.2923698279999996</v>
      </c>
    </row>
    <row r="802" spans="1:24" x14ac:dyDescent="0.25">
      <c r="A802">
        <v>20220400055</v>
      </c>
      <c r="B802" s="95">
        <v>44658</v>
      </c>
      <c r="C802" s="102">
        <f>YEAR(Tableau2[[#This Row],[2. date saisie]])</f>
        <v>2022</v>
      </c>
      <c r="D802" s="102">
        <f>MONTH(Tableau2[[#This Row],[2. date saisie]])</f>
        <v>4</v>
      </c>
      <c r="E802" s="102" t="str">
        <f t="shared" si="24"/>
        <v>04</v>
      </c>
      <c r="F802" s="102" t="str">
        <f>_xlfn.CONCAT(Tableau2[[#This Row],[2a]],Tableau2[[#This Row],[2c]])</f>
        <v>202204</v>
      </c>
      <c r="G802" s="96">
        <v>1489620</v>
      </c>
      <c r="H802">
        <v>55</v>
      </c>
      <c r="I802" s="102">
        <f>Tableau2[[#This Row],[4. poids OT (kg)]]/1000</f>
        <v>5.5E-2</v>
      </c>
      <c r="J802" t="s">
        <v>47</v>
      </c>
      <c r="K802">
        <v>120</v>
      </c>
      <c r="L802">
        <v>91100</v>
      </c>
      <c r="M802" t="s">
        <v>70</v>
      </c>
      <c r="N802">
        <v>21300</v>
      </c>
      <c r="O802" t="s">
        <v>89</v>
      </c>
      <c r="P802">
        <v>279.79899999999998</v>
      </c>
      <c r="Q802" t="s">
        <v>72</v>
      </c>
      <c r="R802">
        <v>1969</v>
      </c>
      <c r="S802" t="s">
        <v>69</v>
      </c>
      <c r="T802">
        <f>VLOOKUP(Tableau2[[#This Row],[5. type transport]],'Taux émission CO2e'!$A$5:$D$16,4,0)</f>
        <v>0.16</v>
      </c>
      <c r="U802">
        <f>VLOOKUP(Tableau2[[#This Row],[5. type transport]],'Taux émission CO2e'!$A$5:$B$16,2,0)</f>
        <v>0.3</v>
      </c>
      <c r="V802">
        <f>VLOOKUP(Tableau2[[#This Row],[5. type transport]],'Taux émission CO2e'!$A$20:$D$31,4,0)</f>
        <v>6.7400000000000002E-2</v>
      </c>
      <c r="W802">
        <f>VLOOKUP(Tableau2[[#This Row],[5. type transport]],'Taux émission CO2e'!$A$20:$B$31,2,0)</f>
        <v>0.7</v>
      </c>
      <c r="X802" s="98">
        <f t="shared" si="25"/>
        <v>1.4647197850999998</v>
      </c>
    </row>
    <row r="803" spans="1:24" x14ac:dyDescent="0.25">
      <c r="A803">
        <v>20220400055</v>
      </c>
      <c r="B803" s="95">
        <v>44658</v>
      </c>
      <c r="C803" s="102">
        <f>YEAR(Tableau2[[#This Row],[2. date saisie]])</f>
        <v>2022</v>
      </c>
      <c r="D803" s="102">
        <f>MONTH(Tableau2[[#This Row],[2. date saisie]])</f>
        <v>4</v>
      </c>
      <c r="E803" s="102" t="str">
        <f t="shared" si="24"/>
        <v>04</v>
      </c>
      <c r="F803" s="102" t="str">
        <f>_xlfn.CONCAT(Tableau2[[#This Row],[2a]],Tableau2[[#This Row],[2c]])</f>
        <v>202204</v>
      </c>
      <c r="G803" s="96">
        <v>1489612</v>
      </c>
      <c r="H803">
        <v>183</v>
      </c>
      <c r="I803" s="102">
        <f>Tableau2[[#This Row],[4. poids OT (kg)]]/1000</f>
        <v>0.183</v>
      </c>
      <c r="J803" t="s">
        <v>47</v>
      </c>
      <c r="K803">
        <v>130</v>
      </c>
      <c r="L803">
        <v>91100</v>
      </c>
      <c r="M803" t="s">
        <v>70</v>
      </c>
      <c r="N803">
        <v>80400</v>
      </c>
      <c r="O803" t="s">
        <v>121</v>
      </c>
      <c r="P803">
        <v>168.048</v>
      </c>
      <c r="Q803" t="s">
        <v>72</v>
      </c>
      <c r="R803">
        <v>1969</v>
      </c>
      <c r="S803" t="s">
        <v>69</v>
      </c>
      <c r="T803">
        <f>VLOOKUP(Tableau2[[#This Row],[5. type transport]],'Taux émission CO2e'!$A$5:$D$16,4,0)</f>
        <v>0.16</v>
      </c>
      <c r="U803">
        <f>VLOOKUP(Tableau2[[#This Row],[5. type transport]],'Taux émission CO2e'!$A$5:$B$16,2,0)</f>
        <v>0.3</v>
      </c>
      <c r="V803">
        <f>VLOOKUP(Tableau2[[#This Row],[5. type transport]],'Taux émission CO2e'!$A$20:$D$31,4,0)</f>
        <v>6.7400000000000002E-2</v>
      </c>
      <c r="W803">
        <f>VLOOKUP(Tableau2[[#This Row],[5. type transport]],'Taux émission CO2e'!$A$20:$B$31,2,0)</f>
        <v>0.7</v>
      </c>
      <c r="X803" s="98">
        <f t="shared" si="25"/>
        <v>2.9270499811199997</v>
      </c>
    </row>
    <row r="804" spans="1:24" x14ac:dyDescent="0.25">
      <c r="A804">
        <v>20220400055</v>
      </c>
      <c r="B804" s="95">
        <v>44658</v>
      </c>
      <c r="C804" s="102">
        <f>YEAR(Tableau2[[#This Row],[2. date saisie]])</f>
        <v>2022</v>
      </c>
      <c r="D804" s="102">
        <f>MONTH(Tableau2[[#This Row],[2. date saisie]])</f>
        <v>4</v>
      </c>
      <c r="E804" s="102" t="str">
        <f t="shared" si="24"/>
        <v>04</v>
      </c>
      <c r="F804" s="102" t="str">
        <f>_xlfn.CONCAT(Tableau2[[#This Row],[2a]],Tableau2[[#This Row],[2c]])</f>
        <v>202204</v>
      </c>
      <c r="G804" s="96">
        <v>1489619</v>
      </c>
      <c r="H804">
        <v>106</v>
      </c>
      <c r="I804" s="102">
        <f>Tableau2[[#This Row],[4. poids OT (kg)]]/1000</f>
        <v>0.106</v>
      </c>
      <c r="J804" t="s">
        <v>47</v>
      </c>
      <c r="K804">
        <v>130</v>
      </c>
      <c r="L804">
        <v>91100</v>
      </c>
      <c r="M804" t="s">
        <v>70</v>
      </c>
      <c r="N804">
        <v>39570</v>
      </c>
      <c r="O804" t="s">
        <v>105</v>
      </c>
      <c r="P804">
        <v>380.45499999999998</v>
      </c>
      <c r="Q804" t="s">
        <v>72</v>
      </c>
      <c r="R804">
        <v>1969</v>
      </c>
      <c r="S804" t="s">
        <v>69</v>
      </c>
      <c r="T804">
        <f>VLOOKUP(Tableau2[[#This Row],[5. type transport]],'Taux émission CO2e'!$A$5:$D$16,4,0)</f>
        <v>0.16</v>
      </c>
      <c r="U804">
        <f>VLOOKUP(Tableau2[[#This Row],[5. type transport]],'Taux émission CO2e'!$A$5:$B$16,2,0)</f>
        <v>0.3</v>
      </c>
      <c r="V804">
        <f>VLOOKUP(Tableau2[[#This Row],[5. type transport]],'Taux émission CO2e'!$A$20:$D$31,4,0)</f>
        <v>6.7400000000000002E-2</v>
      </c>
      <c r="W804">
        <f>VLOOKUP(Tableau2[[#This Row],[5. type transport]],'Taux émission CO2e'!$A$20:$B$31,2,0)</f>
        <v>0.7</v>
      </c>
      <c r="X804" s="98">
        <f t="shared" si="25"/>
        <v>3.8384409314000001</v>
      </c>
    </row>
    <row r="805" spans="1:24" x14ac:dyDescent="0.25">
      <c r="A805">
        <v>20220400055</v>
      </c>
      <c r="B805" s="95">
        <v>44658</v>
      </c>
      <c r="C805" s="102">
        <f>YEAR(Tableau2[[#This Row],[2. date saisie]])</f>
        <v>2022</v>
      </c>
      <c r="D805" s="102">
        <f>MONTH(Tableau2[[#This Row],[2. date saisie]])</f>
        <v>4</v>
      </c>
      <c r="E805" s="102" t="str">
        <f t="shared" si="24"/>
        <v>04</v>
      </c>
      <c r="F805" s="102" t="str">
        <f>_xlfn.CONCAT(Tableau2[[#This Row],[2a]],Tableau2[[#This Row],[2c]])</f>
        <v>202204</v>
      </c>
      <c r="G805" s="96">
        <v>1489800</v>
      </c>
      <c r="H805">
        <v>273</v>
      </c>
      <c r="I805" s="102">
        <f>Tableau2[[#This Row],[4. poids OT (kg)]]/1000</f>
        <v>0.27300000000000002</v>
      </c>
      <c r="J805" t="s">
        <v>47</v>
      </c>
      <c r="K805">
        <v>133</v>
      </c>
      <c r="L805">
        <v>91100</v>
      </c>
      <c r="M805" t="s">
        <v>70</v>
      </c>
      <c r="N805">
        <v>73490</v>
      </c>
      <c r="O805" t="s">
        <v>181</v>
      </c>
      <c r="P805">
        <v>539.01400000000001</v>
      </c>
      <c r="Q805" t="s">
        <v>72</v>
      </c>
      <c r="R805">
        <v>1969</v>
      </c>
      <c r="S805" t="s">
        <v>69</v>
      </c>
      <c r="T805">
        <f>VLOOKUP(Tableau2[[#This Row],[5. type transport]],'Taux émission CO2e'!$A$5:$D$16,4,0)</f>
        <v>0.16</v>
      </c>
      <c r="U805">
        <f>VLOOKUP(Tableau2[[#This Row],[5. type transport]],'Taux émission CO2e'!$A$5:$B$16,2,0)</f>
        <v>0.3</v>
      </c>
      <c r="V805">
        <f>VLOOKUP(Tableau2[[#This Row],[5. type transport]],'Taux émission CO2e'!$A$20:$D$31,4,0)</f>
        <v>6.7400000000000002E-2</v>
      </c>
      <c r="W805">
        <f>VLOOKUP(Tableau2[[#This Row],[5. type transport]],'Taux émission CO2e'!$A$20:$B$31,2,0)</f>
        <v>0.7</v>
      </c>
      <c r="X805" s="98">
        <f t="shared" si="25"/>
        <v>14.00581523796</v>
      </c>
    </row>
    <row r="806" spans="1:24" x14ac:dyDescent="0.25">
      <c r="A806">
        <v>20220400055</v>
      </c>
      <c r="B806" s="95">
        <v>44658</v>
      </c>
      <c r="C806" s="102">
        <f>YEAR(Tableau2[[#This Row],[2. date saisie]])</f>
        <v>2022</v>
      </c>
      <c r="D806" s="102">
        <f>MONTH(Tableau2[[#This Row],[2. date saisie]])</f>
        <v>4</v>
      </c>
      <c r="E806" s="102" t="str">
        <f t="shared" si="24"/>
        <v>04</v>
      </c>
      <c r="F806" s="102" t="str">
        <f>_xlfn.CONCAT(Tableau2[[#This Row],[2a]],Tableau2[[#This Row],[2c]])</f>
        <v>202204</v>
      </c>
      <c r="G806" s="96">
        <v>1489614</v>
      </c>
      <c r="H806">
        <v>52</v>
      </c>
      <c r="I806" s="102">
        <f>Tableau2[[#This Row],[4. poids OT (kg)]]/1000</f>
        <v>5.1999999999999998E-2</v>
      </c>
      <c r="J806" t="s">
        <v>47</v>
      </c>
      <c r="K806">
        <v>145</v>
      </c>
      <c r="L806">
        <v>91100</v>
      </c>
      <c r="M806" t="s">
        <v>70</v>
      </c>
      <c r="N806">
        <v>69800</v>
      </c>
      <c r="O806" t="s">
        <v>211</v>
      </c>
      <c r="P806">
        <v>445.25200000000001</v>
      </c>
      <c r="Q806" t="s">
        <v>72</v>
      </c>
      <c r="R806">
        <v>1969</v>
      </c>
      <c r="S806" t="s">
        <v>69</v>
      </c>
      <c r="T806">
        <f>VLOOKUP(Tableau2[[#This Row],[5. type transport]],'Taux émission CO2e'!$A$5:$D$16,4,0)</f>
        <v>0.16</v>
      </c>
      <c r="U806">
        <f>VLOOKUP(Tableau2[[#This Row],[5. type transport]],'Taux émission CO2e'!$A$5:$B$16,2,0)</f>
        <v>0.3</v>
      </c>
      <c r="V806">
        <f>VLOOKUP(Tableau2[[#This Row],[5. type transport]],'Taux émission CO2e'!$A$20:$D$31,4,0)</f>
        <v>6.7400000000000002E-2</v>
      </c>
      <c r="W806">
        <f>VLOOKUP(Tableau2[[#This Row],[5. type transport]],'Taux émission CO2e'!$A$20:$B$31,2,0)</f>
        <v>0.7</v>
      </c>
      <c r="X806" s="98">
        <f t="shared" si="25"/>
        <v>2.2037124387199998</v>
      </c>
    </row>
    <row r="807" spans="1:24" x14ac:dyDescent="0.25">
      <c r="A807">
        <v>20220400055</v>
      </c>
      <c r="B807" s="95">
        <v>44658</v>
      </c>
      <c r="C807" s="102">
        <f>YEAR(Tableau2[[#This Row],[2. date saisie]])</f>
        <v>2022</v>
      </c>
      <c r="D807" s="102">
        <f>MONTH(Tableau2[[#This Row],[2. date saisie]])</f>
        <v>4</v>
      </c>
      <c r="E807" s="102" t="str">
        <f t="shared" si="24"/>
        <v>04</v>
      </c>
      <c r="F807" s="102" t="str">
        <f>_xlfn.CONCAT(Tableau2[[#This Row],[2a]],Tableau2[[#This Row],[2c]])</f>
        <v>202204</v>
      </c>
      <c r="G807" s="96">
        <v>1485644</v>
      </c>
      <c r="H807">
        <v>150</v>
      </c>
      <c r="I807" s="102">
        <f>Tableau2[[#This Row],[4. poids OT (kg)]]/1000</f>
        <v>0.15</v>
      </c>
      <c r="J807" t="s">
        <v>46</v>
      </c>
      <c r="K807">
        <v>160</v>
      </c>
      <c r="L807">
        <v>73490</v>
      </c>
      <c r="M807" t="s">
        <v>204</v>
      </c>
      <c r="N807">
        <v>91100</v>
      </c>
      <c r="O807" t="s">
        <v>76</v>
      </c>
      <c r="P807">
        <v>537.70799999999997</v>
      </c>
      <c r="Q807" t="s">
        <v>205</v>
      </c>
      <c r="R807">
        <v>1990</v>
      </c>
      <c r="S807" t="s">
        <v>78</v>
      </c>
      <c r="T807">
        <f>VLOOKUP(Tableau2[[#This Row],[5. type transport]],'Taux émission CO2e'!$A$5:$D$16,4,0)</f>
        <v>0.16</v>
      </c>
      <c r="U807">
        <f>VLOOKUP(Tableau2[[#This Row],[5. type transport]],'Taux émission CO2e'!$A$5:$B$16,2,0)</f>
        <v>0.3</v>
      </c>
      <c r="V807">
        <f>VLOOKUP(Tableau2[[#This Row],[5. type transport]],'Taux émission CO2e'!$A$20:$D$31,4,0)</f>
        <v>6.7400000000000002E-2</v>
      </c>
      <c r="W807">
        <f>VLOOKUP(Tableau2[[#This Row],[5. type transport]],'Taux émission CO2e'!$A$20:$B$31,2,0)</f>
        <v>0.7</v>
      </c>
      <c r="X807" s="98">
        <f t="shared" si="25"/>
        <v>7.676857115999999</v>
      </c>
    </row>
    <row r="808" spans="1:24" x14ac:dyDescent="0.25">
      <c r="A808">
        <v>20220400055</v>
      </c>
      <c r="B808" s="95">
        <v>44658</v>
      </c>
      <c r="C808" s="102">
        <f>YEAR(Tableau2[[#This Row],[2. date saisie]])</f>
        <v>2022</v>
      </c>
      <c r="D808" s="102">
        <f>MONTH(Tableau2[[#This Row],[2. date saisie]])</f>
        <v>4</v>
      </c>
      <c r="E808" s="102" t="str">
        <f t="shared" si="24"/>
        <v>04</v>
      </c>
      <c r="F808" s="102" t="str">
        <f>_xlfn.CONCAT(Tableau2[[#This Row],[2a]],Tableau2[[#This Row],[2c]])</f>
        <v>202204</v>
      </c>
      <c r="G808" s="96">
        <v>1489613</v>
      </c>
      <c r="H808">
        <v>380</v>
      </c>
      <c r="I808" s="102">
        <f>Tableau2[[#This Row],[4. poids OT (kg)]]/1000</f>
        <v>0.38</v>
      </c>
      <c r="J808" t="s">
        <v>47</v>
      </c>
      <c r="K808">
        <v>178</v>
      </c>
      <c r="L808">
        <v>91100</v>
      </c>
      <c r="M808" t="s">
        <v>70</v>
      </c>
      <c r="N808">
        <v>59810</v>
      </c>
      <c r="O808" t="s">
        <v>104</v>
      </c>
      <c r="P808">
        <v>248.797</v>
      </c>
      <c r="Q808" t="s">
        <v>72</v>
      </c>
      <c r="R808">
        <v>1969</v>
      </c>
      <c r="S808" t="s">
        <v>69</v>
      </c>
      <c r="T808">
        <f>VLOOKUP(Tableau2[[#This Row],[5. type transport]],'Taux émission CO2e'!$A$5:$D$16,4,0)</f>
        <v>0.16</v>
      </c>
      <c r="U808">
        <f>VLOOKUP(Tableau2[[#This Row],[5. type transport]],'Taux émission CO2e'!$A$5:$B$16,2,0)</f>
        <v>0.3</v>
      </c>
      <c r="V808">
        <f>VLOOKUP(Tableau2[[#This Row],[5. type transport]],'Taux émission CO2e'!$A$20:$D$31,4,0)</f>
        <v>6.7400000000000002E-2</v>
      </c>
      <c r="W808">
        <f>VLOOKUP(Tableau2[[#This Row],[5. type transport]],'Taux émission CO2e'!$A$20:$B$31,2,0)</f>
        <v>0.7</v>
      </c>
      <c r="X808" s="98">
        <f t="shared" si="25"/>
        <v>8.9985894147999996</v>
      </c>
    </row>
    <row r="809" spans="1:24" x14ac:dyDescent="0.25">
      <c r="A809">
        <v>20220400055</v>
      </c>
      <c r="B809" s="95">
        <v>44658</v>
      </c>
      <c r="C809" s="102">
        <f>YEAR(Tableau2[[#This Row],[2. date saisie]])</f>
        <v>2022</v>
      </c>
      <c r="D809" s="102">
        <f>MONTH(Tableau2[[#This Row],[2. date saisie]])</f>
        <v>4</v>
      </c>
      <c r="E809" s="102" t="str">
        <f t="shared" si="24"/>
        <v>04</v>
      </c>
      <c r="F809" s="102" t="str">
        <f>_xlfn.CONCAT(Tableau2[[#This Row],[2a]],Tableau2[[#This Row],[2c]])</f>
        <v>202204</v>
      </c>
      <c r="G809" s="96">
        <v>1488917</v>
      </c>
      <c r="H809">
        <v>150</v>
      </c>
      <c r="I809" s="102">
        <f>Tableau2[[#This Row],[4. poids OT (kg)]]/1000</f>
        <v>0.15</v>
      </c>
      <c r="J809" t="s">
        <v>46</v>
      </c>
      <c r="K809">
        <v>180</v>
      </c>
      <c r="L809">
        <v>59100</v>
      </c>
      <c r="M809" t="s">
        <v>98</v>
      </c>
      <c r="N809">
        <v>91100</v>
      </c>
      <c r="O809" t="s">
        <v>76</v>
      </c>
      <c r="P809">
        <v>266.35300000000001</v>
      </c>
      <c r="Q809" t="s">
        <v>100</v>
      </c>
      <c r="R809">
        <v>1987</v>
      </c>
      <c r="S809" t="s">
        <v>69</v>
      </c>
      <c r="T809">
        <f>VLOOKUP(Tableau2[[#This Row],[5. type transport]],'Taux émission CO2e'!$A$5:$D$16,4,0)</f>
        <v>0.16</v>
      </c>
      <c r="U809">
        <f>VLOOKUP(Tableau2[[#This Row],[5. type transport]],'Taux émission CO2e'!$A$5:$B$16,2,0)</f>
        <v>0.3</v>
      </c>
      <c r="V809">
        <f>VLOOKUP(Tableau2[[#This Row],[5. type transport]],'Taux émission CO2e'!$A$20:$D$31,4,0)</f>
        <v>6.7400000000000002E-2</v>
      </c>
      <c r="W809">
        <f>VLOOKUP(Tableau2[[#This Row],[5. type transport]],'Taux émission CO2e'!$A$20:$B$31,2,0)</f>
        <v>0.7</v>
      </c>
      <c r="X809" s="98">
        <f t="shared" si="25"/>
        <v>3.8027217809999998</v>
      </c>
    </row>
    <row r="810" spans="1:24" x14ac:dyDescent="0.25">
      <c r="A810">
        <v>20220400055</v>
      </c>
      <c r="B810" s="95">
        <v>44658</v>
      </c>
      <c r="C810" s="102">
        <f>YEAR(Tableau2[[#This Row],[2. date saisie]])</f>
        <v>2022</v>
      </c>
      <c r="D810" s="102">
        <f>MONTH(Tableau2[[#This Row],[2. date saisie]])</f>
        <v>4</v>
      </c>
      <c r="E810" s="102" t="str">
        <f t="shared" si="24"/>
        <v>04</v>
      </c>
      <c r="F810" s="102" t="str">
        <f>_xlfn.CONCAT(Tableau2[[#This Row],[2a]],Tableau2[[#This Row],[2c]])</f>
        <v>202204</v>
      </c>
      <c r="G810" s="96">
        <v>1489623</v>
      </c>
      <c r="H810">
        <v>78</v>
      </c>
      <c r="I810" s="102">
        <f>Tableau2[[#This Row],[4. poids OT (kg)]]/1000</f>
        <v>7.8E-2</v>
      </c>
      <c r="J810" t="s">
        <v>47</v>
      </c>
      <c r="K810">
        <v>196</v>
      </c>
      <c r="L810">
        <v>91100</v>
      </c>
      <c r="M810" t="s">
        <v>70</v>
      </c>
      <c r="N810">
        <v>6520</v>
      </c>
      <c r="O810" t="s">
        <v>212</v>
      </c>
      <c r="P810">
        <v>884.3</v>
      </c>
      <c r="Q810" t="s">
        <v>72</v>
      </c>
      <c r="R810">
        <v>1969</v>
      </c>
      <c r="S810" t="s">
        <v>69</v>
      </c>
      <c r="T810">
        <f>VLOOKUP(Tableau2[[#This Row],[5. type transport]],'Taux émission CO2e'!$A$5:$D$16,4,0)</f>
        <v>0.16</v>
      </c>
      <c r="U810">
        <f>VLOOKUP(Tableau2[[#This Row],[5. type transport]],'Taux émission CO2e'!$A$5:$B$16,2,0)</f>
        <v>0.3</v>
      </c>
      <c r="V810">
        <f>VLOOKUP(Tableau2[[#This Row],[5. type transport]],'Taux émission CO2e'!$A$20:$D$31,4,0)</f>
        <v>6.7400000000000002E-2</v>
      </c>
      <c r="W810">
        <f>VLOOKUP(Tableau2[[#This Row],[5. type transport]],'Taux émission CO2e'!$A$20:$B$31,2,0)</f>
        <v>0.7</v>
      </c>
      <c r="X810" s="98">
        <f t="shared" si="25"/>
        <v>6.5650785719999991</v>
      </c>
    </row>
    <row r="811" spans="1:24" x14ac:dyDescent="0.25">
      <c r="A811">
        <v>20220400055</v>
      </c>
      <c r="B811" s="95">
        <v>44658</v>
      </c>
      <c r="C811" s="102">
        <f>YEAR(Tableau2[[#This Row],[2. date saisie]])</f>
        <v>2022</v>
      </c>
      <c r="D811" s="102">
        <f>MONTH(Tableau2[[#This Row],[2. date saisie]])</f>
        <v>4</v>
      </c>
      <c r="E811" s="102" t="str">
        <f t="shared" si="24"/>
        <v>04</v>
      </c>
      <c r="F811" s="102" t="str">
        <f>_xlfn.CONCAT(Tableau2[[#This Row],[2a]],Tableau2[[#This Row],[2c]])</f>
        <v>202204</v>
      </c>
      <c r="G811" s="96">
        <v>1489616</v>
      </c>
      <c r="H811">
        <v>207</v>
      </c>
      <c r="I811" s="102">
        <f>Tableau2[[#This Row],[4. poids OT (kg)]]/1000</f>
        <v>0.20699999999999999</v>
      </c>
      <c r="J811" t="s">
        <v>47</v>
      </c>
      <c r="K811">
        <v>225</v>
      </c>
      <c r="L811">
        <v>91100</v>
      </c>
      <c r="M811" t="s">
        <v>70</v>
      </c>
      <c r="N811">
        <v>26750</v>
      </c>
      <c r="O811" t="s">
        <v>86</v>
      </c>
      <c r="P811">
        <v>541.17999999999995</v>
      </c>
      <c r="Q811" t="s">
        <v>72</v>
      </c>
      <c r="R811">
        <v>1969</v>
      </c>
      <c r="S811" t="s">
        <v>69</v>
      </c>
      <c r="T811">
        <f>VLOOKUP(Tableau2[[#This Row],[5. type transport]],'Taux émission CO2e'!$A$5:$D$16,4,0)</f>
        <v>0.16</v>
      </c>
      <c r="U811">
        <f>VLOOKUP(Tableau2[[#This Row],[5. type transport]],'Taux émission CO2e'!$A$5:$B$16,2,0)</f>
        <v>0.3</v>
      </c>
      <c r="V811">
        <f>VLOOKUP(Tableau2[[#This Row],[5. type transport]],'Taux émission CO2e'!$A$20:$D$31,4,0)</f>
        <v>6.7400000000000002E-2</v>
      </c>
      <c r="W811">
        <f>VLOOKUP(Tableau2[[#This Row],[5. type transport]],'Taux émission CO2e'!$A$20:$B$31,2,0)</f>
        <v>0.7</v>
      </c>
      <c r="X811" s="98">
        <f t="shared" si="25"/>
        <v>10.6624690668</v>
      </c>
    </row>
    <row r="812" spans="1:24" x14ac:dyDescent="0.25">
      <c r="A812">
        <v>20220400055</v>
      </c>
      <c r="B812" s="95">
        <v>44658</v>
      </c>
      <c r="C812" s="102">
        <f>YEAR(Tableau2[[#This Row],[2. date saisie]])</f>
        <v>2022</v>
      </c>
      <c r="D812" s="102">
        <f>MONTH(Tableau2[[#This Row],[2. date saisie]])</f>
        <v>4</v>
      </c>
      <c r="E812" s="102" t="str">
        <f t="shared" si="24"/>
        <v>04</v>
      </c>
      <c r="F812" s="102" t="str">
        <f>_xlfn.CONCAT(Tableau2[[#This Row],[2a]],Tableau2[[#This Row],[2c]])</f>
        <v>202204</v>
      </c>
      <c r="G812" s="96">
        <v>1489615</v>
      </c>
      <c r="H812">
        <v>179</v>
      </c>
      <c r="I812" s="102">
        <f>Tableau2[[#This Row],[4. poids OT (kg)]]/1000</f>
        <v>0.17899999999999999</v>
      </c>
      <c r="J812" t="s">
        <v>47</v>
      </c>
      <c r="K812">
        <v>240</v>
      </c>
      <c r="L812">
        <v>91100</v>
      </c>
      <c r="M812" t="s">
        <v>70</v>
      </c>
      <c r="N812">
        <v>76380</v>
      </c>
      <c r="O812" t="s">
        <v>186</v>
      </c>
      <c r="P812">
        <v>173.74600000000001</v>
      </c>
      <c r="Q812" t="s">
        <v>72</v>
      </c>
      <c r="R812">
        <v>1969</v>
      </c>
      <c r="S812" t="s">
        <v>69</v>
      </c>
      <c r="T812">
        <f>VLOOKUP(Tableau2[[#This Row],[5. type transport]],'Taux émission CO2e'!$A$5:$D$16,4,0)</f>
        <v>0.16</v>
      </c>
      <c r="U812">
        <f>VLOOKUP(Tableau2[[#This Row],[5. type transport]],'Taux émission CO2e'!$A$5:$B$16,2,0)</f>
        <v>0.3</v>
      </c>
      <c r="V812">
        <f>VLOOKUP(Tableau2[[#This Row],[5. type transport]],'Taux émission CO2e'!$A$20:$D$31,4,0)</f>
        <v>6.7400000000000002E-2</v>
      </c>
      <c r="W812">
        <f>VLOOKUP(Tableau2[[#This Row],[5. type transport]],'Taux émission CO2e'!$A$20:$B$31,2,0)</f>
        <v>0.7</v>
      </c>
      <c r="X812" s="98">
        <f t="shared" si="25"/>
        <v>2.9601488261200002</v>
      </c>
    </row>
    <row r="813" spans="1:24" x14ac:dyDescent="0.25">
      <c r="A813">
        <v>20220400055</v>
      </c>
      <c r="B813" s="95">
        <v>44658</v>
      </c>
      <c r="C813" s="102">
        <f>YEAR(Tableau2[[#This Row],[2. date saisie]])</f>
        <v>2022</v>
      </c>
      <c r="D813" s="102">
        <f>MONTH(Tableau2[[#This Row],[2. date saisie]])</f>
        <v>4</v>
      </c>
      <c r="E813" s="102" t="str">
        <f t="shared" si="24"/>
        <v>04</v>
      </c>
      <c r="F813" s="102" t="str">
        <f>_xlfn.CONCAT(Tableau2[[#This Row],[2a]],Tableau2[[#This Row],[2c]])</f>
        <v>202204</v>
      </c>
      <c r="G813" s="96">
        <v>1488915</v>
      </c>
      <c r="H813">
        <v>150</v>
      </c>
      <c r="I813" s="102">
        <f>Tableau2[[#This Row],[4. poids OT (kg)]]/1000</f>
        <v>0.15</v>
      </c>
      <c r="J813" t="s">
        <v>46</v>
      </c>
      <c r="K813">
        <v>250</v>
      </c>
      <c r="L813">
        <v>59810</v>
      </c>
      <c r="M813" t="s">
        <v>67</v>
      </c>
      <c r="N813">
        <v>91100</v>
      </c>
      <c r="O813" t="s">
        <v>76</v>
      </c>
      <c r="P813">
        <v>250.27799999999999</v>
      </c>
      <c r="Q813" t="s">
        <v>112</v>
      </c>
      <c r="R813">
        <v>1998</v>
      </c>
      <c r="S813" t="s">
        <v>69</v>
      </c>
      <c r="T813">
        <f>VLOOKUP(Tableau2[[#This Row],[5. type transport]],'Taux émission CO2e'!$A$5:$D$16,4,0)</f>
        <v>0.16</v>
      </c>
      <c r="U813">
        <f>VLOOKUP(Tableau2[[#This Row],[5. type transport]],'Taux émission CO2e'!$A$5:$B$16,2,0)</f>
        <v>0.3</v>
      </c>
      <c r="V813">
        <f>VLOOKUP(Tableau2[[#This Row],[5. type transport]],'Taux émission CO2e'!$A$20:$D$31,4,0)</f>
        <v>6.7400000000000002E-2</v>
      </c>
      <c r="W813">
        <f>VLOOKUP(Tableau2[[#This Row],[5. type transport]],'Taux émission CO2e'!$A$20:$B$31,2,0)</f>
        <v>0.7</v>
      </c>
      <c r="X813" s="98">
        <f t="shared" si="25"/>
        <v>3.5732190059999995</v>
      </c>
    </row>
    <row r="814" spans="1:24" x14ac:dyDescent="0.25">
      <c r="A814">
        <v>20220400055</v>
      </c>
      <c r="B814" s="95">
        <v>44658</v>
      </c>
      <c r="C814" s="102">
        <f>YEAR(Tableau2[[#This Row],[2. date saisie]])</f>
        <v>2022</v>
      </c>
      <c r="D814" s="102">
        <f>MONTH(Tableau2[[#This Row],[2. date saisie]])</f>
        <v>4</v>
      </c>
      <c r="E814" s="102" t="str">
        <f t="shared" si="24"/>
        <v>04</v>
      </c>
      <c r="F814" s="102" t="str">
        <f>_xlfn.CONCAT(Tableau2[[#This Row],[2a]],Tableau2[[#This Row],[2c]])</f>
        <v>202204</v>
      </c>
      <c r="G814" s="96">
        <v>1488918</v>
      </c>
      <c r="H814">
        <v>450</v>
      </c>
      <c r="I814" s="102">
        <f>Tableau2[[#This Row],[4. poids OT (kg)]]/1000</f>
        <v>0.45</v>
      </c>
      <c r="J814" t="s">
        <v>47</v>
      </c>
      <c r="K814">
        <v>280</v>
      </c>
      <c r="L814">
        <v>26750</v>
      </c>
      <c r="M814" t="s">
        <v>82</v>
      </c>
      <c r="N814">
        <v>91100</v>
      </c>
      <c r="O814" t="s">
        <v>76</v>
      </c>
      <c r="P814">
        <v>541.52599999999995</v>
      </c>
      <c r="Q814" t="s">
        <v>83</v>
      </c>
      <c r="R814">
        <v>1998</v>
      </c>
      <c r="S814" t="s">
        <v>78</v>
      </c>
      <c r="T814">
        <f>VLOOKUP(Tableau2[[#This Row],[5. type transport]],'Taux émission CO2e'!$A$5:$D$16,4,0)</f>
        <v>0.16</v>
      </c>
      <c r="U814">
        <f>VLOOKUP(Tableau2[[#This Row],[5. type transport]],'Taux émission CO2e'!$A$5:$B$16,2,0)</f>
        <v>0.3</v>
      </c>
      <c r="V814">
        <f>VLOOKUP(Tableau2[[#This Row],[5. type transport]],'Taux émission CO2e'!$A$20:$D$31,4,0)</f>
        <v>6.7400000000000002E-2</v>
      </c>
      <c r="W814">
        <f>VLOOKUP(Tableau2[[#This Row],[5. type transport]],'Taux émission CO2e'!$A$20:$B$31,2,0)</f>
        <v>0.7</v>
      </c>
      <c r="X814" s="98">
        <f t="shared" si="25"/>
        <v>23.194100106</v>
      </c>
    </row>
    <row r="815" spans="1:24" x14ac:dyDescent="0.25">
      <c r="A815">
        <v>20220400055</v>
      </c>
      <c r="B815" s="95">
        <v>44659</v>
      </c>
      <c r="C815" s="102">
        <f>YEAR(Tableau2[[#This Row],[2. date saisie]])</f>
        <v>2022</v>
      </c>
      <c r="D815" s="102">
        <f>MONTH(Tableau2[[#This Row],[2. date saisie]])</f>
        <v>4</v>
      </c>
      <c r="E815" s="102" t="str">
        <f t="shared" si="24"/>
        <v>04</v>
      </c>
      <c r="F815" s="102" t="str">
        <f>_xlfn.CONCAT(Tableau2[[#This Row],[2a]],Tableau2[[#This Row],[2c]])</f>
        <v>202204</v>
      </c>
      <c r="G815" s="96">
        <v>1490327</v>
      </c>
      <c r="H815">
        <v>75</v>
      </c>
      <c r="I815" s="102">
        <f>Tableau2[[#This Row],[4. poids OT (kg)]]/1000</f>
        <v>7.4999999999999997E-2</v>
      </c>
      <c r="J815" t="s">
        <v>47</v>
      </c>
      <c r="K815">
        <v>120</v>
      </c>
      <c r="L815">
        <v>91100</v>
      </c>
      <c r="M815" t="s">
        <v>70</v>
      </c>
      <c r="N815">
        <v>21300</v>
      </c>
      <c r="O815" t="s">
        <v>89</v>
      </c>
      <c r="P815">
        <v>279.79899999999998</v>
      </c>
      <c r="Q815" t="s">
        <v>72</v>
      </c>
      <c r="R815">
        <v>1969</v>
      </c>
      <c r="S815" t="s">
        <v>69</v>
      </c>
      <c r="T815">
        <f>VLOOKUP(Tableau2[[#This Row],[5. type transport]],'Taux émission CO2e'!$A$5:$D$16,4,0)</f>
        <v>0.16</v>
      </c>
      <c r="U815">
        <f>VLOOKUP(Tableau2[[#This Row],[5. type transport]],'Taux émission CO2e'!$A$5:$B$16,2,0)</f>
        <v>0.3</v>
      </c>
      <c r="V815">
        <f>VLOOKUP(Tableau2[[#This Row],[5. type transport]],'Taux émission CO2e'!$A$20:$D$31,4,0)</f>
        <v>6.7400000000000002E-2</v>
      </c>
      <c r="W815">
        <f>VLOOKUP(Tableau2[[#This Row],[5. type transport]],'Taux émission CO2e'!$A$20:$B$31,2,0)</f>
        <v>0.7</v>
      </c>
      <c r="X815" s="98">
        <f t="shared" si="25"/>
        <v>1.9973451614999997</v>
      </c>
    </row>
    <row r="816" spans="1:24" x14ac:dyDescent="0.25">
      <c r="A816">
        <v>20220400055</v>
      </c>
      <c r="B816" s="95">
        <v>44659</v>
      </c>
      <c r="C816" s="102">
        <f>YEAR(Tableau2[[#This Row],[2. date saisie]])</f>
        <v>2022</v>
      </c>
      <c r="D816" s="102">
        <f>MONTH(Tableau2[[#This Row],[2. date saisie]])</f>
        <v>4</v>
      </c>
      <c r="E816" s="102" t="str">
        <f t="shared" si="24"/>
        <v>04</v>
      </c>
      <c r="F816" s="102" t="str">
        <f>_xlfn.CONCAT(Tableau2[[#This Row],[2a]],Tableau2[[#This Row],[2c]])</f>
        <v>202204</v>
      </c>
      <c r="G816" s="96">
        <v>1489806</v>
      </c>
      <c r="H816">
        <v>150</v>
      </c>
      <c r="I816" s="102">
        <f>Tableau2[[#This Row],[4. poids OT (kg)]]/1000</f>
        <v>0.15</v>
      </c>
      <c r="J816" t="s">
        <v>47</v>
      </c>
      <c r="K816">
        <v>131</v>
      </c>
      <c r="L816">
        <v>8090</v>
      </c>
      <c r="M816" t="s">
        <v>81</v>
      </c>
      <c r="N816">
        <v>91100</v>
      </c>
      <c r="O816" t="s">
        <v>76</v>
      </c>
      <c r="P816">
        <v>258.04300000000001</v>
      </c>
      <c r="Q816" t="s">
        <v>124</v>
      </c>
      <c r="R816">
        <v>1992</v>
      </c>
      <c r="S816" t="s">
        <v>78</v>
      </c>
      <c r="T816">
        <f>VLOOKUP(Tableau2[[#This Row],[5. type transport]],'Taux émission CO2e'!$A$5:$D$16,4,0)</f>
        <v>0.16</v>
      </c>
      <c r="U816">
        <f>VLOOKUP(Tableau2[[#This Row],[5. type transport]],'Taux émission CO2e'!$A$5:$B$16,2,0)</f>
        <v>0.3</v>
      </c>
      <c r="V816">
        <f>VLOOKUP(Tableau2[[#This Row],[5. type transport]],'Taux émission CO2e'!$A$20:$D$31,4,0)</f>
        <v>6.7400000000000002E-2</v>
      </c>
      <c r="W816">
        <f>VLOOKUP(Tableau2[[#This Row],[5. type transport]],'Taux émission CO2e'!$A$20:$B$31,2,0)</f>
        <v>0.7</v>
      </c>
      <c r="X816" s="98">
        <f t="shared" si="25"/>
        <v>3.6840799109999995</v>
      </c>
    </row>
    <row r="817" spans="1:24" x14ac:dyDescent="0.25">
      <c r="A817">
        <v>20220400055</v>
      </c>
      <c r="B817" s="95">
        <v>44659</v>
      </c>
      <c r="C817" s="102">
        <f>YEAR(Tableau2[[#This Row],[2. date saisie]])</f>
        <v>2022</v>
      </c>
      <c r="D817" s="102">
        <f>MONTH(Tableau2[[#This Row],[2. date saisie]])</f>
        <v>4</v>
      </c>
      <c r="E817" s="102" t="str">
        <f t="shared" si="24"/>
        <v>04</v>
      </c>
      <c r="F817" s="102" t="str">
        <f>_xlfn.CONCAT(Tableau2[[#This Row],[2a]],Tableau2[[#This Row],[2c]])</f>
        <v>202204</v>
      </c>
      <c r="G817" s="96">
        <v>1489212</v>
      </c>
      <c r="H817">
        <v>150</v>
      </c>
      <c r="I817" s="102">
        <f>Tableau2[[#This Row],[4. poids OT (kg)]]/1000</f>
        <v>0.15</v>
      </c>
      <c r="J817" t="s">
        <v>47</v>
      </c>
      <c r="K817">
        <v>140</v>
      </c>
      <c r="L817">
        <v>80090</v>
      </c>
      <c r="M817" t="s">
        <v>214</v>
      </c>
      <c r="N817">
        <v>91100</v>
      </c>
      <c r="O817" t="s">
        <v>76</v>
      </c>
      <c r="P817">
        <v>186.81399999999999</v>
      </c>
      <c r="Q817" t="s">
        <v>215</v>
      </c>
      <c r="R817">
        <v>1999</v>
      </c>
      <c r="S817" t="s">
        <v>69</v>
      </c>
      <c r="T817">
        <f>VLOOKUP(Tableau2[[#This Row],[5. type transport]],'Taux émission CO2e'!$A$5:$D$16,4,0)</f>
        <v>0.16</v>
      </c>
      <c r="U817">
        <f>VLOOKUP(Tableau2[[#This Row],[5. type transport]],'Taux émission CO2e'!$A$5:$B$16,2,0)</f>
        <v>0.3</v>
      </c>
      <c r="V817">
        <f>VLOOKUP(Tableau2[[#This Row],[5. type transport]],'Taux émission CO2e'!$A$20:$D$31,4,0)</f>
        <v>6.7400000000000002E-2</v>
      </c>
      <c r="W817">
        <f>VLOOKUP(Tableau2[[#This Row],[5. type transport]],'Taux émission CO2e'!$A$20:$B$31,2,0)</f>
        <v>0.7</v>
      </c>
      <c r="X817" s="98">
        <f t="shared" si="25"/>
        <v>2.6671434779999998</v>
      </c>
    </row>
    <row r="818" spans="1:24" x14ac:dyDescent="0.25">
      <c r="A818">
        <v>20220400055</v>
      </c>
      <c r="B818" s="95">
        <v>44659</v>
      </c>
      <c r="C818" s="102">
        <f>YEAR(Tableau2[[#This Row],[2. date saisie]])</f>
        <v>2022</v>
      </c>
      <c r="D818" s="102">
        <f>MONTH(Tableau2[[#This Row],[2. date saisie]])</f>
        <v>4</v>
      </c>
      <c r="E818" s="102" t="str">
        <f t="shared" si="24"/>
        <v>04</v>
      </c>
      <c r="F818" s="102" t="str">
        <f>_xlfn.CONCAT(Tableau2[[#This Row],[2a]],Tableau2[[#This Row],[2c]])</f>
        <v>202204</v>
      </c>
      <c r="G818" s="96">
        <v>1489448</v>
      </c>
      <c r="H818">
        <v>150</v>
      </c>
      <c r="I818" s="102">
        <f>Tableau2[[#This Row],[4. poids OT (kg)]]/1000</f>
        <v>0.15</v>
      </c>
      <c r="J818" t="s">
        <v>46</v>
      </c>
      <c r="K818">
        <v>158</v>
      </c>
      <c r="L818">
        <v>62780</v>
      </c>
      <c r="M818" t="s">
        <v>113</v>
      </c>
      <c r="N818">
        <v>91100</v>
      </c>
      <c r="O818" t="s">
        <v>76</v>
      </c>
      <c r="P818">
        <v>278.49700000000001</v>
      </c>
      <c r="Q818" t="s">
        <v>114</v>
      </c>
      <c r="R818">
        <v>1987</v>
      </c>
      <c r="S818" t="s">
        <v>78</v>
      </c>
      <c r="T818">
        <f>VLOOKUP(Tableau2[[#This Row],[5. type transport]],'Taux émission CO2e'!$A$5:$D$16,4,0)</f>
        <v>0.16</v>
      </c>
      <c r="U818">
        <f>VLOOKUP(Tableau2[[#This Row],[5. type transport]],'Taux émission CO2e'!$A$5:$B$16,2,0)</f>
        <v>0.3</v>
      </c>
      <c r="V818">
        <f>VLOOKUP(Tableau2[[#This Row],[5. type transport]],'Taux émission CO2e'!$A$20:$D$31,4,0)</f>
        <v>6.7400000000000002E-2</v>
      </c>
      <c r="W818">
        <f>VLOOKUP(Tableau2[[#This Row],[5. type transport]],'Taux émission CO2e'!$A$20:$B$31,2,0)</f>
        <v>0.7</v>
      </c>
      <c r="X818" s="98">
        <f t="shared" si="25"/>
        <v>3.9761016690000002</v>
      </c>
    </row>
    <row r="819" spans="1:24" x14ac:dyDescent="0.25">
      <c r="A819">
        <v>20220400055</v>
      </c>
      <c r="B819" s="95">
        <v>44659</v>
      </c>
      <c r="C819" s="102">
        <f>YEAR(Tableau2[[#This Row],[2. date saisie]])</f>
        <v>2022</v>
      </c>
      <c r="D819" s="102">
        <f>MONTH(Tableau2[[#This Row],[2. date saisie]])</f>
        <v>4</v>
      </c>
      <c r="E819" s="102" t="str">
        <f t="shared" si="24"/>
        <v>04</v>
      </c>
      <c r="F819" s="102" t="str">
        <f>_xlfn.CONCAT(Tableau2[[#This Row],[2a]],Tableau2[[#This Row],[2c]])</f>
        <v>202204</v>
      </c>
      <c r="G819" s="96">
        <v>1490328</v>
      </c>
      <c r="H819">
        <v>291</v>
      </c>
      <c r="I819" s="102">
        <f>Tableau2[[#This Row],[4. poids OT (kg)]]/1000</f>
        <v>0.29099999999999998</v>
      </c>
      <c r="J819" t="s">
        <v>47</v>
      </c>
      <c r="K819">
        <v>200</v>
      </c>
      <c r="L819">
        <v>91100</v>
      </c>
      <c r="M819" t="s">
        <v>70</v>
      </c>
      <c r="N819">
        <v>80090</v>
      </c>
      <c r="O819" t="s">
        <v>193</v>
      </c>
      <c r="P819">
        <v>188.583</v>
      </c>
      <c r="Q819" t="s">
        <v>72</v>
      </c>
      <c r="R819">
        <v>1969</v>
      </c>
      <c r="S819" t="s">
        <v>69</v>
      </c>
      <c r="T819">
        <f>VLOOKUP(Tableau2[[#This Row],[5. type transport]],'Taux émission CO2e'!$A$5:$D$16,4,0)</f>
        <v>0.16</v>
      </c>
      <c r="U819">
        <f>VLOOKUP(Tableau2[[#This Row],[5. type transport]],'Taux émission CO2e'!$A$5:$B$16,2,0)</f>
        <v>0.3</v>
      </c>
      <c r="V819">
        <f>VLOOKUP(Tableau2[[#This Row],[5. type transport]],'Taux émission CO2e'!$A$20:$D$31,4,0)</f>
        <v>6.7400000000000002E-2</v>
      </c>
      <c r="W819">
        <f>VLOOKUP(Tableau2[[#This Row],[5. type transport]],'Taux émission CO2e'!$A$20:$B$31,2,0)</f>
        <v>0.7</v>
      </c>
      <c r="X819" s="98">
        <f t="shared" si="25"/>
        <v>5.2232550125399992</v>
      </c>
    </row>
    <row r="820" spans="1:24" x14ac:dyDescent="0.25">
      <c r="A820">
        <v>20220400055</v>
      </c>
      <c r="B820" s="95">
        <v>44659</v>
      </c>
      <c r="C820" s="102">
        <f>YEAR(Tableau2[[#This Row],[2. date saisie]])</f>
        <v>2022</v>
      </c>
      <c r="D820" s="102">
        <f>MONTH(Tableau2[[#This Row],[2. date saisie]])</f>
        <v>4</v>
      </c>
      <c r="E820" s="102" t="str">
        <f t="shared" si="24"/>
        <v>04</v>
      </c>
      <c r="F820" s="102" t="str">
        <f>_xlfn.CONCAT(Tableau2[[#This Row],[2a]],Tableau2[[#This Row],[2c]])</f>
        <v>202204</v>
      </c>
      <c r="G820" s="96">
        <v>1489396</v>
      </c>
      <c r="H820">
        <v>2200</v>
      </c>
      <c r="I820" s="102">
        <f>Tableau2[[#This Row],[4. poids OT (kg)]]/1000</f>
        <v>2.2000000000000002</v>
      </c>
      <c r="J820" t="s">
        <v>44</v>
      </c>
      <c r="K820">
        <v>525</v>
      </c>
      <c r="L820">
        <v>62138</v>
      </c>
      <c r="M820" t="s">
        <v>132</v>
      </c>
      <c r="N820">
        <v>91100</v>
      </c>
      <c r="O820" t="s">
        <v>76</v>
      </c>
      <c r="P820">
        <v>247.541</v>
      </c>
      <c r="Q820" t="s">
        <v>133</v>
      </c>
      <c r="R820">
        <v>1991</v>
      </c>
      <c r="S820" t="s">
        <v>69</v>
      </c>
      <c r="T820">
        <f>VLOOKUP(Tableau2[[#This Row],[5. type transport]],'Taux émission CO2e'!$A$5:$D$16,4,0)</f>
        <v>0.16</v>
      </c>
      <c r="U820">
        <f>VLOOKUP(Tableau2[[#This Row],[5. type transport]],'Taux émission CO2e'!$A$5:$B$16,2,0)</f>
        <v>1</v>
      </c>
      <c r="V820">
        <f>VLOOKUP(Tableau2[[#This Row],[5. type transport]],'Taux émission CO2e'!$A$20:$D$31,4,0)</f>
        <v>0</v>
      </c>
      <c r="W820">
        <f>VLOOKUP(Tableau2[[#This Row],[5. type transport]],'Taux émission CO2e'!$A$20:$B$31,2,0)</f>
        <v>0</v>
      </c>
      <c r="X820" s="98">
        <f t="shared" si="25"/>
        <v>87.134432000000004</v>
      </c>
    </row>
    <row r="821" spans="1:24" x14ac:dyDescent="0.25">
      <c r="A821">
        <v>20220400055</v>
      </c>
      <c r="B821" s="95">
        <v>44662</v>
      </c>
      <c r="C821" s="102">
        <f>YEAR(Tableau2[[#This Row],[2. date saisie]])</f>
        <v>2022</v>
      </c>
      <c r="D821" s="102">
        <f>MONTH(Tableau2[[#This Row],[2. date saisie]])</f>
        <v>4</v>
      </c>
      <c r="E821" s="102" t="str">
        <f t="shared" si="24"/>
        <v>04</v>
      </c>
      <c r="F821" s="102" t="str">
        <f>_xlfn.CONCAT(Tableau2[[#This Row],[2a]],Tableau2[[#This Row],[2c]])</f>
        <v>202204</v>
      </c>
      <c r="G821" s="96">
        <v>1490263</v>
      </c>
      <c r="H821">
        <v>150</v>
      </c>
      <c r="I821" s="102">
        <f>Tableau2[[#This Row],[4. poids OT (kg)]]/1000</f>
        <v>0.15</v>
      </c>
      <c r="J821" t="s">
        <v>39</v>
      </c>
      <c r="K821">
        <v>120</v>
      </c>
      <c r="L821">
        <v>67100</v>
      </c>
      <c r="M821" t="s">
        <v>73</v>
      </c>
      <c r="N821">
        <v>91100</v>
      </c>
      <c r="O821" t="s">
        <v>76</v>
      </c>
      <c r="P821">
        <v>516.47400000000005</v>
      </c>
      <c r="Q821" t="s">
        <v>75</v>
      </c>
      <c r="R821">
        <v>1987</v>
      </c>
      <c r="S821" t="s">
        <v>69</v>
      </c>
      <c r="T821">
        <f>VLOOKUP(Tableau2[[#This Row],[5. type transport]],'Taux émission CO2e'!$A$5:$D$16,4,0)</f>
        <v>0.24099999999999999</v>
      </c>
      <c r="U821">
        <f>VLOOKUP(Tableau2[[#This Row],[5. type transport]],'Taux émission CO2e'!$A$5:$B$16,2,0)</f>
        <v>1</v>
      </c>
      <c r="V821">
        <f>VLOOKUP(Tableau2[[#This Row],[5. type transport]],'Taux émission CO2e'!$A$20:$D$31,4,0)</f>
        <v>0</v>
      </c>
      <c r="W821">
        <f>VLOOKUP(Tableau2[[#This Row],[5. type transport]],'Taux émission CO2e'!$A$20:$B$31,2,0)</f>
        <v>0</v>
      </c>
      <c r="X821" s="98">
        <f t="shared" si="25"/>
        <v>18.670535099999999</v>
      </c>
    </row>
    <row r="822" spans="1:24" x14ac:dyDescent="0.25">
      <c r="A822">
        <v>20220400055</v>
      </c>
      <c r="B822" s="95">
        <v>44662</v>
      </c>
      <c r="C822" s="102">
        <f>YEAR(Tableau2[[#This Row],[2. date saisie]])</f>
        <v>2022</v>
      </c>
      <c r="D822" s="102">
        <f>MONTH(Tableau2[[#This Row],[2. date saisie]])</f>
        <v>4</v>
      </c>
      <c r="E822" s="102" t="str">
        <f t="shared" si="24"/>
        <v>04</v>
      </c>
      <c r="F822" s="102" t="str">
        <f>_xlfn.CONCAT(Tableau2[[#This Row],[2a]],Tableau2[[#This Row],[2c]])</f>
        <v>202204</v>
      </c>
      <c r="G822" s="96">
        <v>1490460</v>
      </c>
      <c r="H822">
        <v>150</v>
      </c>
      <c r="I822" s="102">
        <f>Tableau2[[#This Row],[4. poids OT (kg)]]/1000</f>
        <v>0.15</v>
      </c>
      <c r="J822" t="s">
        <v>47</v>
      </c>
      <c r="K822">
        <v>166</v>
      </c>
      <c r="L822">
        <v>39570</v>
      </c>
      <c r="M822" t="s">
        <v>115</v>
      </c>
      <c r="N822">
        <v>91100</v>
      </c>
      <c r="O822" t="s">
        <v>76</v>
      </c>
      <c r="P822">
        <v>380.58600000000001</v>
      </c>
      <c r="Q822" t="s">
        <v>116</v>
      </c>
      <c r="R822">
        <v>1986</v>
      </c>
      <c r="S822" t="s">
        <v>69</v>
      </c>
      <c r="T822">
        <f>VLOOKUP(Tableau2[[#This Row],[5. type transport]],'Taux émission CO2e'!$A$5:$D$16,4,0)</f>
        <v>0.16</v>
      </c>
      <c r="U822">
        <f>VLOOKUP(Tableau2[[#This Row],[5. type transport]],'Taux émission CO2e'!$A$5:$B$16,2,0)</f>
        <v>0.3</v>
      </c>
      <c r="V822">
        <f>VLOOKUP(Tableau2[[#This Row],[5. type transport]],'Taux émission CO2e'!$A$20:$D$31,4,0)</f>
        <v>6.7400000000000002E-2</v>
      </c>
      <c r="W822">
        <f>VLOOKUP(Tableau2[[#This Row],[5. type transport]],'Taux émission CO2e'!$A$20:$B$31,2,0)</f>
        <v>0.7</v>
      </c>
      <c r="X822" s="98">
        <f t="shared" si="25"/>
        <v>5.4336263219999994</v>
      </c>
    </row>
    <row r="823" spans="1:24" x14ac:dyDescent="0.25">
      <c r="A823">
        <v>20220400055</v>
      </c>
      <c r="B823" s="95">
        <v>44663</v>
      </c>
      <c r="C823" s="102">
        <f>YEAR(Tableau2[[#This Row],[2. date saisie]])</f>
        <v>2022</v>
      </c>
      <c r="D823" s="102">
        <f>MONTH(Tableau2[[#This Row],[2. date saisie]])</f>
        <v>4</v>
      </c>
      <c r="E823" s="102" t="str">
        <f t="shared" si="24"/>
        <v>04</v>
      </c>
      <c r="F823" s="102" t="str">
        <f>_xlfn.CONCAT(Tableau2[[#This Row],[2a]],Tableau2[[#This Row],[2c]])</f>
        <v>202204</v>
      </c>
      <c r="G823" s="96">
        <v>1492622</v>
      </c>
      <c r="H823">
        <v>300</v>
      </c>
      <c r="I823" s="102">
        <f>Tableau2[[#This Row],[4. poids OT (kg)]]/1000</f>
        <v>0.3</v>
      </c>
      <c r="J823" t="s">
        <v>46</v>
      </c>
      <c r="K823">
        <v>80</v>
      </c>
      <c r="L823">
        <v>91100</v>
      </c>
      <c r="M823" t="s">
        <v>70</v>
      </c>
      <c r="N823">
        <v>93120</v>
      </c>
      <c r="O823" t="s">
        <v>84</v>
      </c>
      <c r="P823">
        <v>53.975999999999999</v>
      </c>
      <c r="Q823" t="s">
        <v>72</v>
      </c>
      <c r="R823">
        <v>1969</v>
      </c>
      <c r="S823" t="s">
        <v>69</v>
      </c>
      <c r="T823">
        <f>VLOOKUP(Tableau2[[#This Row],[5. type transport]],'Taux émission CO2e'!$A$5:$D$16,4,0)</f>
        <v>0.16</v>
      </c>
      <c r="U823">
        <f>VLOOKUP(Tableau2[[#This Row],[5. type transport]],'Taux émission CO2e'!$A$5:$B$16,2,0)</f>
        <v>0.3</v>
      </c>
      <c r="V823">
        <f>VLOOKUP(Tableau2[[#This Row],[5. type transport]],'Taux émission CO2e'!$A$20:$D$31,4,0)</f>
        <v>6.7400000000000002E-2</v>
      </c>
      <c r="W823">
        <f>VLOOKUP(Tableau2[[#This Row],[5. type transport]],'Taux émission CO2e'!$A$20:$B$31,2,0)</f>
        <v>0.7</v>
      </c>
      <c r="X823" s="98">
        <f t="shared" si="25"/>
        <v>1.541230704</v>
      </c>
    </row>
    <row r="824" spans="1:24" x14ac:dyDescent="0.25">
      <c r="A824">
        <v>20220400055</v>
      </c>
      <c r="B824" s="95">
        <v>44663</v>
      </c>
      <c r="C824" s="102">
        <f>YEAR(Tableau2[[#This Row],[2. date saisie]])</f>
        <v>2022</v>
      </c>
      <c r="D824" s="102">
        <f>MONTH(Tableau2[[#This Row],[2. date saisie]])</f>
        <v>4</v>
      </c>
      <c r="E824" s="102" t="str">
        <f t="shared" si="24"/>
        <v>04</v>
      </c>
      <c r="F824" s="102" t="str">
        <f>_xlfn.CONCAT(Tableau2[[#This Row],[2a]],Tableau2[[#This Row],[2c]])</f>
        <v>202204</v>
      </c>
      <c r="G824" s="96">
        <v>1492557</v>
      </c>
      <c r="H824">
        <v>363</v>
      </c>
      <c r="I824" s="102">
        <f>Tableau2[[#This Row],[4. poids OT (kg)]]/1000</f>
        <v>0.36299999999999999</v>
      </c>
      <c r="J824" t="s">
        <v>46</v>
      </c>
      <c r="K824">
        <v>100</v>
      </c>
      <c r="L824">
        <v>91100</v>
      </c>
      <c r="M824" t="s">
        <v>70</v>
      </c>
      <c r="N824">
        <v>93000</v>
      </c>
      <c r="O824" t="s">
        <v>144</v>
      </c>
      <c r="P824">
        <v>51.088000000000001</v>
      </c>
      <c r="Q824" t="s">
        <v>72</v>
      </c>
      <c r="R824">
        <v>1969</v>
      </c>
      <c r="S824" t="s">
        <v>69</v>
      </c>
      <c r="T824">
        <f>VLOOKUP(Tableau2[[#This Row],[5. type transport]],'Taux émission CO2e'!$A$5:$D$16,4,0)</f>
        <v>0.16</v>
      </c>
      <c r="U824">
        <f>VLOOKUP(Tableau2[[#This Row],[5. type transport]],'Taux émission CO2e'!$A$5:$B$16,2,0)</f>
        <v>0.3</v>
      </c>
      <c r="V824">
        <f>VLOOKUP(Tableau2[[#This Row],[5. type transport]],'Taux émission CO2e'!$A$20:$D$31,4,0)</f>
        <v>6.7400000000000002E-2</v>
      </c>
      <c r="W824">
        <f>VLOOKUP(Tableau2[[#This Row],[5. type transport]],'Taux émission CO2e'!$A$20:$B$31,2,0)</f>
        <v>0.7</v>
      </c>
      <c r="X824" s="98">
        <f t="shared" si="25"/>
        <v>1.7651077699199997</v>
      </c>
    </row>
    <row r="825" spans="1:24" x14ac:dyDescent="0.25">
      <c r="A825">
        <v>20220400055</v>
      </c>
      <c r="B825" s="95">
        <v>44663</v>
      </c>
      <c r="C825" s="102">
        <f>YEAR(Tableau2[[#This Row],[2. date saisie]])</f>
        <v>2022</v>
      </c>
      <c r="D825" s="102">
        <f>MONTH(Tableau2[[#This Row],[2. date saisie]])</f>
        <v>4</v>
      </c>
      <c r="E825" s="102" t="str">
        <f t="shared" si="24"/>
        <v>04</v>
      </c>
      <c r="F825" s="102" t="str">
        <f>_xlfn.CONCAT(Tableau2[[#This Row],[2a]],Tableau2[[#This Row],[2c]])</f>
        <v>202204</v>
      </c>
      <c r="G825" s="96">
        <v>1492578</v>
      </c>
      <c r="H825">
        <v>25</v>
      </c>
      <c r="I825" s="102">
        <f>Tableau2[[#This Row],[4. poids OT (kg)]]/1000</f>
        <v>2.5000000000000001E-2</v>
      </c>
      <c r="J825" t="s">
        <v>47</v>
      </c>
      <c r="K825">
        <v>140</v>
      </c>
      <c r="L825">
        <v>91100</v>
      </c>
      <c r="M825" t="s">
        <v>70</v>
      </c>
      <c r="N825">
        <v>67100</v>
      </c>
      <c r="O825" t="s">
        <v>79</v>
      </c>
      <c r="P825">
        <v>515.798</v>
      </c>
      <c r="Q825" t="s">
        <v>72</v>
      </c>
      <c r="R825">
        <v>1969</v>
      </c>
      <c r="S825" t="s">
        <v>69</v>
      </c>
      <c r="T825">
        <f>VLOOKUP(Tableau2[[#This Row],[5. type transport]],'Taux émission CO2e'!$A$5:$D$16,4,0)</f>
        <v>0.16</v>
      </c>
      <c r="U825">
        <f>VLOOKUP(Tableau2[[#This Row],[5. type transport]],'Taux émission CO2e'!$A$5:$B$16,2,0)</f>
        <v>0.3</v>
      </c>
      <c r="V825">
        <f>VLOOKUP(Tableau2[[#This Row],[5. type transport]],'Taux émission CO2e'!$A$20:$D$31,4,0)</f>
        <v>6.7400000000000002E-2</v>
      </c>
      <c r="W825">
        <f>VLOOKUP(Tableau2[[#This Row],[5. type transport]],'Taux émission CO2e'!$A$20:$B$31,2,0)</f>
        <v>0.7</v>
      </c>
      <c r="X825" s="98">
        <f t="shared" si="25"/>
        <v>1.2273413410000003</v>
      </c>
    </row>
    <row r="826" spans="1:24" x14ac:dyDescent="0.25">
      <c r="A826">
        <v>20220400055</v>
      </c>
      <c r="B826" s="95">
        <v>44663</v>
      </c>
      <c r="C826" s="102">
        <f>YEAR(Tableau2[[#This Row],[2. date saisie]])</f>
        <v>2022</v>
      </c>
      <c r="D826" s="102">
        <f>MONTH(Tableau2[[#This Row],[2. date saisie]])</f>
        <v>4</v>
      </c>
      <c r="E826" s="102" t="str">
        <f t="shared" si="24"/>
        <v>04</v>
      </c>
      <c r="F826" s="102" t="str">
        <f>_xlfn.CONCAT(Tableau2[[#This Row],[2a]],Tableau2[[#This Row],[2c]])</f>
        <v>202204</v>
      </c>
      <c r="G826" s="96">
        <v>1491970</v>
      </c>
      <c r="H826">
        <v>1000</v>
      </c>
      <c r="I826" s="102">
        <f>Tableau2[[#This Row],[4. poids OT (kg)]]/1000</f>
        <v>1</v>
      </c>
      <c r="J826" t="s">
        <v>47</v>
      </c>
      <c r="K826">
        <v>360</v>
      </c>
      <c r="L826">
        <v>91100</v>
      </c>
      <c r="M826" t="s">
        <v>70</v>
      </c>
      <c r="N826">
        <v>62117</v>
      </c>
      <c r="O826" t="s">
        <v>213</v>
      </c>
      <c r="P826">
        <v>222.00700000000001</v>
      </c>
      <c r="Q826" t="s">
        <v>72</v>
      </c>
      <c r="R826">
        <v>1969</v>
      </c>
      <c r="S826" t="s">
        <v>69</v>
      </c>
      <c r="T826">
        <f>VLOOKUP(Tableau2[[#This Row],[5. type transport]],'Taux émission CO2e'!$A$5:$D$16,4,0)</f>
        <v>0.16</v>
      </c>
      <c r="U826">
        <f>VLOOKUP(Tableau2[[#This Row],[5. type transport]],'Taux émission CO2e'!$A$5:$B$16,2,0)</f>
        <v>0.3</v>
      </c>
      <c r="V826">
        <f>VLOOKUP(Tableau2[[#This Row],[5. type transport]],'Taux émission CO2e'!$A$20:$D$31,4,0)</f>
        <v>6.7400000000000002E-2</v>
      </c>
      <c r="W826">
        <f>VLOOKUP(Tableau2[[#This Row],[5. type transport]],'Taux émission CO2e'!$A$20:$B$31,2,0)</f>
        <v>0.7</v>
      </c>
      <c r="X826" s="98">
        <f t="shared" si="25"/>
        <v>21.13062626</v>
      </c>
    </row>
    <row r="827" spans="1:24" x14ac:dyDescent="0.25">
      <c r="A827">
        <v>20220400055</v>
      </c>
      <c r="B827" s="95">
        <v>44664</v>
      </c>
      <c r="C827" s="102">
        <f>YEAR(Tableau2[[#This Row],[2. date saisie]])</f>
        <v>2022</v>
      </c>
      <c r="D827" s="102">
        <f>MONTH(Tableau2[[#This Row],[2. date saisie]])</f>
        <v>4</v>
      </c>
      <c r="E827" s="102" t="str">
        <f t="shared" si="24"/>
        <v>04</v>
      </c>
      <c r="F827" s="102" t="str">
        <f>_xlfn.CONCAT(Tableau2[[#This Row],[2a]],Tableau2[[#This Row],[2c]])</f>
        <v>202204</v>
      </c>
      <c r="G827" s="96">
        <v>1492309</v>
      </c>
      <c r="H827">
        <v>150</v>
      </c>
      <c r="I827" s="102">
        <f>Tableau2[[#This Row],[4. poids OT (kg)]]/1000</f>
        <v>0.15</v>
      </c>
      <c r="J827" t="s">
        <v>46</v>
      </c>
      <c r="K827">
        <v>158</v>
      </c>
      <c r="L827">
        <v>21300</v>
      </c>
      <c r="M827" t="s">
        <v>94</v>
      </c>
      <c r="N827">
        <v>91100</v>
      </c>
      <c r="O827" t="s">
        <v>76</v>
      </c>
      <c r="P827">
        <v>278.14499999999998</v>
      </c>
      <c r="Q827" t="s">
        <v>95</v>
      </c>
      <c r="R827">
        <v>1995</v>
      </c>
      <c r="S827" t="s">
        <v>78</v>
      </c>
      <c r="T827">
        <f>VLOOKUP(Tableau2[[#This Row],[5. type transport]],'Taux émission CO2e'!$A$5:$D$16,4,0)</f>
        <v>0.16</v>
      </c>
      <c r="U827">
        <f>VLOOKUP(Tableau2[[#This Row],[5. type transport]],'Taux émission CO2e'!$A$5:$B$16,2,0)</f>
        <v>0.3</v>
      </c>
      <c r="V827">
        <f>VLOOKUP(Tableau2[[#This Row],[5. type transport]],'Taux émission CO2e'!$A$20:$D$31,4,0)</f>
        <v>6.7400000000000002E-2</v>
      </c>
      <c r="W827">
        <f>VLOOKUP(Tableau2[[#This Row],[5. type transport]],'Taux émission CO2e'!$A$20:$B$31,2,0)</f>
        <v>0.7</v>
      </c>
      <c r="X827" s="98">
        <f t="shared" si="25"/>
        <v>3.9710761649999995</v>
      </c>
    </row>
    <row r="828" spans="1:24" x14ac:dyDescent="0.25">
      <c r="A828">
        <v>20220400055</v>
      </c>
      <c r="B828" s="95">
        <v>44664</v>
      </c>
      <c r="C828" s="102">
        <f>YEAR(Tableau2[[#This Row],[2. date saisie]])</f>
        <v>2022</v>
      </c>
      <c r="D828" s="102">
        <f>MONTH(Tableau2[[#This Row],[2. date saisie]])</f>
        <v>4</v>
      </c>
      <c r="E828" s="102" t="str">
        <f t="shared" si="24"/>
        <v>04</v>
      </c>
      <c r="F828" s="102" t="str">
        <f>_xlfn.CONCAT(Tableau2[[#This Row],[2a]],Tableau2[[#This Row],[2c]])</f>
        <v>202204</v>
      </c>
      <c r="G828" s="96">
        <v>1492310</v>
      </c>
      <c r="H828">
        <v>1000</v>
      </c>
      <c r="I828" s="102">
        <f>Tableau2[[#This Row],[4. poids OT (kg)]]/1000</f>
        <v>1</v>
      </c>
      <c r="J828" t="s">
        <v>33</v>
      </c>
      <c r="K828">
        <v>250</v>
      </c>
      <c r="L828">
        <v>93120</v>
      </c>
      <c r="M828" t="s">
        <v>66</v>
      </c>
      <c r="N828">
        <v>91100</v>
      </c>
      <c r="O828" t="s">
        <v>76</v>
      </c>
      <c r="P828">
        <v>54.761000000000003</v>
      </c>
      <c r="Q828" t="s">
        <v>68</v>
      </c>
      <c r="R828">
        <v>1972</v>
      </c>
      <c r="S828" t="s">
        <v>69</v>
      </c>
      <c r="T828">
        <f>VLOOKUP(Tableau2[[#This Row],[5. type transport]],'Taux émission CO2e'!$A$5:$D$16,4,0)</f>
        <v>6.7400000000000002E-2</v>
      </c>
      <c r="U828">
        <f>VLOOKUP(Tableau2[[#This Row],[5. type transport]],'Taux émission CO2e'!$A$5:$B$16,2,0)</f>
        <v>1</v>
      </c>
      <c r="V828">
        <f>VLOOKUP(Tableau2[[#This Row],[5. type transport]],'Taux émission CO2e'!$A$20:$D$31,4,0)</f>
        <v>0</v>
      </c>
      <c r="W828">
        <f>VLOOKUP(Tableau2[[#This Row],[5. type transport]],'Taux émission CO2e'!$A$20:$B$31,2,0)</f>
        <v>0</v>
      </c>
      <c r="X828" s="98">
        <f t="shared" si="25"/>
        <v>3.6908914000000004</v>
      </c>
    </row>
    <row r="829" spans="1:24" x14ac:dyDescent="0.25">
      <c r="A829">
        <v>20220400055</v>
      </c>
      <c r="B829" s="95">
        <v>44665</v>
      </c>
      <c r="C829" s="102">
        <f>YEAR(Tableau2[[#This Row],[2. date saisie]])</f>
        <v>2022</v>
      </c>
      <c r="D829" s="102">
        <f>MONTH(Tableau2[[#This Row],[2. date saisie]])</f>
        <v>4</v>
      </c>
      <c r="E829" s="102" t="str">
        <f t="shared" si="24"/>
        <v>04</v>
      </c>
      <c r="F829" s="102" t="str">
        <f>_xlfn.CONCAT(Tableau2[[#This Row],[2a]],Tableau2[[#This Row],[2c]])</f>
        <v>202204</v>
      </c>
      <c r="G829" s="96">
        <v>1493720</v>
      </c>
      <c r="H829">
        <v>212</v>
      </c>
      <c r="I829" s="102">
        <f>Tableau2[[#This Row],[4. poids OT (kg)]]/1000</f>
        <v>0.21199999999999999</v>
      </c>
      <c r="J829" t="s">
        <v>47</v>
      </c>
      <c r="K829">
        <v>100</v>
      </c>
      <c r="L829">
        <v>91100</v>
      </c>
      <c r="M829" t="s">
        <v>70</v>
      </c>
      <c r="N829">
        <v>59810</v>
      </c>
      <c r="O829" t="s">
        <v>104</v>
      </c>
      <c r="P829">
        <v>248.797</v>
      </c>
      <c r="Q829" t="s">
        <v>72</v>
      </c>
      <c r="R829">
        <v>1969</v>
      </c>
      <c r="S829" t="s">
        <v>69</v>
      </c>
      <c r="T829">
        <f>VLOOKUP(Tableau2[[#This Row],[5. type transport]],'Taux émission CO2e'!$A$5:$D$16,4,0)</f>
        <v>0.16</v>
      </c>
      <c r="U829">
        <f>VLOOKUP(Tableau2[[#This Row],[5. type transport]],'Taux émission CO2e'!$A$5:$B$16,2,0)</f>
        <v>0.3</v>
      </c>
      <c r="V829">
        <f>VLOOKUP(Tableau2[[#This Row],[5. type transport]],'Taux émission CO2e'!$A$20:$D$31,4,0)</f>
        <v>6.7400000000000002E-2</v>
      </c>
      <c r="W829">
        <f>VLOOKUP(Tableau2[[#This Row],[5. type transport]],'Taux émission CO2e'!$A$20:$B$31,2,0)</f>
        <v>0.7</v>
      </c>
      <c r="X829" s="98">
        <f t="shared" si="25"/>
        <v>5.02026567352</v>
      </c>
    </row>
    <row r="830" spans="1:24" x14ac:dyDescent="0.25">
      <c r="A830">
        <v>20220400055</v>
      </c>
      <c r="B830" s="95">
        <v>44665</v>
      </c>
      <c r="C830" s="102">
        <f>YEAR(Tableau2[[#This Row],[2. date saisie]])</f>
        <v>2022</v>
      </c>
      <c r="D830" s="102">
        <f>MONTH(Tableau2[[#This Row],[2. date saisie]])</f>
        <v>4</v>
      </c>
      <c r="E830" s="102" t="str">
        <f t="shared" si="24"/>
        <v>04</v>
      </c>
      <c r="F830" s="102" t="str">
        <f>_xlfn.CONCAT(Tableau2[[#This Row],[2a]],Tableau2[[#This Row],[2c]])</f>
        <v>202204</v>
      </c>
      <c r="G830" s="96">
        <v>1493717</v>
      </c>
      <c r="H830">
        <v>212</v>
      </c>
      <c r="I830" s="102">
        <f>Tableau2[[#This Row],[4. poids OT (kg)]]/1000</f>
        <v>0.21199999999999999</v>
      </c>
      <c r="J830" t="s">
        <v>47</v>
      </c>
      <c r="K830">
        <v>108</v>
      </c>
      <c r="L830">
        <v>91100</v>
      </c>
      <c r="M830" t="s">
        <v>70</v>
      </c>
      <c r="N830">
        <v>76380</v>
      </c>
      <c r="O830" t="s">
        <v>186</v>
      </c>
      <c r="P830">
        <v>173.74600000000001</v>
      </c>
      <c r="Q830" t="s">
        <v>72</v>
      </c>
      <c r="R830">
        <v>1969</v>
      </c>
      <c r="S830" t="s">
        <v>69</v>
      </c>
      <c r="T830">
        <f>VLOOKUP(Tableau2[[#This Row],[5. type transport]],'Taux émission CO2e'!$A$5:$D$16,4,0)</f>
        <v>0.16</v>
      </c>
      <c r="U830">
        <f>VLOOKUP(Tableau2[[#This Row],[5. type transport]],'Taux émission CO2e'!$A$5:$B$16,2,0)</f>
        <v>0.3</v>
      </c>
      <c r="V830">
        <f>VLOOKUP(Tableau2[[#This Row],[5. type transport]],'Taux émission CO2e'!$A$20:$D$31,4,0)</f>
        <v>6.7400000000000002E-2</v>
      </c>
      <c r="W830">
        <f>VLOOKUP(Tableau2[[#This Row],[5. type transport]],'Taux émission CO2e'!$A$20:$B$31,2,0)</f>
        <v>0.7</v>
      </c>
      <c r="X830" s="98">
        <f t="shared" si="25"/>
        <v>3.5058745873600001</v>
      </c>
    </row>
    <row r="831" spans="1:24" x14ac:dyDescent="0.25">
      <c r="A831">
        <v>20220400055</v>
      </c>
      <c r="B831" s="95">
        <v>44665</v>
      </c>
      <c r="C831" s="102">
        <f>YEAR(Tableau2[[#This Row],[2. date saisie]])</f>
        <v>2022</v>
      </c>
      <c r="D831" s="102">
        <f>MONTH(Tableau2[[#This Row],[2. date saisie]])</f>
        <v>4</v>
      </c>
      <c r="E831" s="102" t="str">
        <f t="shared" si="24"/>
        <v>04</v>
      </c>
      <c r="F831" s="102" t="str">
        <f>_xlfn.CONCAT(Tableau2[[#This Row],[2a]],Tableau2[[#This Row],[2c]])</f>
        <v>202204</v>
      </c>
      <c r="G831" s="96">
        <v>1493789</v>
      </c>
      <c r="H831">
        <v>150</v>
      </c>
      <c r="I831" s="102">
        <f>Tableau2[[#This Row],[4. poids OT (kg)]]/1000</f>
        <v>0.15</v>
      </c>
      <c r="J831" t="s">
        <v>47</v>
      </c>
      <c r="K831">
        <v>131</v>
      </c>
      <c r="L831">
        <v>8090</v>
      </c>
      <c r="M831" t="s">
        <v>81</v>
      </c>
      <c r="N831">
        <v>91100</v>
      </c>
      <c r="O831" t="s">
        <v>76</v>
      </c>
      <c r="P831">
        <v>258.04300000000001</v>
      </c>
      <c r="Q831" t="s">
        <v>124</v>
      </c>
      <c r="R831">
        <v>1992</v>
      </c>
      <c r="S831" t="s">
        <v>78</v>
      </c>
      <c r="T831">
        <f>VLOOKUP(Tableau2[[#This Row],[5. type transport]],'Taux émission CO2e'!$A$5:$D$16,4,0)</f>
        <v>0.16</v>
      </c>
      <c r="U831">
        <f>VLOOKUP(Tableau2[[#This Row],[5. type transport]],'Taux émission CO2e'!$A$5:$B$16,2,0)</f>
        <v>0.3</v>
      </c>
      <c r="V831">
        <f>VLOOKUP(Tableau2[[#This Row],[5. type transport]],'Taux émission CO2e'!$A$20:$D$31,4,0)</f>
        <v>6.7400000000000002E-2</v>
      </c>
      <c r="W831">
        <f>VLOOKUP(Tableau2[[#This Row],[5. type transport]],'Taux émission CO2e'!$A$20:$B$31,2,0)</f>
        <v>0.7</v>
      </c>
      <c r="X831" s="98">
        <f t="shared" si="25"/>
        <v>3.6840799109999995</v>
      </c>
    </row>
    <row r="832" spans="1:24" x14ac:dyDescent="0.25">
      <c r="A832">
        <v>20220400055</v>
      </c>
      <c r="B832" s="95">
        <v>44665</v>
      </c>
      <c r="C832" s="102">
        <f>YEAR(Tableau2[[#This Row],[2. date saisie]])</f>
        <v>2022</v>
      </c>
      <c r="D832" s="102">
        <f>MONTH(Tableau2[[#This Row],[2. date saisie]])</f>
        <v>4</v>
      </c>
      <c r="E832" s="102" t="str">
        <f t="shared" si="24"/>
        <v>04</v>
      </c>
      <c r="F832" s="102" t="str">
        <f>_xlfn.CONCAT(Tableau2[[#This Row],[2a]],Tableau2[[#This Row],[2c]])</f>
        <v>202204</v>
      </c>
      <c r="G832" s="96">
        <v>1492937</v>
      </c>
      <c r="H832">
        <v>450</v>
      </c>
      <c r="I832" s="102">
        <f>Tableau2[[#This Row],[4. poids OT (kg)]]/1000</f>
        <v>0.45</v>
      </c>
      <c r="J832" t="s">
        <v>47</v>
      </c>
      <c r="K832">
        <v>215</v>
      </c>
      <c r="L832">
        <v>59100</v>
      </c>
      <c r="M832" t="s">
        <v>98</v>
      </c>
      <c r="N832">
        <v>91100</v>
      </c>
      <c r="O832" t="s">
        <v>76</v>
      </c>
      <c r="P832">
        <v>266.35300000000001</v>
      </c>
      <c r="Q832" t="s">
        <v>100</v>
      </c>
      <c r="R832">
        <v>1987</v>
      </c>
      <c r="S832" t="s">
        <v>69</v>
      </c>
      <c r="T832">
        <f>VLOOKUP(Tableau2[[#This Row],[5. type transport]],'Taux émission CO2e'!$A$5:$D$16,4,0)</f>
        <v>0.16</v>
      </c>
      <c r="U832">
        <f>VLOOKUP(Tableau2[[#This Row],[5. type transport]],'Taux émission CO2e'!$A$5:$B$16,2,0)</f>
        <v>0.3</v>
      </c>
      <c r="V832">
        <f>VLOOKUP(Tableau2[[#This Row],[5. type transport]],'Taux émission CO2e'!$A$20:$D$31,4,0)</f>
        <v>6.7400000000000002E-2</v>
      </c>
      <c r="W832">
        <f>VLOOKUP(Tableau2[[#This Row],[5. type transport]],'Taux émission CO2e'!$A$20:$B$31,2,0)</f>
        <v>0.7</v>
      </c>
      <c r="X832" s="98">
        <f t="shared" si="25"/>
        <v>11.408165343</v>
      </c>
    </row>
    <row r="833" spans="1:24" x14ac:dyDescent="0.25">
      <c r="A833">
        <v>20220400055</v>
      </c>
      <c r="B833" s="95">
        <v>44665</v>
      </c>
      <c r="C833" s="102">
        <f>YEAR(Tableau2[[#This Row],[2. date saisie]])</f>
        <v>2022</v>
      </c>
      <c r="D833" s="102">
        <f>MONTH(Tableau2[[#This Row],[2. date saisie]])</f>
        <v>4</v>
      </c>
      <c r="E833" s="102" t="str">
        <f t="shared" si="24"/>
        <v>04</v>
      </c>
      <c r="F833" s="102" t="str">
        <f>_xlfn.CONCAT(Tableau2[[#This Row],[2a]],Tableau2[[#This Row],[2c]])</f>
        <v>202204</v>
      </c>
      <c r="G833" s="96">
        <v>1492938</v>
      </c>
      <c r="H833">
        <v>150</v>
      </c>
      <c r="I833" s="102">
        <f>Tableau2[[#This Row],[4. poids OT (kg)]]/1000</f>
        <v>0.15</v>
      </c>
      <c r="J833" t="s">
        <v>47</v>
      </c>
      <c r="K833">
        <v>239</v>
      </c>
      <c r="L833">
        <v>26750</v>
      </c>
      <c r="M833" t="s">
        <v>82</v>
      </c>
      <c r="N833">
        <v>91100</v>
      </c>
      <c r="O833" t="s">
        <v>76</v>
      </c>
      <c r="P833">
        <v>541.52599999999995</v>
      </c>
      <c r="Q833" t="s">
        <v>83</v>
      </c>
      <c r="R833">
        <v>1998</v>
      </c>
      <c r="S833" t="s">
        <v>78</v>
      </c>
      <c r="T833">
        <f>VLOOKUP(Tableau2[[#This Row],[5. type transport]],'Taux émission CO2e'!$A$5:$D$16,4,0)</f>
        <v>0.16</v>
      </c>
      <c r="U833">
        <f>VLOOKUP(Tableau2[[#This Row],[5. type transport]],'Taux émission CO2e'!$A$5:$B$16,2,0)</f>
        <v>0.3</v>
      </c>
      <c r="V833">
        <f>VLOOKUP(Tableau2[[#This Row],[5. type transport]],'Taux émission CO2e'!$A$20:$D$31,4,0)</f>
        <v>6.7400000000000002E-2</v>
      </c>
      <c r="W833">
        <f>VLOOKUP(Tableau2[[#This Row],[5. type transport]],'Taux émission CO2e'!$A$20:$B$31,2,0)</f>
        <v>0.7</v>
      </c>
      <c r="X833" s="98">
        <f t="shared" si="25"/>
        <v>7.731366701999999</v>
      </c>
    </row>
    <row r="834" spans="1:24" x14ac:dyDescent="0.25">
      <c r="A834">
        <v>20220400055</v>
      </c>
      <c r="B834" s="95">
        <v>44665</v>
      </c>
      <c r="C834" s="102">
        <f>YEAR(Tableau2[[#This Row],[2. date saisie]])</f>
        <v>2022</v>
      </c>
      <c r="D834" s="102">
        <f>MONTH(Tableau2[[#This Row],[2. date saisie]])</f>
        <v>4</v>
      </c>
      <c r="E834" s="102" t="str">
        <f t="shared" ref="E834:E897" si="26">IF(D834&lt;10,"0"&amp;D834,D834)</f>
        <v>04</v>
      </c>
      <c r="F834" s="102" t="str">
        <f>_xlfn.CONCAT(Tableau2[[#This Row],[2a]],Tableau2[[#This Row],[2c]])</f>
        <v>202204</v>
      </c>
      <c r="G834" s="96">
        <v>1492935</v>
      </c>
      <c r="H834">
        <v>150</v>
      </c>
      <c r="I834" s="102">
        <f>Tableau2[[#This Row],[4. poids OT (kg)]]/1000</f>
        <v>0.15</v>
      </c>
      <c r="J834" t="s">
        <v>46</v>
      </c>
      <c r="K834">
        <v>250</v>
      </c>
      <c r="L834">
        <v>59810</v>
      </c>
      <c r="M834" t="s">
        <v>67</v>
      </c>
      <c r="N834">
        <v>91100</v>
      </c>
      <c r="O834" t="s">
        <v>76</v>
      </c>
      <c r="P834">
        <v>250.27799999999999</v>
      </c>
      <c r="Q834" t="s">
        <v>112</v>
      </c>
      <c r="R834">
        <v>1998</v>
      </c>
      <c r="S834" t="s">
        <v>69</v>
      </c>
      <c r="T834">
        <f>VLOOKUP(Tableau2[[#This Row],[5. type transport]],'Taux émission CO2e'!$A$5:$D$16,4,0)</f>
        <v>0.16</v>
      </c>
      <c r="U834">
        <f>VLOOKUP(Tableau2[[#This Row],[5. type transport]],'Taux émission CO2e'!$A$5:$B$16,2,0)</f>
        <v>0.3</v>
      </c>
      <c r="V834">
        <f>VLOOKUP(Tableau2[[#This Row],[5. type transport]],'Taux émission CO2e'!$A$20:$D$31,4,0)</f>
        <v>6.7400000000000002E-2</v>
      </c>
      <c r="W834">
        <f>VLOOKUP(Tableau2[[#This Row],[5. type transport]],'Taux émission CO2e'!$A$20:$B$31,2,0)</f>
        <v>0.7</v>
      </c>
      <c r="X834" s="98">
        <f t="shared" ref="X834:X897" si="27">(U834*T834*I834*P834)+(V834*W834*P834*I834)</f>
        <v>3.5732190059999995</v>
      </c>
    </row>
    <row r="835" spans="1:24" x14ac:dyDescent="0.25">
      <c r="A835">
        <v>20220400055</v>
      </c>
      <c r="B835" s="95">
        <v>44666</v>
      </c>
      <c r="C835" s="102">
        <f>YEAR(Tableau2[[#This Row],[2. date saisie]])</f>
        <v>2022</v>
      </c>
      <c r="D835" s="102">
        <f>MONTH(Tableau2[[#This Row],[2. date saisie]])</f>
        <v>4</v>
      </c>
      <c r="E835" s="102" t="str">
        <f t="shared" si="26"/>
        <v>04</v>
      </c>
      <c r="F835" s="102" t="str">
        <f>_xlfn.CONCAT(Tableau2[[#This Row],[2a]],Tableau2[[#This Row],[2c]])</f>
        <v>202204</v>
      </c>
      <c r="G835" s="96">
        <v>1494403</v>
      </c>
      <c r="H835">
        <v>212</v>
      </c>
      <c r="I835" s="102">
        <f>Tableau2[[#This Row],[4. poids OT (kg)]]/1000</f>
        <v>0.21199999999999999</v>
      </c>
      <c r="J835" t="s">
        <v>46</v>
      </c>
      <c r="K835">
        <v>100</v>
      </c>
      <c r="L835">
        <v>91100</v>
      </c>
      <c r="M835" t="s">
        <v>70</v>
      </c>
      <c r="N835">
        <v>93130</v>
      </c>
      <c r="O835" t="s">
        <v>182</v>
      </c>
      <c r="P835">
        <v>46.627000000000002</v>
      </c>
      <c r="Q835" t="s">
        <v>72</v>
      </c>
      <c r="R835">
        <v>1969</v>
      </c>
      <c r="S835" t="s">
        <v>69</v>
      </c>
      <c r="T835">
        <f>VLOOKUP(Tableau2[[#This Row],[5. type transport]],'Taux émission CO2e'!$A$5:$D$16,4,0)</f>
        <v>0.16</v>
      </c>
      <c r="U835">
        <f>VLOOKUP(Tableau2[[#This Row],[5. type transport]],'Taux émission CO2e'!$A$5:$B$16,2,0)</f>
        <v>0.3</v>
      </c>
      <c r="V835">
        <f>VLOOKUP(Tableau2[[#This Row],[5. type transport]],'Taux émission CO2e'!$A$20:$D$31,4,0)</f>
        <v>6.7400000000000002E-2</v>
      </c>
      <c r="W835">
        <f>VLOOKUP(Tableau2[[#This Row],[5. type transport]],'Taux émission CO2e'!$A$20:$B$31,2,0)</f>
        <v>0.7</v>
      </c>
      <c r="X835" s="98">
        <f t="shared" si="27"/>
        <v>0.94084706631999993</v>
      </c>
    </row>
    <row r="836" spans="1:24" x14ac:dyDescent="0.25">
      <c r="A836">
        <v>20220400055</v>
      </c>
      <c r="B836" s="95">
        <v>44666</v>
      </c>
      <c r="C836" s="102">
        <f>YEAR(Tableau2[[#This Row],[2. date saisie]])</f>
        <v>2022</v>
      </c>
      <c r="D836" s="102">
        <f>MONTH(Tableau2[[#This Row],[2. date saisie]])</f>
        <v>4</v>
      </c>
      <c r="E836" s="102" t="str">
        <f t="shared" si="26"/>
        <v>04</v>
      </c>
      <c r="F836" s="102" t="str">
        <f>_xlfn.CONCAT(Tableau2[[#This Row],[2a]],Tableau2[[#This Row],[2c]])</f>
        <v>202204</v>
      </c>
      <c r="G836" s="96">
        <v>1493437</v>
      </c>
      <c r="H836">
        <v>150</v>
      </c>
      <c r="I836" s="102">
        <f>Tableau2[[#This Row],[4. poids OT (kg)]]/1000</f>
        <v>0.15</v>
      </c>
      <c r="J836" t="s">
        <v>47</v>
      </c>
      <c r="K836">
        <v>140</v>
      </c>
      <c r="L836">
        <v>76380</v>
      </c>
      <c r="M836" t="s">
        <v>216</v>
      </c>
      <c r="N836">
        <v>91100</v>
      </c>
      <c r="O836" t="s">
        <v>76</v>
      </c>
      <c r="P836">
        <v>173.22</v>
      </c>
      <c r="Q836" t="s">
        <v>217</v>
      </c>
      <c r="R836">
        <v>1997</v>
      </c>
      <c r="S836" t="s">
        <v>78</v>
      </c>
      <c r="T836">
        <f>VLOOKUP(Tableau2[[#This Row],[5. type transport]],'Taux émission CO2e'!$A$5:$D$16,4,0)</f>
        <v>0.16</v>
      </c>
      <c r="U836">
        <f>VLOOKUP(Tableau2[[#This Row],[5. type transport]],'Taux émission CO2e'!$A$5:$B$16,2,0)</f>
        <v>0.3</v>
      </c>
      <c r="V836">
        <f>VLOOKUP(Tableau2[[#This Row],[5. type transport]],'Taux émission CO2e'!$A$20:$D$31,4,0)</f>
        <v>6.7400000000000002E-2</v>
      </c>
      <c r="W836">
        <f>VLOOKUP(Tableau2[[#This Row],[5. type transport]],'Taux émission CO2e'!$A$20:$B$31,2,0)</f>
        <v>0.7</v>
      </c>
      <c r="X836" s="98">
        <f t="shared" si="27"/>
        <v>2.47306194</v>
      </c>
    </row>
    <row r="837" spans="1:24" x14ac:dyDescent="0.25">
      <c r="A837">
        <v>20220400055</v>
      </c>
      <c r="B837" s="95">
        <v>44666</v>
      </c>
      <c r="C837" s="102">
        <f>YEAR(Tableau2[[#This Row],[2. date saisie]])</f>
        <v>2022</v>
      </c>
      <c r="D837" s="102">
        <f>MONTH(Tableau2[[#This Row],[2. date saisie]])</f>
        <v>4</v>
      </c>
      <c r="E837" s="102" t="str">
        <f t="shared" si="26"/>
        <v>04</v>
      </c>
      <c r="F837" s="102" t="str">
        <f>_xlfn.CONCAT(Tableau2[[#This Row],[2a]],Tableau2[[#This Row],[2c]])</f>
        <v>202204</v>
      </c>
      <c r="G837" s="96">
        <v>1494402</v>
      </c>
      <c r="H837">
        <v>55</v>
      </c>
      <c r="I837" s="102">
        <f>Tableau2[[#This Row],[4. poids OT (kg)]]/1000</f>
        <v>5.5E-2</v>
      </c>
      <c r="J837" t="s">
        <v>47</v>
      </c>
      <c r="K837">
        <v>140</v>
      </c>
      <c r="L837">
        <v>91100</v>
      </c>
      <c r="M837" t="s">
        <v>70</v>
      </c>
      <c r="N837">
        <v>87000</v>
      </c>
      <c r="O837" t="s">
        <v>207</v>
      </c>
      <c r="P837">
        <v>390.036</v>
      </c>
      <c r="Q837" t="s">
        <v>72</v>
      </c>
      <c r="R837">
        <v>1969</v>
      </c>
      <c r="S837" t="s">
        <v>69</v>
      </c>
      <c r="T837">
        <f>VLOOKUP(Tableau2[[#This Row],[5. type transport]],'Taux émission CO2e'!$A$5:$D$16,4,0)</f>
        <v>0.16</v>
      </c>
      <c r="U837">
        <f>VLOOKUP(Tableau2[[#This Row],[5. type transport]],'Taux émission CO2e'!$A$5:$B$16,2,0)</f>
        <v>0.3</v>
      </c>
      <c r="V837">
        <f>VLOOKUP(Tableau2[[#This Row],[5. type transport]],'Taux émission CO2e'!$A$20:$D$31,4,0)</f>
        <v>6.7400000000000002E-2</v>
      </c>
      <c r="W837">
        <f>VLOOKUP(Tableau2[[#This Row],[5. type transport]],'Taux émission CO2e'!$A$20:$B$31,2,0)</f>
        <v>0.7</v>
      </c>
      <c r="X837" s="98">
        <f t="shared" si="27"/>
        <v>2.0417994563999997</v>
      </c>
    </row>
    <row r="838" spans="1:24" x14ac:dyDescent="0.25">
      <c r="A838">
        <v>20220400055</v>
      </c>
      <c r="B838" s="95">
        <v>44666</v>
      </c>
      <c r="C838" s="102">
        <f>YEAR(Tableau2[[#This Row],[2. date saisie]])</f>
        <v>2022</v>
      </c>
      <c r="D838" s="102">
        <f>MONTH(Tableau2[[#This Row],[2. date saisie]])</f>
        <v>4</v>
      </c>
      <c r="E838" s="102" t="str">
        <f t="shared" si="26"/>
        <v>04</v>
      </c>
      <c r="F838" s="102" t="str">
        <f>_xlfn.CONCAT(Tableau2[[#This Row],[2a]],Tableau2[[#This Row],[2c]])</f>
        <v>202204</v>
      </c>
      <c r="G838" s="96">
        <v>1493539</v>
      </c>
      <c r="H838">
        <v>400</v>
      </c>
      <c r="I838" s="102">
        <f>Tableau2[[#This Row],[4. poids OT (kg)]]/1000</f>
        <v>0.4</v>
      </c>
      <c r="J838" t="s">
        <v>46</v>
      </c>
      <c r="K838">
        <v>158</v>
      </c>
      <c r="L838">
        <v>62780</v>
      </c>
      <c r="M838" t="s">
        <v>113</v>
      </c>
      <c r="N838">
        <v>91100</v>
      </c>
      <c r="O838" t="s">
        <v>76</v>
      </c>
      <c r="P838">
        <v>278.49700000000001</v>
      </c>
      <c r="Q838" t="s">
        <v>114</v>
      </c>
      <c r="R838">
        <v>1987</v>
      </c>
      <c r="S838" t="s">
        <v>78</v>
      </c>
      <c r="T838">
        <f>VLOOKUP(Tableau2[[#This Row],[5. type transport]],'Taux émission CO2e'!$A$5:$D$16,4,0)</f>
        <v>0.16</v>
      </c>
      <c r="U838">
        <f>VLOOKUP(Tableau2[[#This Row],[5. type transport]],'Taux émission CO2e'!$A$5:$B$16,2,0)</f>
        <v>0.3</v>
      </c>
      <c r="V838">
        <f>VLOOKUP(Tableau2[[#This Row],[5. type transport]],'Taux émission CO2e'!$A$20:$D$31,4,0)</f>
        <v>6.7400000000000002E-2</v>
      </c>
      <c r="W838">
        <f>VLOOKUP(Tableau2[[#This Row],[5. type transport]],'Taux émission CO2e'!$A$20:$B$31,2,0)</f>
        <v>0.7</v>
      </c>
      <c r="X838" s="98">
        <f t="shared" si="27"/>
        <v>10.602937784000002</v>
      </c>
    </row>
    <row r="839" spans="1:24" x14ac:dyDescent="0.25">
      <c r="A839">
        <v>20220400055</v>
      </c>
      <c r="B839" s="95">
        <v>44666</v>
      </c>
      <c r="C839" s="102">
        <f>YEAR(Tableau2[[#This Row],[2. date saisie]])</f>
        <v>2022</v>
      </c>
      <c r="D839" s="102">
        <f>MONTH(Tableau2[[#This Row],[2. date saisie]])</f>
        <v>4</v>
      </c>
      <c r="E839" s="102" t="str">
        <f t="shared" si="26"/>
        <v>04</v>
      </c>
      <c r="F839" s="102" t="str">
        <f>_xlfn.CONCAT(Tableau2[[#This Row],[2a]],Tableau2[[#This Row],[2c]])</f>
        <v>202204</v>
      </c>
      <c r="G839" s="96">
        <v>1490136</v>
      </c>
      <c r="H839">
        <v>150</v>
      </c>
      <c r="I839" s="102">
        <f>Tableau2[[#This Row],[4. poids OT (kg)]]/1000</f>
        <v>0.15</v>
      </c>
      <c r="J839" t="s">
        <v>46</v>
      </c>
      <c r="K839">
        <v>160</v>
      </c>
      <c r="L839">
        <v>73490</v>
      </c>
      <c r="M839" t="s">
        <v>204</v>
      </c>
      <c r="N839">
        <v>91100</v>
      </c>
      <c r="O839" t="s">
        <v>76</v>
      </c>
      <c r="P839">
        <v>537.70799999999997</v>
      </c>
      <c r="Q839" t="s">
        <v>205</v>
      </c>
      <c r="R839">
        <v>1990</v>
      </c>
      <c r="S839" t="s">
        <v>78</v>
      </c>
      <c r="T839">
        <f>VLOOKUP(Tableau2[[#This Row],[5. type transport]],'Taux émission CO2e'!$A$5:$D$16,4,0)</f>
        <v>0.16</v>
      </c>
      <c r="U839">
        <f>VLOOKUP(Tableau2[[#This Row],[5. type transport]],'Taux émission CO2e'!$A$5:$B$16,2,0)</f>
        <v>0.3</v>
      </c>
      <c r="V839">
        <f>VLOOKUP(Tableau2[[#This Row],[5. type transport]],'Taux émission CO2e'!$A$20:$D$31,4,0)</f>
        <v>6.7400000000000002E-2</v>
      </c>
      <c r="W839">
        <f>VLOOKUP(Tableau2[[#This Row],[5. type transport]],'Taux émission CO2e'!$A$20:$B$31,2,0)</f>
        <v>0.7</v>
      </c>
      <c r="X839" s="98">
        <f t="shared" si="27"/>
        <v>7.676857115999999</v>
      </c>
    </row>
    <row r="840" spans="1:24" x14ac:dyDescent="0.25">
      <c r="A840">
        <v>20220400055</v>
      </c>
      <c r="B840" s="95">
        <v>44666</v>
      </c>
      <c r="C840" s="102">
        <f>YEAR(Tableau2[[#This Row],[2. date saisie]])</f>
        <v>2022</v>
      </c>
      <c r="D840" s="102">
        <f>MONTH(Tableau2[[#This Row],[2. date saisie]])</f>
        <v>4</v>
      </c>
      <c r="E840" s="102" t="str">
        <f t="shared" si="26"/>
        <v>04</v>
      </c>
      <c r="F840" s="102" t="str">
        <f>_xlfn.CONCAT(Tableau2[[#This Row],[2a]],Tableau2[[#This Row],[2c]])</f>
        <v>202204</v>
      </c>
      <c r="G840" s="96">
        <v>1494397</v>
      </c>
      <c r="H840">
        <v>162</v>
      </c>
      <c r="I840" s="102">
        <f>Tableau2[[#This Row],[4. poids OT (kg)]]/1000</f>
        <v>0.16200000000000001</v>
      </c>
      <c r="J840" t="s">
        <v>47</v>
      </c>
      <c r="K840">
        <v>173</v>
      </c>
      <c r="L840">
        <v>91100</v>
      </c>
      <c r="M840" t="s">
        <v>70</v>
      </c>
      <c r="N840">
        <v>31390</v>
      </c>
      <c r="O840" t="s">
        <v>195</v>
      </c>
      <c r="P840">
        <v>715.00800000000004</v>
      </c>
      <c r="Q840" t="s">
        <v>72</v>
      </c>
      <c r="R840">
        <v>1969</v>
      </c>
      <c r="S840" t="s">
        <v>69</v>
      </c>
      <c r="T840">
        <f>VLOOKUP(Tableau2[[#This Row],[5. type transport]],'Taux émission CO2e'!$A$5:$D$16,4,0)</f>
        <v>0.16</v>
      </c>
      <c r="U840">
        <f>VLOOKUP(Tableau2[[#This Row],[5. type transport]],'Taux émission CO2e'!$A$5:$B$16,2,0)</f>
        <v>0.3</v>
      </c>
      <c r="V840">
        <f>VLOOKUP(Tableau2[[#This Row],[5. type transport]],'Taux émission CO2e'!$A$20:$D$31,4,0)</f>
        <v>6.7400000000000002E-2</v>
      </c>
      <c r="W840">
        <f>VLOOKUP(Tableau2[[#This Row],[5. type transport]],'Taux émission CO2e'!$A$20:$B$31,2,0)</f>
        <v>0.7</v>
      </c>
      <c r="X840" s="98">
        <f t="shared" si="27"/>
        <v>11.02482275328</v>
      </c>
    </row>
    <row r="841" spans="1:24" x14ac:dyDescent="0.25">
      <c r="A841">
        <v>20220400055</v>
      </c>
      <c r="B841" s="95">
        <v>44666</v>
      </c>
      <c r="C841" s="102">
        <f>YEAR(Tableau2[[#This Row],[2. date saisie]])</f>
        <v>2022</v>
      </c>
      <c r="D841" s="102">
        <f>MONTH(Tableau2[[#This Row],[2. date saisie]])</f>
        <v>4</v>
      </c>
      <c r="E841" s="102" t="str">
        <f t="shared" si="26"/>
        <v>04</v>
      </c>
      <c r="F841" s="102" t="str">
        <f>_xlfn.CONCAT(Tableau2[[#This Row],[2a]],Tableau2[[#This Row],[2c]])</f>
        <v>202204</v>
      </c>
      <c r="G841" s="96">
        <v>1494486</v>
      </c>
      <c r="H841">
        <v>200</v>
      </c>
      <c r="I841" s="102">
        <f>Tableau2[[#This Row],[4. poids OT (kg)]]/1000</f>
        <v>0.2</v>
      </c>
      <c r="J841" t="s">
        <v>47</v>
      </c>
      <c r="K841">
        <v>178</v>
      </c>
      <c r="L841">
        <v>91100</v>
      </c>
      <c r="M841" t="s">
        <v>70</v>
      </c>
      <c r="N841">
        <v>59810</v>
      </c>
      <c r="O841" t="s">
        <v>104</v>
      </c>
      <c r="P841">
        <v>248.797</v>
      </c>
      <c r="Q841" t="s">
        <v>72</v>
      </c>
      <c r="R841">
        <v>1969</v>
      </c>
      <c r="S841" t="s">
        <v>69</v>
      </c>
      <c r="T841">
        <f>VLOOKUP(Tableau2[[#This Row],[5. type transport]],'Taux émission CO2e'!$A$5:$D$16,4,0)</f>
        <v>0.16</v>
      </c>
      <c r="U841">
        <f>VLOOKUP(Tableau2[[#This Row],[5. type transport]],'Taux émission CO2e'!$A$5:$B$16,2,0)</f>
        <v>0.3</v>
      </c>
      <c r="V841">
        <f>VLOOKUP(Tableau2[[#This Row],[5. type transport]],'Taux émission CO2e'!$A$20:$D$31,4,0)</f>
        <v>6.7400000000000002E-2</v>
      </c>
      <c r="W841">
        <f>VLOOKUP(Tableau2[[#This Row],[5. type transport]],'Taux émission CO2e'!$A$20:$B$31,2,0)</f>
        <v>0.7</v>
      </c>
      <c r="X841" s="98">
        <f t="shared" si="27"/>
        <v>4.7360996919999998</v>
      </c>
    </row>
    <row r="842" spans="1:24" x14ac:dyDescent="0.25">
      <c r="A842">
        <v>20220400055</v>
      </c>
      <c r="B842" s="95">
        <v>44666</v>
      </c>
      <c r="C842" s="102">
        <f>YEAR(Tableau2[[#This Row],[2. date saisie]])</f>
        <v>2022</v>
      </c>
      <c r="D842" s="102">
        <f>MONTH(Tableau2[[#This Row],[2. date saisie]])</f>
        <v>4</v>
      </c>
      <c r="E842" s="102" t="str">
        <f t="shared" si="26"/>
        <v>04</v>
      </c>
      <c r="F842" s="102" t="str">
        <f>_xlfn.CONCAT(Tableau2[[#This Row],[2a]],Tableau2[[#This Row],[2c]])</f>
        <v>202204</v>
      </c>
      <c r="G842" s="96">
        <v>1494401</v>
      </c>
      <c r="H842">
        <v>55</v>
      </c>
      <c r="I842" s="102">
        <f>Tableau2[[#This Row],[4. poids OT (kg)]]/1000</f>
        <v>5.5E-2</v>
      </c>
      <c r="J842" t="s">
        <v>47</v>
      </c>
      <c r="K842">
        <v>194</v>
      </c>
      <c r="L842">
        <v>91100</v>
      </c>
      <c r="M842" t="s">
        <v>70</v>
      </c>
      <c r="N842">
        <v>64230</v>
      </c>
      <c r="O842" t="s">
        <v>200</v>
      </c>
      <c r="P842">
        <v>766.27099999999996</v>
      </c>
      <c r="Q842" t="s">
        <v>72</v>
      </c>
      <c r="R842">
        <v>1969</v>
      </c>
      <c r="S842" t="s">
        <v>69</v>
      </c>
      <c r="T842">
        <f>VLOOKUP(Tableau2[[#This Row],[5. type transport]],'Taux émission CO2e'!$A$5:$D$16,4,0)</f>
        <v>0.16</v>
      </c>
      <c r="U842">
        <f>VLOOKUP(Tableau2[[#This Row],[5. type transport]],'Taux émission CO2e'!$A$5:$B$16,2,0)</f>
        <v>0.3</v>
      </c>
      <c r="V842">
        <f>VLOOKUP(Tableau2[[#This Row],[5. type transport]],'Taux émission CO2e'!$A$20:$D$31,4,0)</f>
        <v>6.7400000000000002E-2</v>
      </c>
      <c r="W842">
        <f>VLOOKUP(Tableau2[[#This Row],[5. type transport]],'Taux émission CO2e'!$A$20:$B$31,2,0)</f>
        <v>0.7</v>
      </c>
      <c r="X842" s="98">
        <f t="shared" si="27"/>
        <v>4.0113520578999999</v>
      </c>
    </row>
    <row r="843" spans="1:24" x14ac:dyDescent="0.25">
      <c r="A843">
        <v>20220400055</v>
      </c>
      <c r="B843" s="95">
        <v>44666</v>
      </c>
      <c r="C843" s="102">
        <f>YEAR(Tableau2[[#This Row],[2. date saisie]])</f>
        <v>2022</v>
      </c>
      <c r="D843" s="102">
        <f>MONTH(Tableau2[[#This Row],[2. date saisie]])</f>
        <v>4</v>
      </c>
      <c r="E843" s="102" t="str">
        <f t="shared" si="26"/>
        <v>04</v>
      </c>
      <c r="F843" s="102" t="str">
        <f>_xlfn.CONCAT(Tableau2[[#This Row],[2a]],Tableau2[[#This Row],[2c]])</f>
        <v>202204</v>
      </c>
      <c r="G843" s="96">
        <v>1494398</v>
      </c>
      <c r="H843">
        <v>172</v>
      </c>
      <c r="I843" s="102">
        <f>Tableau2[[#This Row],[4. poids OT (kg)]]/1000</f>
        <v>0.17199999999999999</v>
      </c>
      <c r="J843" t="s">
        <v>47</v>
      </c>
      <c r="K843">
        <v>234</v>
      </c>
      <c r="L843">
        <v>91100</v>
      </c>
      <c r="M843" t="s">
        <v>70</v>
      </c>
      <c r="N843">
        <v>62780</v>
      </c>
      <c r="O843" t="s">
        <v>102</v>
      </c>
      <c r="P843">
        <v>280.69799999999998</v>
      </c>
      <c r="Q843" t="s">
        <v>72</v>
      </c>
      <c r="R843">
        <v>1969</v>
      </c>
      <c r="S843" t="s">
        <v>69</v>
      </c>
      <c r="T843">
        <f>VLOOKUP(Tableau2[[#This Row],[5. type transport]],'Taux émission CO2e'!$A$5:$D$16,4,0)</f>
        <v>0.16</v>
      </c>
      <c r="U843">
        <f>VLOOKUP(Tableau2[[#This Row],[5. type transport]],'Taux émission CO2e'!$A$5:$B$16,2,0)</f>
        <v>0.3</v>
      </c>
      <c r="V843">
        <f>VLOOKUP(Tableau2[[#This Row],[5. type transport]],'Taux émission CO2e'!$A$20:$D$31,4,0)</f>
        <v>6.7400000000000002E-2</v>
      </c>
      <c r="W843">
        <f>VLOOKUP(Tableau2[[#This Row],[5. type transport]],'Taux émission CO2e'!$A$20:$B$31,2,0)</f>
        <v>0.7</v>
      </c>
      <c r="X843" s="98">
        <f t="shared" si="27"/>
        <v>4.5952957300800001</v>
      </c>
    </row>
    <row r="844" spans="1:24" x14ac:dyDescent="0.25">
      <c r="A844">
        <v>20220400055</v>
      </c>
      <c r="B844" s="95">
        <v>44666</v>
      </c>
      <c r="C844" s="102">
        <f>YEAR(Tableau2[[#This Row],[2. date saisie]])</f>
        <v>2022</v>
      </c>
      <c r="D844" s="102">
        <f>MONTH(Tableau2[[#This Row],[2. date saisie]])</f>
        <v>4</v>
      </c>
      <c r="E844" s="102" t="str">
        <f t="shared" si="26"/>
        <v>04</v>
      </c>
      <c r="F844" s="102" t="str">
        <f>_xlfn.CONCAT(Tableau2[[#This Row],[2a]],Tableau2[[#This Row],[2c]])</f>
        <v>202204</v>
      </c>
      <c r="G844" s="96">
        <v>1494399</v>
      </c>
      <c r="H844">
        <v>212</v>
      </c>
      <c r="I844" s="102">
        <f>Tableau2[[#This Row],[4. poids OT (kg)]]/1000</f>
        <v>0.21199999999999999</v>
      </c>
      <c r="J844" t="s">
        <v>47</v>
      </c>
      <c r="K844">
        <v>261</v>
      </c>
      <c r="L844">
        <v>91100</v>
      </c>
      <c r="M844" t="s">
        <v>70</v>
      </c>
      <c r="N844">
        <v>39570</v>
      </c>
      <c r="O844" t="s">
        <v>105</v>
      </c>
      <c r="P844">
        <v>380.45499999999998</v>
      </c>
      <c r="Q844" t="s">
        <v>72</v>
      </c>
      <c r="R844">
        <v>1969</v>
      </c>
      <c r="S844" t="s">
        <v>69</v>
      </c>
      <c r="T844">
        <f>VLOOKUP(Tableau2[[#This Row],[5. type transport]],'Taux émission CO2e'!$A$5:$D$16,4,0)</f>
        <v>0.16</v>
      </c>
      <c r="U844">
        <f>VLOOKUP(Tableau2[[#This Row],[5. type transport]],'Taux émission CO2e'!$A$5:$B$16,2,0)</f>
        <v>0.3</v>
      </c>
      <c r="V844">
        <f>VLOOKUP(Tableau2[[#This Row],[5. type transport]],'Taux émission CO2e'!$A$20:$D$31,4,0)</f>
        <v>6.7400000000000002E-2</v>
      </c>
      <c r="W844">
        <f>VLOOKUP(Tableau2[[#This Row],[5. type transport]],'Taux émission CO2e'!$A$20:$B$31,2,0)</f>
        <v>0.7</v>
      </c>
      <c r="X844" s="98">
        <f t="shared" si="27"/>
        <v>7.6768818628000002</v>
      </c>
    </row>
    <row r="845" spans="1:24" x14ac:dyDescent="0.25">
      <c r="A845">
        <v>20220400055</v>
      </c>
      <c r="B845" s="95">
        <v>44666</v>
      </c>
      <c r="C845" s="102">
        <f>YEAR(Tableau2[[#This Row],[2. date saisie]])</f>
        <v>2022</v>
      </c>
      <c r="D845" s="102">
        <f>MONTH(Tableau2[[#This Row],[2. date saisie]])</f>
        <v>4</v>
      </c>
      <c r="E845" s="102" t="str">
        <f t="shared" si="26"/>
        <v>04</v>
      </c>
      <c r="F845" s="102" t="str">
        <f>_xlfn.CONCAT(Tableau2[[#This Row],[2a]],Tableau2[[#This Row],[2c]])</f>
        <v>202204</v>
      </c>
      <c r="G845" s="96">
        <v>1494400</v>
      </c>
      <c r="H845">
        <v>364</v>
      </c>
      <c r="I845" s="102">
        <f>Tableau2[[#This Row],[4. poids OT (kg)]]/1000</f>
        <v>0.36399999999999999</v>
      </c>
      <c r="J845" t="s">
        <v>47</v>
      </c>
      <c r="K845">
        <v>280</v>
      </c>
      <c r="L845">
        <v>91100</v>
      </c>
      <c r="M845" t="s">
        <v>70</v>
      </c>
      <c r="N845">
        <v>19410</v>
      </c>
      <c r="O845" t="s">
        <v>183</v>
      </c>
      <c r="P845">
        <v>458.50700000000001</v>
      </c>
      <c r="Q845" t="s">
        <v>72</v>
      </c>
      <c r="R845">
        <v>1969</v>
      </c>
      <c r="S845" t="s">
        <v>69</v>
      </c>
      <c r="T845">
        <f>VLOOKUP(Tableau2[[#This Row],[5. type transport]],'Taux émission CO2e'!$A$5:$D$16,4,0)</f>
        <v>0.16</v>
      </c>
      <c r="U845">
        <f>VLOOKUP(Tableau2[[#This Row],[5. type transport]],'Taux émission CO2e'!$A$5:$B$16,2,0)</f>
        <v>0.3</v>
      </c>
      <c r="V845">
        <f>VLOOKUP(Tableau2[[#This Row],[5. type transport]],'Taux émission CO2e'!$A$20:$D$31,4,0)</f>
        <v>6.7400000000000002E-2</v>
      </c>
      <c r="W845">
        <f>VLOOKUP(Tableau2[[#This Row],[5. type transport]],'Taux émission CO2e'!$A$20:$B$31,2,0)</f>
        <v>0.7</v>
      </c>
      <c r="X845" s="98">
        <f t="shared" si="27"/>
        <v>15.885213438640001</v>
      </c>
    </row>
    <row r="846" spans="1:24" x14ac:dyDescent="0.25">
      <c r="A846">
        <v>20220400055</v>
      </c>
      <c r="B846" s="95">
        <v>44666</v>
      </c>
      <c r="C846" s="102">
        <f>YEAR(Tableau2[[#This Row],[2. date saisie]])</f>
        <v>2022</v>
      </c>
      <c r="D846" s="102">
        <f>MONTH(Tableau2[[#This Row],[2. date saisie]])</f>
        <v>4</v>
      </c>
      <c r="E846" s="102" t="str">
        <f t="shared" si="26"/>
        <v>04</v>
      </c>
      <c r="F846" s="102" t="str">
        <f>_xlfn.CONCAT(Tableau2[[#This Row],[2a]],Tableau2[[#This Row],[2c]])</f>
        <v>202204</v>
      </c>
      <c r="G846" s="96">
        <v>1494426</v>
      </c>
      <c r="H846">
        <v>500</v>
      </c>
      <c r="I846" s="102">
        <f>Tableau2[[#This Row],[4. poids OT (kg)]]/1000</f>
        <v>0.5</v>
      </c>
      <c r="J846" t="s">
        <v>47</v>
      </c>
      <c r="K846">
        <v>370</v>
      </c>
      <c r="L846">
        <v>91100</v>
      </c>
      <c r="M846" t="s">
        <v>70</v>
      </c>
      <c r="N846">
        <v>62138</v>
      </c>
      <c r="O846" t="s">
        <v>141</v>
      </c>
      <c r="P846">
        <v>246.48500000000001</v>
      </c>
      <c r="Q846" t="s">
        <v>72</v>
      </c>
      <c r="R846">
        <v>1969</v>
      </c>
      <c r="S846" t="s">
        <v>69</v>
      </c>
      <c r="T846">
        <f>VLOOKUP(Tableau2[[#This Row],[5. type transport]],'Taux émission CO2e'!$A$5:$D$16,4,0)</f>
        <v>0.16</v>
      </c>
      <c r="U846">
        <f>VLOOKUP(Tableau2[[#This Row],[5. type transport]],'Taux émission CO2e'!$A$5:$B$16,2,0)</f>
        <v>0.3</v>
      </c>
      <c r="V846">
        <f>VLOOKUP(Tableau2[[#This Row],[5. type transport]],'Taux émission CO2e'!$A$20:$D$31,4,0)</f>
        <v>6.7400000000000002E-2</v>
      </c>
      <c r="W846">
        <f>VLOOKUP(Tableau2[[#This Row],[5. type transport]],'Taux émission CO2e'!$A$20:$B$31,2,0)</f>
        <v>0.7</v>
      </c>
      <c r="X846" s="98">
        <f t="shared" si="27"/>
        <v>11.730221150000002</v>
      </c>
    </row>
    <row r="847" spans="1:24" x14ac:dyDescent="0.25">
      <c r="A847">
        <v>20220400055</v>
      </c>
      <c r="B847" s="95">
        <v>44666</v>
      </c>
      <c r="C847" s="102">
        <f>YEAR(Tableau2[[#This Row],[2. date saisie]])</f>
        <v>2022</v>
      </c>
      <c r="D847" s="102">
        <f>MONTH(Tableau2[[#This Row],[2. date saisie]])</f>
        <v>4</v>
      </c>
      <c r="E847" s="102" t="str">
        <f t="shared" si="26"/>
        <v>04</v>
      </c>
      <c r="F847" s="102" t="str">
        <f>_xlfn.CONCAT(Tableau2[[#This Row],[2a]],Tableau2[[#This Row],[2c]])</f>
        <v>202204</v>
      </c>
      <c r="G847" s="96">
        <v>1492939</v>
      </c>
      <c r="H847">
        <v>5000</v>
      </c>
      <c r="I847" s="102">
        <f>Tableau2[[#This Row],[4. poids OT (kg)]]/1000</f>
        <v>5</v>
      </c>
      <c r="J847" t="s">
        <v>44</v>
      </c>
      <c r="K847">
        <v>550</v>
      </c>
      <c r="L847">
        <v>62138</v>
      </c>
      <c r="M847" t="s">
        <v>132</v>
      </c>
      <c r="N847">
        <v>91100</v>
      </c>
      <c r="O847" t="s">
        <v>76</v>
      </c>
      <c r="P847">
        <v>247.541</v>
      </c>
      <c r="Q847" t="s">
        <v>133</v>
      </c>
      <c r="R847">
        <v>1991</v>
      </c>
      <c r="S847" t="s">
        <v>69</v>
      </c>
      <c r="T847">
        <f>VLOOKUP(Tableau2[[#This Row],[5. type transport]],'Taux émission CO2e'!$A$5:$D$16,4,0)</f>
        <v>0.16</v>
      </c>
      <c r="U847">
        <f>VLOOKUP(Tableau2[[#This Row],[5. type transport]],'Taux émission CO2e'!$A$5:$B$16,2,0)</f>
        <v>1</v>
      </c>
      <c r="V847">
        <f>VLOOKUP(Tableau2[[#This Row],[5. type transport]],'Taux émission CO2e'!$A$20:$D$31,4,0)</f>
        <v>0</v>
      </c>
      <c r="W847">
        <f>VLOOKUP(Tableau2[[#This Row],[5. type transport]],'Taux émission CO2e'!$A$20:$B$31,2,0)</f>
        <v>0</v>
      </c>
      <c r="X847" s="98">
        <f t="shared" si="27"/>
        <v>198.03280000000001</v>
      </c>
    </row>
    <row r="848" spans="1:24" x14ac:dyDescent="0.25">
      <c r="A848">
        <v>20220400055</v>
      </c>
      <c r="B848" s="95">
        <v>44670</v>
      </c>
      <c r="C848" s="102">
        <f>YEAR(Tableau2[[#This Row],[2. date saisie]])</f>
        <v>2022</v>
      </c>
      <c r="D848" s="102">
        <f>MONTH(Tableau2[[#This Row],[2. date saisie]])</f>
        <v>4</v>
      </c>
      <c r="E848" s="102" t="str">
        <f t="shared" si="26"/>
        <v>04</v>
      </c>
      <c r="F848" s="102" t="str">
        <f>_xlfn.CONCAT(Tableau2[[#This Row],[2a]],Tableau2[[#This Row],[2c]])</f>
        <v>202204</v>
      </c>
      <c r="G848" s="96">
        <v>1495037</v>
      </c>
      <c r="H848">
        <v>219</v>
      </c>
      <c r="I848" s="102">
        <f>Tableau2[[#This Row],[4. poids OT (kg)]]/1000</f>
        <v>0.219</v>
      </c>
      <c r="J848" t="s">
        <v>47</v>
      </c>
      <c r="K848">
        <v>133</v>
      </c>
      <c r="L848">
        <v>91100</v>
      </c>
      <c r="M848" t="s">
        <v>70</v>
      </c>
      <c r="N848">
        <v>73490</v>
      </c>
      <c r="O848" t="s">
        <v>181</v>
      </c>
      <c r="P848">
        <v>539.01400000000001</v>
      </c>
      <c r="Q848" t="s">
        <v>72</v>
      </c>
      <c r="R848">
        <v>1969</v>
      </c>
      <c r="S848" t="s">
        <v>69</v>
      </c>
      <c r="T848">
        <f>VLOOKUP(Tableau2[[#This Row],[5. type transport]],'Taux émission CO2e'!$A$5:$D$16,4,0)</f>
        <v>0.16</v>
      </c>
      <c r="U848">
        <f>VLOOKUP(Tableau2[[#This Row],[5. type transport]],'Taux émission CO2e'!$A$5:$B$16,2,0)</f>
        <v>0.3</v>
      </c>
      <c r="V848">
        <f>VLOOKUP(Tableau2[[#This Row],[5. type transport]],'Taux émission CO2e'!$A$20:$D$31,4,0)</f>
        <v>6.7400000000000002E-2</v>
      </c>
      <c r="W848">
        <f>VLOOKUP(Tableau2[[#This Row],[5. type transport]],'Taux émission CO2e'!$A$20:$B$31,2,0)</f>
        <v>0.7</v>
      </c>
      <c r="X848" s="98">
        <f t="shared" si="27"/>
        <v>11.23543420188</v>
      </c>
    </row>
    <row r="849" spans="1:24" x14ac:dyDescent="0.25">
      <c r="A849">
        <v>20220400055</v>
      </c>
      <c r="B849" s="95">
        <v>44670</v>
      </c>
      <c r="C849" s="102">
        <f>YEAR(Tableau2[[#This Row],[2. date saisie]])</f>
        <v>2022</v>
      </c>
      <c r="D849" s="102">
        <f>MONTH(Tableau2[[#This Row],[2. date saisie]])</f>
        <v>4</v>
      </c>
      <c r="E849" s="102" t="str">
        <f t="shared" si="26"/>
        <v>04</v>
      </c>
      <c r="F849" s="102" t="str">
        <f>_xlfn.CONCAT(Tableau2[[#This Row],[2a]],Tableau2[[#This Row],[2c]])</f>
        <v>202204</v>
      </c>
      <c r="G849" s="96">
        <v>1494377</v>
      </c>
      <c r="H849">
        <v>150</v>
      </c>
      <c r="I849" s="102">
        <f>Tableau2[[#This Row],[4. poids OT (kg)]]/1000</f>
        <v>0.15</v>
      </c>
      <c r="J849" t="s">
        <v>47</v>
      </c>
      <c r="K849">
        <v>166</v>
      </c>
      <c r="L849">
        <v>39570</v>
      </c>
      <c r="M849" t="s">
        <v>115</v>
      </c>
      <c r="N849">
        <v>91100</v>
      </c>
      <c r="O849" t="s">
        <v>76</v>
      </c>
      <c r="P849">
        <v>380.58600000000001</v>
      </c>
      <c r="Q849" t="s">
        <v>116</v>
      </c>
      <c r="R849">
        <v>1986</v>
      </c>
      <c r="S849" t="s">
        <v>69</v>
      </c>
      <c r="T849">
        <f>VLOOKUP(Tableau2[[#This Row],[5. type transport]],'Taux émission CO2e'!$A$5:$D$16,4,0)</f>
        <v>0.16</v>
      </c>
      <c r="U849">
        <f>VLOOKUP(Tableau2[[#This Row],[5. type transport]],'Taux émission CO2e'!$A$5:$B$16,2,0)</f>
        <v>0.3</v>
      </c>
      <c r="V849">
        <f>VLOOKUP(Tableau2[[#This Row],[5. type transport]],'Taux émission CO2e'!$A$20:$D$31,4,0)</f>
        <v>6.7400000000000002E-2</v>
      </c>
      <c r="W849">
        <f>VLOOKUP(Tableau2[[#This Row],[5. type transport]],'Taux émission CO2e'!$A$20:$B$31,2,0)</f>
        <v>0.7</v>
      </c>
      <c r="X849" s="98">
        <f t="shared" si="27"/>
        <v>5.4336263219999994</v>
      </c>
    </row>
    <row r="850" spans="1:24" x14ac:dyDescent="0.25">
      <c r="A850">
        <v>20220400055</v>
      </c>
      <c r="B850" s="95">
        <v>44671</v>
      </c>
      <c r="C850" s="102">
        <f>YEAR(Tableau2[[#This Row],[2. date saisie]])</f>
        <v>2022</v>
      </c>
      <c r="D850" s="102">
        <f>MONTH(Tableau2[[#This Row],[2. date saisie]])</f>
        <v>4</v>
      </c>
      <c r="E850" s="102" t="str">
        <f t="shared" si="26"/>
        <v>04</v>
      </c>
      <c r="F850" s="102" t="str">
        <f>_xlfn.CONCAT(Tableau2[[#This Row],[2a]],Tableau2[[#This Row],[2c]])</f>
        <v>202204</v>
      </c>
      <c r="G850" s="96">
        <v>1494638</v>
      </c>
      <c r="H850">
        <v>150</v>
      </c>
      <c r="I850" s="102">
        <f>Tableau2[[#This Row],[4. poids OT (kg)]]/1000</f>
        <v>0.15</v>
      </c>
      <c r="J850" t="s">
        <v>39</v>
      </c>
      <c r="K850">
        <v>80</v>
      </c>
      <c r="L850">
        <v>94440</v>
      </c>
      <c r="M850" t="s">
        <v>87</v>
      </c>
      <c r="N850">
        <v>91100</v>
      </c>
      <c r="O850" t="s">
        <v>76</v>
      </c>
      <c r="P850">
        <v>33.991</v>
      </c>
      <c r="Q850" t="s">
        <v>88</v>
      </c>
      <c r="R850">
        <v>1976</v>
      </c>
      <c r="S850" t="s">
        <v>69</v>
      </c>
      <c r="T850">
        <f>VLOOKUP(Tableau2[[#This Row],[5. type transport]],'Taux émission CO2e'!$A$5:$D$16,4,0)</f>
        <v>0.24099999999999999</v>
      </c>
      <c r="U850">
        <f>VLOOKUP(Tableau2[[#This Row],[5. type transport]],'Taux émission CO2e'!$A$5:$B$16,2,0)</f>
        <v>1</v>
      </c>
      <c r="V850">
        <f>VLOOKUP(Tableau2[[#This Row],[5. type transport]],'Taux émission CO2e'!$A$20:$D$31,4,0)</f>
        <v>0</v>
      </c>
      <c r="W850">
        <f>VLOOKUP(Tableau2[[#This Row],[5. type transport]],'Taux émission CO2e'!$A$20:$B$31,2,0)</f>
        <v>0</v>
      </c>
      <c r="X850" s="98">
        <f t="shared" si="27"/>
        <v>1.2287746499999999</v>
      </c>
    </row>
    <row r="851" spans="1:24" x14ac:dyDescent="0.25">
      <c r="A851">
        <v>20220400055</v>
      </c>
      <c r="B851" s="95">
        <v>44671</v>
      </c>
      <c r="C851" s="102">
        <f>YEAR(Tableau2[[#This Row],[2. date saisie]])</f>
        <v>2022</v>
      </c>
      <c r="D851" s="102">
        <f>MONTH(Tableau2[[#This Row],[2. date saisie]])</f>
        <v>4</v>
      </c>
      <c r="E851" s="102" t="str">
        <f t="shared" si="26"/>
        <v>04</v>
      </c>
      <c r="F851" s="102" t="str">
        <f>_xlfn.CONCAT(Tableau2[[#This Row],[2a]],Tableau2[[#This Row],[2c]])</f>
        <v>202204</v>
      </c>
      <c r="G851" s="96">
        <v>1495532</v>
      </c>
      <c r="H851">
        <v>365</v>
      </c>
      <c r="I851" s="102">
        <f>Tableau2[[#This Row],[4. poids OT (kg)]]/1000</f>
        <v>0.36499999999999999</v>
      </c>
      <c r="J851" t="s">
        <v>39</v>
      </c>
      <c r="K851">
        <v>125</v>
      </c>
      <c r="L851">
        <v>91100</v>
      </c>
      <c r="M851" t="s">
        <v>70</v>
      </c>
      <c r="N851">
        <v>94440</v>
      </c>
      <c r="O851" t="s">
        <v>120</v>
      </c>
      <c r="P851">
        <v>34.085999999999999</v>
      </c>
      <c r="Q851" t="s">
        <v>72</v>
      </c>
      <c r="R851">
        <v>1969</v>
      </c>
      <c r="S851" t="s">
        <v>69</v>
      </c>
      <c r="T851">
        <f>VLOOKUP(Tableau2[[#This Row],[5. type transport]],'Taux émission CO2e'!$A$5:$D$16,4,0)</f>
        <v>0.24099999999999999</v>
      </c>
      <c r="U851">
        <f>VLOOKUP(Tableau2[[#This Row],[5. type transport]],'Taux émission CO2e'!$A$5:$B$16,2,0)</f>
        <v>1</v>
      </c>
      <c r="V851">
        <f>VLOOKUP(Tableau2[[#This Row],[5. type transport]],'Taux émission CO2e'!$A$20:$D$31,4,0)</f>
        <v>0</v>
      </c>
      <c r="W851">
        <f>VLOOKUP(Tableau2[[#This Row],[5. type transport]],'Taux émission CO2e'!$A$20:$B$31,2,0)</f>
        <v>0</v>
      </c>
      <c r="X851" s="98">
        <f t="shared" si="27"/>
        <v>2.9983749899999999</v>
      </c>
    </row>
    <row r="852" spans="1:24" x14ac:dyDescent="0.25">
      <c r="A852">
        <v>20220400055</v>
      </c>
      <c r="B852" s="95">
        <v>44671</v>
      </c>
      <c r="C852" s="102">
        <f>YEAR(Tableau2[[#This Row],[2. date saisie]])</f>
        <v>2022</v>
      </c>
      <c r="D852" s="102">
        <f>MONTH(Tableau2[[#This Row],[2. date saisie]])</f>
        <v>4</v>
      </c>
      <c r="E852" s="102" t="str">
        <f t="shared" si="26"/>
        <v>04</v>
      </c>
      <c r="F852" s="102" t="str">
        <f>_xlfn.CONCAT(Tableau2[[#This Row],[2a]],Tableau2[[#This Row],[2c]])</f>
        <v>202204</v>
      </c>
      <c r="G852" s="96">
        <v>1495552</v>
      </c>
      <c r="H852">
        <v>200</v>
      </c>
      <c r="I852" s="102">
        <f>Tableau2[[#This Row],[4. poids OT (kg)]]/1000</f>
        <v>0.2</v>
      </c>
      <c r="J852" t="s">
        <v>47</v>
      </c>
      <c r="K852">
        <v>130</v>
      </c>
      <c r="L852">
        <v>91100</v>
      </c>
      <c r="M852" t="s">
        <v>70</v>
      </c>
      <c r="N852">
        <v>85200</v>
      </c>
      <c r="O852" t="s">
        <v>192</v>
      </c>
      <c r="P852">
        <v>446.19099999999997</v>
      </c>
      <c r="Q852" t="s">
        <v>72</v>
      </c>
      <c r="R852">
        <v>1969</v>
      </c>
      <c r="S852" t="s">
        <v>69</v>
      </c>
      <c r="T852">
        <f>VLOOKUP(Tableau2[[#This Row],[5. type transport]],'Taux émission CO2e'!$A$5:$D$16,4,0)</f>
        <v>0.16</v>
      </c>
      <c r="U852">
        <f>VLOOKUP(Tableau2[[#This Row],[5. type transport]],'Taux émission CO2e'!$A$5:$B$16,2,0)</f>
        <v>0.3</v>
      </c>
      <c r="V852">
        <f>VLOOKUP(Tableau2[[#This Row],[5. type transport]],'Taux émission CO2e'!$A$20:$D$31,4,0)</f>
        <v>6.7400000000000002E-2</v>
      </c>
      <c r="W852">
        <f>VLOOKUP(Tableau2[[#This Row],[5. type transport]],'Taux émission CO2e'!$A$20:$B$31,2,0)</f>
        <v>0.7</v>
      </c>
      <c r="X852" s="98">
        <f t="shared" si="27"/>
        <v>8.4936918759999998</v>
      </c>
    </row>
    <row r="853" spans="1:24" x14ac:dyDescent="0.25">
      <c r="A853">
        <v>20220400055</v>
      </c>
      <c r="B853" s="95">
        <v>44671</v>
      </c>
      <c r="C853" s="102">
        <f>YEAR(Tableau2[[#This Row],[2. date saisie]])</f>
        <v>2022</v>
      </c>
      <c r="D853" s="102">
        <f>MONTH(Tableau2[[#This Row],[2. date saisie]])</f>
        <v>4</v>
      </c>
      <c r="E853" s="102" t="str">
        <f t="shared" si="26"/>
        <v>04</v>
      </c>
      <c r="F853" s="102" t="str">
        <f>_xlfn.CONCAT(Tableau2[[#This Row],[2a]],Tableau2[[#This Row],[2c]])</f>
        <v>202204</v>
      </c>
      <c r="G853" s="96">
        <v>1494760</v>
      </c>
      <c r="H853">
        <v>150</v>
      </c>
      <c r="I853" s="102">
        <f>Tableau2[[#This Row],[4. poids OT (kg)]]/1000</f>
        <v>0.15</v>
      </c>
      <c r="J853" t="s">
        <v>46</v>
      </c>
      <c r="K853">
        <v>158</v>
      </c>
      <c r="L853">
        <v>21300</v>
      </c>
      <c r="M853" t="s">
        <v>94</v>
      </c>
      <c r="N853">
        <v>91100</v>
      </c>
      <c r="O853" t="s">
        <v>76</v>
      </c>
      <c r="P853">
        <v>278.14499999999998</v>
      </c>
      <c r="Q853" t="s">
        <v>95</v>
      </c>
      <c r="R853">
        <v>1995</v>
      </c>
      <c r="S853" t="s">
        <v>78</v>
      </c>
      <c r="T853">
        <f>VLOOKUP(Tableau2[[#This Row],[5. type transport]],'Taux émission CO2e'!$A$5:$D$16,4,0)</f>
        <v>0.16</v>
      </c>
      <c r="U853">
        <f>VLOOKUP(Tableau2[[#This Row],[5. type transport]],'Taux émission CO2e'!$A$5:$B$16,2,0)</f>
        <v>0.3</v>
      </c>
      <c r="V853">
        <f>VLOOKUP(Tableau2[[#This Row],[5. type transport]],'Taux émission CO2e'!$A$20:$D$31,4,0)</f>
        <v>6.7400000000000002E-2</v>
      </c>
      <c r="W853">
        <f>VLOOKUP(Tableau2[[#This Row],[5. type transport]],'Taux émission CO2e'!$A$20:$B$31,2,0)</f>
        <v>0.7</v>
      </c>
      <c r="X853" s="98">
        <f t="shared" si="27"/>
        <v>3.9710761649999995</v>
      </c>
    </row>
    <row r="854" spans="1:24" x14ac:dyDescent="0.25">
      <c r="A854">
        <v>20220400055</v>
      </c>
      <c r="B854" s="95">
        <v>44671</v>
      </c>
      <c r="C854" s="102">
        <f>YEAR(Tableau2[[#This Row],[2. date saisie]])</f>
        <v>2022</v>
      </c>
      <c r="D854" s="102">
        <f>MONTH(Tableau2[[#This Row],[2. date saisie]])</f>
        <v>4</v>
      </c>
      <c r="E854" s="102" t="str">
        <f t="shared" si="26"/>
        <v>04</v>
      </c>
      <c r="F854" s="102" t="str">
        <f>_xlfn.CONCAT(Tableau2[[#This Row],[2a]],Tableau2[[#This Row],[2c]])</f>
        <v>202204</v>
      </c>
      <c r="G854" s="96">
        <v>1495533</v>
      </c>
      <c r="H854">
        <v>546</v>
      </c>
      <c r="I854" s="102">
        <f>Tableau2[[#This Row],[4. poids OT (kg)]]/1000</f>
        <v>0.54600000000000004</v>
      </c>
      <c r="J854" t="s">
        <v>39</v>
      </c>
      <c r="K854">
        <v>250</v>
      </c>
      <c r="L854">
        <v>91100</v>
      </c>
      <c r="M854" t="s">
        <v>70</v>
      </c>
      <c r="N854">
        <v>93130</v>
      </c>
      <c r="O854" t="s">
        <v>182</v>
      </c>
      <c r="P854">
        <v>46.627000000000002</v>
      </c>
      <c r="Q854" t="s">
        <v>72</v>
      </c>
      <c r="R854">
        <v>1969</v>
      </c>
      <c r="S854" t="s">
        <v>69</v>
      </c>
      <c r="T854">
        <f>VLOOKUP(Tableau2[[#This Row],[5. type transport]],'Taux émission CO2e'!$A$5:$D$16,4,0)</f>
        <v>0.24099999999999999</v>
      </c>
      <c r="U854">
        <f>VLOOKUP(Tableau2[[#This Row],[5. type transport]],'Taux émission CO2e'!$A$5:$B$16,2,0)</f>
        <v>1</v>
      </c>
      <c r="V854">
        <f>VLOOKUP(Tableau2[[#This Row],[5. type transport]],'Taux émission CO2e'!$A$20:$D$31,4,0)</f>
        <v>0</v>
      </c>
      <c r="W854">
        <f>VLOOKUP(Tableau2[[#This Row],[5. type transport]],'Taux émission CO2e'!$A$20:$B$31,2,0)</f>
        <v>0</v>
      </c>
      <c r="X854" s="98">
        <f t="shared" si="27"/>
        <v>6.1354604220000004</v>
      </c>
    </row>
    <row r="855" spans="1:24" x14ac:dyDescent="0.25">
      <c r="A855">
        <v>20220400055</v>
      </c>
      <c r="B855" s="95">
        <v>44671</v>
      </c>
      <c r="C855" s="102">
        <f>YEAR(Tableau2[[#This Row],[2. date saisie]])</f>
        <v>2022</v>
      </c>
      <c r="D855" s="102">
        <f>MONTH(Tableau2[[#This Row],[2. date saisie]])</f>
        <v>4</v>
      </c>
      <c r="E855" s="102" t="str">
        <f t="shared" si="26"/>
        <v>04</v>
      </c>
      <c r="F855" s="102" t="str">
        <f>_xlfn.CONCAT(Tableau2[[#This Row],[2a]],Tableau2[[#This Row],[2c]])</f>
        <v>202204</v>
      </c>
      <c r="G855" s="96">
        <v>1494761</v>
      </c>
      <c r="H855">
        <v>2000</v>
      </c>
      <c r="I855" s="102">
        <f>Tableau2[[#This Row],[4. poids OT (kg)]]/1000</f>
        <v>2</v>
      </c>
      <c r="J855" t="s">
        <v>33</v>
      </c>
      <c r="K855">
        <v>280</v>
      </c>
      <c r="L855">
        <v>93120</v>
      </c>
      <c r="M855" t="s">
        <v>66</v>
      </c>
      <c r="N855">
        <v>91100</v>
      </c>
      <c r="O855" t="s">
        <v>76</v>
      </c>
      <c r="P855">
        <v>54.761000000000003</v>
      </c>
      <c r="Q855" t="s">
        <v>68</v>
      </c>
      <c r="R855">
        <v>1972</v>
      </c>
      <c r="S855" t="s">
        <v>69</v>
      </c>
      <c r="T855">
        <f>VLOOKUP(Tableau2[[#This Row],[5. type transport]],'Taux émission CO2e'!$A$5:$D$16,4,0)</f>
        <v>6.7400000000000002E-2</v>
      </c>
      <c r="U855">
        <f>VLOOKUP(Tableau2[[#This Row],[5. type transport]],'Taux émission CO2e'!$A$5:$B$16,2,0)</f>
        <v>1</v>
      </c>
      <c r="V855">
        <f>VLOOKUP(Tableau2[[#This Row],[5. type transport]],'Taux émission CO2e'!$A$20:$D$31,4,0)</f>
        <v>0</v>
      </c>
      <c r="W855">
        <f>VLOOKUP(Tableau2[[#This Row],[5. type transport]],'Taux émission CO2e'!$A$20:$B$31,2,0)</f>
        <v>0</v>
      </c>
      <c r="X855" s="98">
        <f t="shared" si="27"/>
        <v>7.3817828000000008</v>
      </c>
    </row>
    <row r="856" spans="1:24" x14ac:dyDescent="0.25">
      <c r="A856">
        <v>20220400055</v>
      </c>
      <c r="B856" s="95">
        <v>44671</v>
      </c>
      <c r="C856" s="102">
        <f>YEAR(Tableau2[[#This Row],[2. date saisie]])</f>
        <v>2022</v>
      </c>
      <c r="D856" s="102">
        <f>MONTH(Tableau2[[#This Row],[2. date saisie]])</f>
        <v>4</v>
      </c>
      <c r="E856" s="102" t="str">
        <f t="shared" si="26"/>
        <v>04</v>
      </c>
      <c r="F856" s="102" t="str">
        <f>_xlfn.CONCAT(Tableau2[[#This Row],[2a]],Tableau2[[#This Row],[2c]])</f>
        <v>202204</v>
      </c>
      <c r="G856" s="96">
        <v>1495546</v>
      </c>
      <c r="H856">
        <v>800</v>
      </c>
      <c r="I856" s="102">
        <f>Tableau2[[#This Row],[4. poids OT (kg)]]/1000</f>
        <v>0.8</v>
      </c>
      <c r="J856" t="s">
        <v>47</v>
      </c>
      <c r="K856">
        <v>380</v>
      </c>
      <c r="L856">
        <v>91100</v>
      </c>
      <c r="M856" t="s">
        <v>70</v>
      </c>
      <c r="N856">
        <v>13000</v>
      </c>
      <c r="O856" t="s">
        <v>80</v>
      </c>
      <c r="P856">
        <v>740.44500000000005</v>
      </c>
      <c r="Q856" t="s">
        <v>72</v>
      </c>
      <c r="R856">
        <v>1969</v>
      </c>
      <c r="S856" t="s">
        <v>69</v>
      </c>
      <c r="T856">
        <f>VLOOKUP(Tableau2[[#This Row],[5. type transport]],'Taux émission CO2e'!$A$5:$D$16,4,0)</f>
        <v>0.16</v>
      </c>
      <c r="U856">
        <f>VLOOKUP(Tableau2[[#This Row],[5. type transport]],'Taux émission CO2e'!$A$5:$B$16,2,0)</f>
        <v>0.3</v>
      </c>
      <c r="V856">
        <f>VLOOKUP(Tableau2[[#This Row],[5. type transport]],'Taux émission CO2e'!$A$20:$D$31,4,0)</f>
        <v>6.7400000000000002E-2</v>
      </c>
      <c r="W856">
        <f>VLOOKUP(Tableau2[[#This Row],[5. type transport]],'Taux émission CO2e'!$A$20:$B$31,2,0)</f>
        <v>0.7</v>
      </c>
      <c r="X856" s="98">
        <f t="shared" si="27"/>
        <v>56.380444080000011</v>
      </c>
    </row>
    <row r="857" spans="1:24" x14ac:dyDescent="0.25">
      <c r="A857">
        <v>20220400055</v>
      </c>
      <c r="B857" s="95">
        <v>44672</v>
      </c>
      <c r="C857" s="102">
        <f>YEAR(Tableau2[[#This Row],[2. date saisie]])</f>
        <v>2022</v>
      </c>
      <c r="D857" s="102">
        <f>MONTH(Tableau2[[#This Row],[2. date saisie]])</f>
        <v>4</v>
      </c>
      <c r="E857" s="102" t="str">
        <f t="shared" si="26"/>
        <v>04</v>
      </c>
      <c r="F857" s="102" t="str">
        <f>_xlfn.CONCAT(Tableau2[[#This Row],[2a]],Tableau2[[#This Row],[2c]])</f>
        <v>202204</v>
      </c>
      <c r="G857" s="96">
        <v>1495496</v>
      </c>
      <c r="H857">
        <v>150</v>
      </c>
      <c r="I857" s="102">
        <f>Tableau2[[#This Row],[4. poids OT (kg)]]/1000</f>
        <v>0.15</v>
      </c>
      <c r="J857" t="s">
        <v>47</v>
      </c>
      <c r="K857">
        <v>135</v>
      </c>
      <c r="L857">
        <v>59200</v>
      </c>
      <c r="M857" t="s">
        <v>218</v>
      </c>
      <c r="N857">
        <v>91100</v>
      </c>
      <c r="O857" t="s">
        <v>76</v>
      </c>
      <c r="P857">
        <v>266.87799999999999</v>
      </c>
      <c r="Q857" t="s">
        <v>219</v>
      </c>
      <c r="R857">
        <v>1970</v>
      </c>
      <c r="S857" t="s">
        <v>78</v>
      </c>
      <c r="T857">
        <f>VLOOKUP(Tableau2[[#This Row],[5. type transport]],'Taux émission CO2e'!$A$5:$D$16,4,0)</f>
        <v>0.16</v>
      </c>
      <c r="U857">
        <f>VLOOKUP(Tableau2[[#This Row],[5. type transport]],'Taux émission CO2e'!$A$5:$B$16,2,0)</f>
        <v>0.3</v>
      </c>
      <c r="V857">
        <f>VLOOKUP(Tableau2[[#This Row],[5. type transport]],'Taux émission CO2e'!$A$20:$D$31,4,0)</f>
        <v>6.7400000000000002E-2</v>
      </c>
      <c r="W857">
        <f>VLOOKUP(Tableau2[[#This Row],[5. type transport]],'Taux émission CO2e'!$A$20:$B$31,2,0)</f>
        <v>0.7</v>
      </c>
      <c r="X857" s="98">
        <f t="shared" si="27"/>
        <v>3.8102172059999999</v>
      </c>
    </row>
    <row r="858" spans="1:24" x14ac:dyDescent="0.25">
      <c r="A858">
        <v>20220400055</v>
      </c>
      <c r="B858" s="95">
        <v>44672</v>
      </c>
      <c r="C858" s="102">
        <f>YEAR(Tableau2[[#This Row],[2. date saisie]])</f>
        <v>2022</v>
      </c>
      <c r="D858" s="102">
        <f>MONTH(Tableau2[[#This Row],[2. date saisie]])</f>
        <v>4</v>
      </c>
      <c r="E858" s="102" t="str">
        <f t="shared" si="26"/>
        <v>04</v>
      </c>
      <c r="F858" s="102" t="str">
        <f>_xlfn.CONCAT(Tableau2[[#This Row],[2a]],Tableau2[[#This Row],[2c]])</f>
        <v>202204</v>
      </c>
      <c r="G858" s="96">
        <v>1495335</v>
      </c>
      <c r="H858">
        <v>300</v>
      </c>
      <c r="I858" s="102">
        <f>Tableau2[[#This Row],[4. poids OT (kg)]]/1000</f>
        <v>0.3</v>
      </c>
      <c r="J858" t="s">
        <v>47</v>
      </c>
      <c r="K858">
        <v>156</v>
      </c>
      <c r="L858">
        <v>26750</v>
      </c>
      <c r="M858" t="s">
        <v>82</v>
      </c>
      <c r="N858">
        <v>91100</v>
      </c>
      <c r="O858" t="s">
        <v>76</v>
      </c>
      <c r="P858">
        <v>541.52599999999995</v>
      </c>
      <c r="Q858" t="s">
        <v>83</v>
      </c>
      <c r="R858">
        <v>1998</v>
      </c>
      <c r="S858" t="s">
        <v>78</v>
      </c>
      <c r="T858">
        <f>VLOOKUP(Tableau2[[#This Row],[5. type transport]],'Taux émission CO2e'!$A$5:$D$16,4,0)</f>
        <v>0.16</v>
      </c>
      <c r="U858">
        <f>VLOOKUP(Tableau2[[#This Row],[5. type transport]],'Taux émission CO2e'!$A$5:$B$16,2,0)</f>
        <v>0.3</v>
      </c>
      <c r="V858">
        <f>VLOOKUP(Tableau2[[#This Row],[5. type transport]],'Taux émission CO2e'!$A$20:$D$31,4,0)</f>
        <v>6.7400000000000002E-2</v>
      </c>
      <c r="W858">
        <f>VLOOKUP(Tableau2[[#This Row],[5. type transport]],'Taux émission CO2e'!$A$20:$B$31,2,0)</f>
        <v>0.7</v>
      </c>
      <c r="X858" s="98">
        <f t="shared" si="27"/>
        <v>15.462733403999998</v>
      </c>
    </row>
    <row r="859" spans="1:24" x14ac:dyDescent="0.25">
      <c r="A859">
        <v>20220400055</v>
      </c>
      <c r="B859" s="95">
        <v>44672</v>
      </c>
      <c r="C859" s="102">
        <f>YEAR(Tableau2[[#This Row],[2. date saisie]])</f>
        <v>2022</v>
      </c>
      <c r="D859" s="102">
        <f>MONTH(Tableau2[[#This Row],[2. date saisie]])</f>
        <v>4</v>
      </c>
      <c r="E859" s="102" t="str">
        <f t="shared" si="26"/>
        <v>04</v>
      </c>
      <c r="F859" s="102" t="str">
        <f>_xlfn.CONCAT(Tableau2[[#This Row],[2a]],Tableau2[[#This Row],[2c]])</f>
        <v>202204</v>
      </c>
      <c r="G859" s="96">
        <v>1495332</v>
      </c>
      <c r="H859">
        <v>150</v>
      </c>
      <c r="I859" s="102">
        <f>Tableau2[[#This Row],[4. poids OT (kg)]]/1000</f>
        <v>0.15</v>
      </c>
      <c r="J859" t="s">
        <v>46</v>
      </c>
      <c r="K859">
        <v>190</v>
      </c>
      <c r="L859">
        <v>59810</v>
      </c>
      <c r="M859" t="s">
        <v>67</v>
      </c>
      <c r="N859">
        <v>91100</v>
      </c>
      <c r="O859" t="s">
        <v>76</v>
      </c>
      <c r="P859">
        <v>250.27799999999999</v>
      </c>
      <c r="Q859" t="s">
        <v>112</v>
      </c>
      <c r="R859">
        <v>1998</v>
      </c>
      <c r="S859" t="s">
        <v>69</v>
      </c>
      <c r="T859">
        <f>VLOOKUP(Tableau2[[#This Row],[5. type transport]],'Taux émission CO2e'!$A$5:$D$16,4,0)</f>
        <v>0.16</v>
      </c>
      <c r="U859">
        <f>VLOOKUP(Tableau2[[#This Row],[5. type transport]],'Taux émission CO2e'!$A$5:$B$16,2,0)</f>
        <v>0.3</v>
      </c>
      <c r="V859">
        <f>VLOOKUP(Tableau2[[#This Row],[5. type transport]],'Taux émission CO2e'!$A$20:$D$31,4,0)</f>
        <v>6.7400000000000002E-2</v>
      </c>
      <c r="W859">
        <f>VLOOKUP(Tableau2[[#This Row],[5. type transport]],'Taux émission CO2e'!$A$20:$B$31,2,0)</f>
        <v>0.7</v>
      </c>
      <c r="X859" s="98">
        <f t="shared" si="27"/>
        <v>3.5732190059999995</v>
      </c>
    </row>
    <row r="860" spans="1:24" x14ac:dyDescent="0.25">
      <c r="A860">
        <v>20220400055</v>
      </c>
      <c r="B860" s="95">
        <v>44673</v>
      </c>
      <c r="C860" s="102">
        <f>YEAR(Tableau2[[#This Row],[2. date saisie]])</f>
        <v>2022</v>
      </c>
      <c r="D860" s="102">
        <f>MONTH(Tableau2[[#This Row],[2. date saisie]])</f>
        <v>4</v>
      </c>
      <c r="E860" s="102" t="str">
        <f t="shared" si="26"/>
        <v>04</v>
      </c>
      <c r="F860" s="102" t="str">
        <f>_xlfn.CONCAT(Tableau2[[#This Row],[2a]],Tableau2[[#This Row],[2c]])</f>
        <v>202204</v>
      </c>
      <c r="G860" s="96">
        <v>1496232</v>
      </c>
      <c r="H860">
        <v>150</v>
      </c>
      <c r="I860" s="102">
        <f>Tableau2[[#This Row],[4. poids OT (kg)]]/1000</f>
        <v>0.15</v>
      </c>
      <c r="J860" t="s">
        <v>47</v>
      </c>
      <c r="K860">
        <v>131</v>
      </c>
      <c r="L860">
        <v>8090</v>
      </c>
      <c r="M860" t="s">
        <v>81</v>
      </c>
      <c r="N860">
        <v>91100</v>
      </c>
      <c r="O860" t="s">
        <v>76</v>
      </c>
      <c r="P860">
        <v>258.04300000000001</v>
      </c>
      <c r="Q860" t="s">
        <v>124</v>
      </c>
      <c r="R860">
        <v>1992</v>
      </c>
      <c r="S860" t="s">
        <v>78</v>
      </c>
      <c r="T860">
        <f>VLOOKUP(Tableau2[[#This Row],[5. type transport]],'Taux émission CO2e'!$A$5:$D$16,4,0)</f>
        <v>0.16</v>
      </c>
      <c r="U860">
        <f>VLOOKUP(Tableau2[[#This Row],[5. type transport]],'Taux émission CO2e'!$A$5:$B$16,2,0)</f>
        <v>0.3</v>
      </c>
      <c r="V860">
        <f>VLOOKUP(Tableau2[[#This Row],[5. type transport]],'Taux émission CO2e'!$A$20:$D$31,4,0)</f>
        <v>6.7400000000000002E-2</v>
      </c>
      <c r="W860">
        <f>VLOOKUP(Tableau2[[#This Row],[5. type transport]],'Taux émission CO2e'!$A$20:$B$31,2,0)</f>
        <v>0.7</v>
      </c>
      <c r="X860" s="98">
        <f t="shared" si="27"/>
        <v>3.6840799109999995</v>
      </c>
    </row>
    <row r="861" spans="1:24" x14ac:dyDescent="0.25">
      <c r="A861">
        <v>20220400055</v>
      </c>
      <c r="B861" s="95">
        <v>44673</v>
      </c>
      <c r="C861" s="102">
        <f>YEAR(Tableau2[[#This Row],[2. date saisie]])</f>
        <v>2022</v>
      </c>
      <c r="D861" s="102">
        <f>MONTH(Tableau2[[#This Row],[2. date saisie]])</f>
        <v>4</v>
      </c>
      <c r="E861" s="102" t="str">
        <f t="shared" si="26"/>
        <v>04</v>
      </c>
      <c r="F861" s="102" t="str">
        <f>_xlfn.CONCAT(Tableau2[[#This Row],[2a]],Tableau2[[#This Row],[2c]])</f>
        <v>202204</v>
      </c>
      <c r="G861" s="96">
        <v>1496520</v>
      </c>
      <c r="H861">
        <v>450</v>
      </c>
      <c r="I861" s="102">
        <f>Tableau2[[#This Row],[4. poids OT (kg)]]/1000</f>
        <v>0.45</v>
      </c>
      <c r="J861" t="s">
        <v>46</v>
      </c>
      <c r="K861">
        <v>160</v>
      </c>
      <c r="L861">
        <v>91100</v>
      </c>
      <c r="M861" t="s">
        <v>70</v>
      </c>
      <c r="N861">
        <v>93130</v>
      </c>
      <c r="O861" t="s">
        <v>182</v>
      </c>
      <c r="P861">
        <v>46.627000000000002</v>
      </c>
      <c r="Q861" t="s">
        <v>72</v>
      </c>
      <c r="R861">
        <v>1969</v>
      </c>
      <c r="S861" t="s">
        <v>69</v>
      </c>
      <c r="T861">
        <f>VLOOKUP(Tableau2[[#This Row],[5. type transport]],'Taux émission CO2e'!$A$5:$D$16,4,0)</f>
        <v>0.16</v>
      </c>
      <c r="U861">
        <f>VLOOKUP(Tableau2[[#This Row],[5. type transport]],'Taux émission CO2e'!$A$5:$B$16,2,0)</f>
        <v>0.3</v>
      </c>
      <c r="V861">
        <f>VLOOKUP(Tableau2[[#This Row],[5. type transport]],'Taux émission CO2e'!$A$20:$D$31,4,0)</f>
        <v>6.7400000000000002E-2</v>
      </c>
      <c r="W861">
        <f>VLOOKUP(Tableau2[[#This Row],[5. type transport]],'Taux émission CO2e'!$A$20:$B$31,2,0)</f>
        <v>0.7</v>
      </c>
      <c r="X861" s="98">
        <f t="shared" si="27"/>
        <v>1.9970810370000001</v>
      </c>
    </row>
    <row r="862" spans="1:24" x14ac:dyDescent="0.25">
      <c r="A862">
        <v>2022050075</v>
      </c>
      <c r="B862" s="95">
        <v>44673</v>
      </c>
      <c r="C862" s="102">
        <f>YEAR(Tableau2[[#This Row],[2. date saisie]])</f>
        <v>2022</v>
      </c>
      <c r="D862" s="102">
        <f>MONTH(Tableau2[[#This Row],[2. date saisie]])</f>
        <v>4</v>
      </c>
      <c r="E862" s="102" t="str">
        <f t="shared" si="26"/>
        <v>04</v>
      </c>
      <c r="F862" s="102" t="str">
        <f>_xlfn.CONCAT(Tableau2[[#This Row],[2a]],Tableau2[[#This Row],[2c]])</f>
        <v>202204</v>
      </c>
      <c r="G862" s="96">
        <v>1495913</v>
      </c>
      <c r="H862">
        <v>300</v>
      </c>
      <c r="I862" s="102">
        <f>Tableau2[[#This Row],[4. poids OT (kg)]]/1000</f>
        <v>0.3</v>
      </c>
      <c r="J862" t="s">
        <v>46</v>
      </c>
      <c r="K862">
        <v>180</v>
      </c>
      <c r="L862">
        <v>62780</v>
      </c>
      <c r="M862" t="s">
        <v>113</v>
      </c>
      <c r="N862">
        <v>91100</v>
      </c>
      <c r="O862" t="s">
        <v>76</v>
      </c>
      <c r="P862">
        <v>278.49700000000001</v>
      </c>
      <c r="Q862" t="s">
        <v>114</v>
      </c>
      <c r="R862">
        <v>1987</v>
      </c>
      <c r="S862" t="s">
        <v>78</v>
      </c>
      <c r="T862">
        <f>VLOOKUP(Tableau2[[#This Row],[5. type transport]],'Taux émission CO2e'!$A$5:$D$16,4,0)</f>
        <v>0.16</v>
      </c>
      <c r="U862">
        <f>VLOOKUP(Tableau2[[#This Row],[5. type transport]],'Taux émission CO2e'!$A$5:$B$16,2,0)</f>
        <v>0.3</v>
      </c>
      <c r="V862">
        <f>VLOOKUP(Tableau2[[#This Row],[5. type transport]],'Taux émission CO2e'!$A$20:$D$31,4,0)</f>
        <v>6.7400000000000002E-2</v>
      </c>
      <c r="W862">
        <f>VLOOKUP(Tableau2[[#This Row],[5. type transport]],'Taux émission CO2e'!$A$20:$B$31,2,0)</f>
        <v>0.7</v>
      </c>
      <c r="X862" s="98">
        <f t="shared" si="27"/>
        <v>7.9522033380000003</v>
      </c>
    </row>
    <row r="863" spans="1:24" x14ac:dyDescent="0.25">
      <c r="A863">
        <v>20220400055</v>
      </c>
      <c r="B863" s="95">
        <v>44673</v>
      </c>
      <c r="C863" s="102">
        <f>YEAR(Tableau2[[#This Row],[2. date saisie]])</f>
        <v>2022</v>
      </c>
      <c r="D863" s="102">
        <f>MONTH(Tableau2[[#This Row],[2. date saisie]])</f>
        <v>4</v>
      </c>
      <c r="E863" s="102" t="str">
        <f t="shared" si="26"/>
        <v>04</v>
      </c>
      <c r="F863" s="102" t="str">
        <f>_xlfn.CONCAT(Tableau2[[#This Row],[2a]],Tableau2[[#This Row],[2c]])</f>
        <v>202204</v>
      </c>
      <c r="G863" s="96">
        <v>1496518</v>
      </c>
      <c r="H863">
        <v>200</v>
      </c>
      <c r="I863" s="102">
        <f>Tableau2[[#This Row],[4. poids OT (kg)]]/1000</f>
        <v>0.2</v>
      </c>
      <c r="J863" t="s">
        <v>47</v>
      </c>
      <c r="K863">
        <v>195</v>
      </c>
      <c r="L863">
        <v>91100</v>
      </c>
      <c r="M863" t="s">
        <v>70</v>
      </c>
      <c r="N863">
        <v>19410</v>
      </c>
      <c r="O863" t="s">
        <v>183</v>
      </c>
      <c r="P863">
        <v>458.50700000000001</v>
      </c>
      <c r="Q863" t="s">
        <v>72</v>
      </c>
      <c r="R863">
        <v>1969</v>
      </c>
      <c r="S863" t="s">
        <v>69</v>
      </c>
      <c r="T863">
        <f>VLOOKUP(Tableau2[[#This Row],[5. type transport]],'Taux émission CO2e'!$A$5:$D$16,4,0)</f>
        <v>0.16</v>
      </c>
      <c r="U863">
        <f>VLOOKUP(Tableau2[[#This Row],[5. type transport]],'Taux émission CO2e'!$A$5:$B$16,2,0)</f>
        <v>0.3</v>
      </c>
      <c r="V863">
        <f>VLOOKUP(Tableau2[[#This Row],[5. type transport]],'Taux émission CO2e'!$A$20:$D$31,4,0)</f>
        <v>6.7400000000000002E-2</v>
      </c>
      <c r="W863">
        <f>VLOOKUP(Tableau2[[#This Row],[5. type transport]],'Taux émission CO2e'!$A$20:$B$31,2,0)</f>
        <v>0.7</v>
      </c>
      <c r="X863" s="98">
        <f t="shared" si="27"/>
        <v>8.7281392520000001</v>
      </c>
    </row>
    <row r="864" spans="1:24" x14ac:dyDescent="0.25">
      <c r="A864">
        <v>20220400055</v>
      </c>
      <c r="B864" s="95">
        <v>44673</v>
      </c>
      <c r="C864" s="102">
        <f>YEAR(Tableau2[[#This Row],[2. date saisie]])</f>
        <v>2022</v>
      </c>
      <c r="D864" s="102">
        <f>MONTH(Tableau2[[#This Row],[2. date saisie]])</f>
        <v>4</v>
      </c>
      <c r="E864" s="102" t="str">
        <f t="shared" si="26"/>
        <v>04</v>
      </c>
      <c r="F864" s="102" t="str">
        <f>_xlfn.CONCAT(Tableau2[[#This Row],[2a]],Tableau2[[#This Row],[2c]])</f>
        <v>202204</v>
      </c>
      <c r="G864" s="96">
        <v>1496540</v>
      </c>
      <c r="H864">
        <v>350</v>
      </c>
      <c r="I864" s="102">
        <f>Tableau2[[#This Row],[4. poids OT (kg)]]/1000</f>
        <v>0.35</v>
      </c>
      <c r="J864" t="s">
        <v>47</v>
      </c>
      <c r="K864">
        <v>220</v>
      </c>
      <c r="L864">
        <v>91100</v>
      </c>
      <c r="M864" t="s">
        <v>70</v>
      </c>
      <c r="N864">
        <v>59100</v>
      </c>
      <c r="O864" t="s">
        <v>74</v>
      </c>
      <c r="P864">
        <v>266.166</v>
      </c>
      <c r="Q864" t="s">
        <v>72</v>
      </c>
      <c r="R864">
        <v>1969</v>
      </c>
      <c r="S864" t="s">
        <v>69</v>
      </c>
      <c r="T864">
        <f>VLOOKUP(Tableau2[[#This Row],[5. type transport]],'Taux émission CO2e'!$A$5:$D$16,4,0)</f>
        <v>0.16</v>
      </c>
      <c r="U864">
        <f>VLOOKUP(Tableau2[[#This Row],[5. type transport]],'Taux émission CO2e'!$A$5:$B$16,2,0)</f>
        <v>0.3</v>
      </c>
      <c r="V864">
        <f>VLOOKUP(Tableau2[[#This Row],[5. type transport]],'Taux émission CO2e'!$A$20:$D$31,4,0)</f>
        <v>6.7400000000000002E-2</v>
      </c>
      <c r="W864">
        <f>VLOOKUP(Tableau2[[#This Row],[5. type transport]],'Taux émission CO2e'!$A$20:$B$31,2,0)</f>
        <v>0.7</v>
      </c>
      <c r="X864" s="98">
        <f t="shared" si="27"/>
        <v>8.8667879579999997</v>
      </c>
    </row>
    <row r="865" spans="1:24" x14ac:dyDescent="0.25">
      <c r="A865">
        <v>20220400055</v>
      </c>
      <c r="B865" s="95">
        <v>44673</v>
      </c>
      <c r="C865" s="102">
        <f>YEAR(Tableau2[[#This Row],[2. date saisie]])</f>
        <v>2022</v>
      </c>
      <c r="D865" s="102">
        <f>MONTH(Tableau2[[#This Row],[2. date saisie]])</f>
        <v>4</v>
      </c>
      <c r="E865" s="102" t="str">
        <f t="shared" si="26"/>
        <v>04</v>
      </c>
      <c r="F865" s="102" t="str">
        <f>_xlfn.CONCAT(Tableau2[[#This Row],[2a]],Tableau2[[#This Row],[2c]])</f>
        <v>202204</v>
      </c>
      <c r="G865" s="96">
        <v>1496537</v>
      </c>
      <c r="H865">
        <v>300</v>
      </c>
      <c r="I865" s="102">
        <f>Tableau2[[#This Row],[4. poids OT (kg)]]/1000</f>
        <v>0.3</v>
      </c>
      <c r="J865" t="s">
        <v>47</v>
      </c>
      <c r="K865">
        <v>225</v>
      </c>
      <c r="L865">
        <v>91100</v>
      </c>
      <c r="M865" t="s">
        <v>70</v>
      </c>
      <c r="N865">
        <v>67100</v>
      </c>
      <c r="O865" t="s">
        <v>79</v>
      </c>
      <c r="P865">
        <v>515.798</v>
      </c>
      <c r="Q865" t="s">
        <v>72</v>
      </c>
      <c r="R865">
        <v>1969</v>
      </c>
      <c r="S865" t="s">
        <v>69</v>
      </c>
      <c r="T865">
        <f>VLOOKUP(Tableau2[[#This Row],[5. type transport]],'Taux émission CO2e'!$A$5:$D$16,4,0)</f>
        <v>0.16</v>
      </c>
      <c r="U865">
        <f>VLOOKUP(Tableau2[[#This Row],[5. type transport]],'Taux émission CO2e'!$A$5:$B$16,2,0)</f>
        <v>0.3</v>
      </c>
      <c r="V865">
        <f>VLOOKUP(Tableau2[[#This Row],[5. type transport]],'Taux émission CO2e'!$A$20:$D$31,4,0)</f>
        <v>6.7400000000000002E-2</v>
      </c>
      <c r="W865">
        <f>VLOOKUP(Tableau2[[#This Row],[5. type transport]],'Taux émission CO2e'!$A$20:$B$31,2,0)</f>
        <v>0.7</v>
      </c>
      <c r="X865" s="98">
        <f t="shared" si="27"/>
        <v>14.728096091999999</v>
      </c>
    </row>
    <row r="866" spans="1:24" x14ac:dyDescent="0.25">
      <c r="A866">
        <v>20220400055</v>
      </c>
      <c r="B866" s="95">
        <v>44673</v>
      </c>
      <c r="C866" s="102">
        <f>YEAR(Tableau2[[#This Row],[2. date saisie]])</f>
        <v>2022</v>
      </c>
      <c r="D866" s="102">
        <f>MONTH(Tableau2[[#This Row],[2. date saisie]])</f>
        <v>4</v>
      </c>
      <c r="E866" s="102" t="str">
        <f t="shared" si="26"/>
        <v>04</v>
      </c>
      <c r="F866" s="102" t="str">
        <f>_xlfn.CONCAT(Tableau2[[#This Row],[2a]],Tableau2[[#This Row],[2c]])</f>
        <v>202204</v>
      </c>
      <c r="G866" s="96">
        <v>1496536</v>
      </c>
      <c r="H866">
        <v>450</v>
      </c>
      <c r="I866" s="102">
        <f>Tableau2[[#This Row],[4. poids OT (kg)]]/1000</f>
        <v>0.45</v>
      </c>
      <c r="J866" t="s">
        <v>47</v>
      </c>
      <c r="K866">
        <v>230</v>
      </c>
      <c r="L866">
        <v>91100</v>
      </c>
      <c r="M866" t="s">
        <v>70</v>
      </c>
      <c r="N866">
        <v>59800</v>
      </c>
      <c r="O866" t="s">
        <v>119</v>
      </c>
      <c r="P866">
        <v>254.17500000000001</v>
      </c>
      <c r="Q866" t="s">
        <v>72</v>
      </c>
      <c r="R866">
        <v>1969</v>
      </c>
      <c r="S866" t="s">
        <v>69</v>
      </c>
      <c r="T866">
        <f>VLOOKUP(Tableau2[[#This Row],[5. type transport]],'Taux émission CO2e'!$A$5:$D$16,4,0)</f>
        <v>0.16</v>
      </c>
      <c r="U866">
        <f>VLOOKUP(Tableau2[[#This Row],[5. type transport]],'Taux émission CO2e'!$A$5:$B$16,2,0)</f>
        <v>0.3</v>
      </c>
      <c r="V866">
        <f>VLOOKUP(Tableau2[[#This Row],[5. type transport]],'Taux émission CO2e'!$A$20:$D$31,4,0)</f>
        <v>6.7400000000000002E-2</v>
      </c>
      <c r="W866">
        <f>VLOOKUP(Tableau2[[#This Row],[5. type transport]],'Taux émission CO2e'!$A$20:$B$31,2,0)</f>
        <v>0.7</v>
      </c>
      <c r="X866" s="98">
        <f t="shared" si="27"/>
        <v>10.886569425000001</v>
      </c>
    </row>
    <row r="867" spans="1:24" x14ac:dyDescent="0.25">
      <c r="A867">
        <v>20220400055</v>
      </c>
      <c r="B867" s="95">
        <v>44673</v>
      </c>
      <c r="C867" s="102">
        <f>YEAR(Tableau2[[#This Row],[2. date saisie]])</f>
        <v>2022</v>
      </c>
      <c r="D867" s="102">
        <f>MONTH(Tableau2[[#This Row],[2. date saisie]])</f>
        <v>4</v>
      </c>
      <c r="E867" s="102" t="str">
        <f t="shared" si="26"/>
        <v>04</v>
      </c>
      <c r="F867" s="102" t="str">
        <f>_xlfn.CONCAT(Tableau2[[#This Row],[2a]],Tableau2[[#This Row],[2c]])</f>
        <v>202204</v>
      </c>
      <c r="G867" s="96">
        <v>1496539</v>
      </c>
      <c r="H867">
        <v>700</v>
      </c>
      <c r="I867" s="102">
        <f>Tableau2[[#This Row],[4. poids OT (kg)]]/1000</f>
        <v>0.7</v>
      </c>
      <c r="J867" t="s">
        <v>47</v>
      </c>
      <c r="K867">
        <v>380</v>
      </c>
      <c r="L867">
        <v>91100</v>
      </c>
      <c r="M867" t="s">
        <v>70</v>
      </c>
      <c r="N867">
        <v>13000</v>
      </c>
      <c r="O867" t="s">
        <v>80</v>
      </c>
      <c r="P867">
        <v>740.44500000000005</v>
      </c>
      <c r="Q867" t="s">
        <v>72</v>
      </c>
      <c r="R867">
        <v>1969</v>
      </c>
      <c r="S867" t="s">
        <v>69</v>
      </c>
      <c r="T867">
        <f>VLOOKUP(Tableau2[[#This Row],[5. type transport]],'Taux émission CO2e'!$A$5:$D$16,4,0)</f>
        <v>0.16</v>
      </c>
      <c r="U867">
        <f>VLOOKUP(Tableau2[[#This Row],[5. type transport]],'Taux émission CO2e'!$A$5:$B$16,2,0)</f>
        <v>0.3</v>
      </c>
      <c r="V867">
        <f>VLOOKUP(Tableau2[[#This Row],[5. type transport]],'Taux émission CO2e'!$A$20:$D$31,4,0)</f>
        <v>6.7400000000000002E-2</v>
      </c>
      <c r="W867">
        <f>VLOOKUP(Tableau2[[#This Row],[5. type transport]],'Taux émission CO2e'!$A$20:$B$31,2,0)</f>
        <v>0.7</v>
      </c>
      <c r="X867" s="98">
        <f t="shared" si="27"/>
        <v>49.332888570000001</v>
      </c>
    </row>
    <row r="868" spans="1:24" x14ac:dyDescent="0.25">
      <c r="A868">
        <v>20220400055</v>
      </c>
      <c r="B868" s="95">
        <v>44673</v>
      </c>
      <c r="C868" s="102">
        <f>YEAR(Tableau2[[#This Row],[2. date saisie]])</f>
        <v>2022</v>
      </c>
      <c r="D868" s="102">
        <f>MONTH(Tableau2[[#This Row],[2. date saisie]])</f>
        <v>4</v>
      </c>
      <c r="E868" s="102" t="str">
        <f t="shared" si="26"/>
        <v>04</v>
      </c>
      <c r="F868" s="102" t="str">
        <f>_xlfn.CONCAT(Tableau2[[#This Row],[2a]],Tableau2[[#This Row],[2c]])</f>
        <v>202204</v>
      </c>
      <c r="G868" s="96">
        <v>1495336</v>
      </c>
      <c r="H868">
        <v>5000</v>
      </c>
      <c r="I868" s="102">
        <f>Tableau2[[#This Row],[4. poids OT (kg)]]/1000</f>
        <v>5</v>
      </c>
      <c r="J868" t="s">
        <v>44</v>
      </c>
      <c r="K868">
        <v>550</v>
      </c>
      <c r="L868">
        <v>62138</v>
      </c>
      <c r="M868" t="s">
        <v>132</v>
      </c>
      <c r="N868">
        <v>91100</v>
      </c>
      <c r="O868" t="s">
        <v>76</v>
      </c>
      <c r="P868">
        <v>247.541</v>
      </c>
      <c r="Q868" t="s">
        <v>133</v>
      </c>
      <c r="R868">
        <v>1991</v>
      </c>
      <c r="S868" t="s">
        <v>69</v>
      </c>
      <c r="T868">
        <f>VLOOKUP(Tableau2[[#This Row],[5. type transport]],'Taux émission CO2e'!$A$5:$D$16,4,0)</f>
        <v>0.16</v>
      </c>
      <c r="U868">
        <f>VLOOKUP(Tableau2[[#This Row],[5. type transport]],'Taux émission CO2e'!$A$5:$B$16,2,0)</f>
        <v>1</v>
      </c>
      <c r="V868">
        <f>VLOOKUP(Tableau2[[#This Row],[5. type transport]],'Taux émission CO2e'!$A$20:$D$31,4,0)</f>
        <v>0</v>
      </c>
      <c r="W868">
        <f>VLOOKUP(Tableau2[[#This Row],[5. type transport]],'Taux émission CO2e'!$A$20:$B$31,2,0)</f>
        <v>0</v>
      </c>
      <c r="X868" s="98">
        <f t="shared" si="27"/>
        <v>198.03280000000001</v>
      </c>
    </row>
    <row r="869" spans="1:24" x14ac:dyDescent="0.25">
      <c r="A869">
        <v>20220400055</v>
      </c>
      <c r="B869" s="95">
        <v>44676</v>
      </c>
      <c r="C869" s="102">
        <f>YEAR(Tableau2[[#This Row],[2. date saisie]])</f>
        <v>2022</v>
      </c>
      <c r="D869" s="102">
        <f>MONTH(Tableau2[[#This Row],[2. date saisie]])</f>
        <v>4</v>
      </c>
      <c r="E869" s="102" t="str">
        <f t="shared" si="26"/>
        <v>04</v>
      </c>
      <c r="F869" s="102" t="str">
        <f>_xlfn.CONCAT(Tableau2[[#This Row],[2a]],Tableau2[[#This Row],[2c]])</f>
        <v>202204</v>
      </c>
      <c r="G869" s="96">
        <v>1497337</v>
      </c>
      <c r="H869">
        <v>162</v>
      </c>
      <c r="I869" s="102">
        <f>Tableau2[[#This Row],[4. poids OT (kg)]]/1000</f>
        <v>0.16200000000000001</v>
      </c>
      <c r="J869" t="s">
        <v>39</v>
      </c>
      <c r="K869">
        <v>60</v>
      </c>
      <c r="L869">
        <v>91100</v>
      </c>
      <c r="M869" t="s">
        <v>70</v>
      </c>
      <c r="N869">
        <v>91300</v>
      </c>
      <c r="O869" t="s">
        <v>206</v>
      </c>
      <c r="P869">
        <v>23.132999999999999</v>
      </c>
      <c r="Q869" t="s">
        <v>72</v>
      </c>
      <c r="R869">
        <v>1969</v>
      </c>
      <c r="S869" t="s">
        <v>69</v>
      </c>
      <c r="T869">
        <f>VLOOKUP(Tableau2[[#This Row],[5. type transport]],'Taux émission CO2e'!$A$5:$D$16,4,0)</f>
        <v>0.24099999999999999</v>
      </c>
      <c r="U869">
        <f>VLOOKUP(Tableau2[[#This Row],[5. type transport]],'Taux émission CO2e'!$A$5:$B$16,2,0)</f>
        <v>1</v>
      </c>
      <c r="V869">
        <f>VLOOKUP(Tableau2[[#This Row],[5. type transport]],'Taux émission CO2e'!$A$20:$D$31,4,0)</f>
        <v>0</v>
      </c>
      <c r="W869">
        <f>VLOOKUP(Tableau2[[#This Row],[5. type transport]],'Taux émission CO2e'!$A$20:$B$31,2,0)</f>
        <v>0</v>
      </c>
      <c r="X869" s="98">
        <f t="shared" si="27"/>
        <v>0.90315858599999999</v>
      </c>
    </row>
    <row r="870" spans="1:24" x14ac:dyDescent="0.25">
      <c r="A870">
        <v>20220400055</v>
      </c>
      <c r="B870" s="95">
        <v>44676</v>
      </c>
      <c r="C870" s="102">
        <f>YEAR(Tableau2[[#This Row],[2. date saisie]])</f>
        <v>2022</v>
      </c>
      <c r="D870" s="102">
        <f>MONTH(Tableau2[[#This Row],[2. date saisie]])</f>
        <v>4</v>
      </c>
      <c r="E870" s="102" t="str">
        <f t="shared" si="26"/>
        <v>04</v>
      </c>
      <c r="F870" s="102" t="str">
        <f>_xlfn.CONCAT(Tableau2[[#This Row],[2a]],Tableau2[[#This Row],[2c]])</f>
        <v>202204</v>
      </c>
      <c r="G870" s="96">
        <v>1497339</v>
      </c>
      <c r="H870">
        <v>51</v>
      </c>
      <c r="I870" s="102">
        <f>Tableau2[[#This Row],[4. poids OT (kg)]]/1000</f>
        <v>5.0999999999999997E-2</v>
      </c>
      <c r="J870" t="s">
        <v>46</v>
      </c>
      <c r="K870">
        <v>100</v>
      </c>
      <c r="L870">
        <v>91100</v>
      </c>
      <c r="M870" t="s">
        <v>70</v>
      </c>
      <c r="N870">
        <v>62620</v>
      </c>
      <c r="O870" t="s">
        <v>127</v>
      </c>
      <c r="P870">
        <v>245.798</v>
      </c>
      <c r="Q870" t="s">
        <v>72</v>
      </c>
      <c r="R870">
        <v>1969</v>
      </c>
      <c r="S870" t="s">
        <v>69</v>
      </c>
      <c r="T870">
        <f>VLOOKUP(Tableau2[[#This Row],[5. type transport]],'Taux émission CO2e'!$A$5:$D$16,4,0)</f>
        <v>0.16</v>
      </c>
      <c r="U870">
        <f>VLOOKUP(Tableau2[[#This Row],[5. type transport]],'Taux émission CO2e'!$A$5:$B$16,2,0)</f>
        <v>0.3</v>
      </c>
      <c r="V870">
        <f>VLOOKUP(Tableau2[[#This Row],[5. type transport]],'Taux émission CO2e'!$A$20:$D$31,4,0)</f>
        <v>6.7400000000000002E-2</v>
      </c>
      <c r="W870">
        <f>VLOOKUP(Tableau2[[#This Row],[5. type transport]],'Taux émission CO2e'!$A$20:$B$31,2,0)</f>
        <v>0.7</v>
      </c>
      <c r="X870" s="98">
        <f t="shared" si="27"/>
        <v>1.19314773564</v>
      </c>
    </row>
    <row r="871" spans="1:24" x14ac:dyDescent="0.25">
      <c r="A871">
        <v>20220400055</v>
      </c>
      <c r="B871" s="95">
        <v>44676</v>
      </c>
      <c r="C871" s="102">
        <f>YEAR(Tableau2[[#This Row],[2. date saisie]])</f>
        <v>2022</v>
      </c>
      <c r="D871" s="102">
        <f>MONTH(Tableau2[[#This Row],[2. date saisie]])</f>
        <v>4</v>
      </c>
      <c r="E871" s="102" t="str">
        <f t="shared" si="26"/>
        <v>04</v>
      </c>
      <c r="F871" s="102" t="str">
        <f>_xlfn.CONCAT(Tableau2[[#This Row],[2a]],Tableau2[[#This Row],[2c]])</f>
        <v>202204</v>
      </c>
      <c r="G871" s="96">
        <v>1497345</v>
      </c>
      <c r="H871">
        <v>51</v>
      </c>
      <c r="I871" s="102">
        <f>Tableau2[[#This Row],[4. poids OT (kg)]]/1000</f>
        <v>5.0999999999999997E-2</v>
      </c>
      <c r="J871" t="s">
        <v>46</v>
      </c>
      <c r="K871">
        <v>105</v>
      </c>
      <c r="L871">
        <v>91100</v>
      </c>
      <c r="M871" t="s">
        <v>70</v>
      </c>
      <c r="N871">
        <v>49280</v>
      </c>
      <c r="O871" t="s">
        <v>189</v>
      </c>
      <c r="P871">
        <v>365.12900000000002</v>
      </c>
      <c r="Q871" t="s">
        <v>72</v>
      </c>
      <c r="R871">
        <v>1969</v>
      </c>
      <c r="S871" t="s">
        <v>69</v>
      </c>
      <c r="T871">
        <f>VLOOKUP(Tableau2[[#This Row],[5. type transport]],'Taux émission CO2e'!$A$5:$D$16,4,0)</f>
        <v>0.16</v>
      </c>
      <c r="U871">
        <f>VLOOKUP(Tableau2[[#This Row],[5. type transport]],'Taux émission CO2e'!$A$5:$B$16,2,0)</f>
        <v>0.3</v>
      </c>
      <c r="V871">
        <f>VLOOKUP(Tableau2[[#This Row],[5. type transport]],'Taux émission CO2e'!$A$20:$D$31,4,0)</f>
        <v>6.7400000000000002E-2</v>
      </c>
      <c r="W871">
        <f>VLOOKUP(Tableau2[[#This Row],[5. type transport]],'Taux émission CO2e'!$A$20:$B$31,2,0)</f>
        <v>0.7</v>
      </c>
      <c r="X871" s="98">
        <f t="shared" si="27"/>
        <v>1.7724018892200002</v>
      </c>
    </row>
    <row r="872" spans="1:24" x14ac:dyDescent="0.25">
      <c r="A872">
        <v>20220400055</v>
      </c>
      <c r="B872" s="95">
        <v>44676</v>
      </c>
      <c r="C872" s="102">
        <f>YEAR(Tableau2[[#This Row],[2. date saisie]])</f>
        <v>2022</v>
      </c>
      <c r="D872" s="102">
        <f>MONTH(Tableau2[[#This Row],[2. date saisie]])</f>
        <v>4</v>
      </c>
      <c r="E872" s="102" t="str">
        <f t="shared" si="26"/>
        <v>04</v>
      </c>
      <c r="F872" s="102" t="str">
        <f>_xlfn.CONCAT(Tableau2[[#This Row],[2a]],Tableau2[[#This Row],[2c]])</f>
        <v>202204</v>
      </c>
      <c r="G872" s="96">
        <v>1497335</v>
      </c>
      <c r="H872">
        <v>184</v>
      </c>
      <c r="I872" s="102">
        <f>Tableau2[[#This Row],[4. poids OT (kg)]]/1000</f>
        <v>0.184</v>
      </c>
      <c r="J872" t="s">
        <v>46</v>
      </c>
      <c r="K872">
        <v>130</v>
      </c>
      <c r="L872">
        <v>91100</v>
      </c>
      <c r="M872" t="s">
        <v>70</v>
      </c>
      <c r="N872">
        <v>80400</v>
      </c>
      <c r="O872" t="s">
        <v>121</v>
      </c>
      <c r="P872">
        <v>168.048</v>
      </c>
      <c r="Q872" t="s">
        <v>72</v>
      </c>
      <c r="R872">
        <v>1969</v>
      </c>
      <c r="S872" t="s">
        <v>69</v>
      </c>
      <c r="T872">
        <f>VLOOKUP(Tableau2[[#This Row],[5. type transport]],'Taux émission CO2e'!$A$5:$D$16,4,0)</f>
        <v>0.16</v>
      </c>
      <c r="U872">
        <f>VLOOKUP(Tableau2[[#This Row],[5. type transport]],'Taux émission CO2e'!$A$5:$B$16,2,0)</f>
        <v>0.3</v>
      </c>
      <c r="V872">
        <f>VLOOKUP(Tableau2[[#This Row],[5. type transport]],'Taux émission CO2e'!$A$20:$D$31,4,0)</f>
        <v>6.7400000000000002E-2</v>
      </c>
      <c r="W872">
        <f>VLOOKUP(Tableau2[[#This Row],[5. type transport]],'Taux émission CO2e'!$A$20:$B$31,2,0)</f>
        <v>0.7</v>
      </c>
      <c r="X872" s="98">
        <f t="shared" si="27"/>
        <v>2.9430447897600001</v>
      </c>
    </row>
    <row r="873" spans="1:24" x14ac:dyDescent="0.25">
      <c r="A873">
        <v>20220400055</v>
      </c>
      <c r="B873" s="95">
        <v>44676</v>
      </c>
      <c r="C873" s="102">
        <f>YEAR(Tableau2[[#This Row],[2. date saisie]])</f>
        <v>2022</v>
      </c>
      <c r="D873" s="102">
        <f>MONTH(Tableau2[[#This Row],[2. date saisie]])</f>
        <v>4</v>
      </c>
      <c r="E873" s="102" t="str">
        <f t="shared" si="26"/>
        <v>04</v>
      </c>
      <c r="F873" s="102" t="str">
        <f>_xlfn.CONCAT(Tableau2[[#This Row],[2a]],Tableau2[[#This Row],[2c]])</f>
        <v>202204</v>
      </c>
      <c r="G873" s="96">
        <v>1497338</v>
      </c>
      <c r="H873">
        <v>96</v>
      </c>
      <c r="I873" s="102">
        <f>Tableau2[[#This Row],[4. poids OT (kg)]]/1000</f>
        <v>9.6000000000000002E-2</v>
      </c>
      <c r="J873" t="s">
        <v>47</v>
      </c>
      <c r="K873">
        <v>133</v>
      </c>
      <c r="L873">
        <v>91100</v>
      </c>
      <c r="M873" t="s">
        <v>70</v>
      </c>
      <c r="N873">
        <v>73490</v>
      </c>
      <c r="O873" t="s">
        <v>181</v>
      </c>
      <c r="P873">
        <v>539.01400000000001</v>
      </c>
      <c r="Q873" t="s">
        <v>72</v>
      </c>
      <c r="R873">
        <v>1969</v>
      </c>
      <c r="S873" t="s">
        <v>69</v>
      </c>
      <c r="T873">
        <f>VLOOKUP(Tableau2[[#This Row],[5. type transport]],'Taux émission CO2e'!$A$5:$D$16,4,0)</f>
        <v>0.16</v>
      </c>
      <c r="U873">
        <f>VLOOKUP(Tableau2[[#This Row],[5. type transport]],'Taux émission CO2e'!$A$5:$B$16,2,0)</f>
        <v>0.3</v>
      </c>
      <c r="V873">
        <f>VLOOKUP(Tableau2[[#This Row],[5. type transport]],'Taux émission CO2e'!$A$20:$D$31,4,0)</f>
        <v>6.7400000000000002E-2</v>
      </c>
      <c r="W873">
        <f>VLOOKUP(Tableau2[[#This Row],[5. type transport]],'Taux émission CO2e'!$A$20:$B$31,2,0)</f>
        <v>0.7</v>
      </c>
      <c r="X873" s="98">
        <f t="shared" si="27"/>
        <v>4.9251218419199994</v>
      </c>
    </row>
    <row r="874" spans="1:24" x14ac:dyDescent="0.25">
      <c r="A874">
        <v>20220400055</v>
      </c>
      <c r="B874" s="95">
        <v>44676</v>
      </c>
      <c r="C874" s="102">
        <f>YEAR(Tableau2[[#This Row],[2. date saisie]])</f>
        <v>2022</v>
      </c>
      <c r="D874" s="102">
        <f>MONTH(Tableau2[[#This Row],[2. date saisie]])</f>
        <v>4</v>
      </c>
      <c r="E874" s="102" t="str">
        <f t="shared" si="26"/>
        <v>04</v>
      </c>
      <c r="F874" s="102" t="str">
        <f>_xlfn.CONCAT(Tableau2[[#This Row],[2a]],Tableau2[[#This Row],[2c]])</f>
        <v>202204</v>
      </c>
      <c r="G874" s="96">
        <v>1496644</v>
      </c>
      <c r="H874">
        <v>150</v>
      </c>
      <c r="I874" s="102">
        <f>Tableau2[[#This Row],[4. poids OT (kg)]]/1000</f>
        <v>0.15</v>
      </c>
      <c r="J874" t="s">
        <v>47</v>
      </c>
      <c r="K874">
        <v>166</v>
      </c>
      <c r="L874">
        <v>39570</v>
      </c>
      <c r="M874" t="s">
        <v>115</v>
      </c>
      <c r="N874">
        <v>91100</v>
      </c>
      <c r="O874" t="s">
        <v>76</v>
      </c>
      <c r="P874">
        <v>380.58600000000001</v>
      </c>
      <c r="Q874" t="s">
        <v>116</v>
      </c>
      <c r="R874">
        <v>1986</v>
      </c>
      <c r="S874" t="s">
        <v>69</v>
      </c>
      <c r="T874">
        <f>VLOOKUP(Tableau2[[#This Row],[5. type transport]],'Taux émission CO2e'!$A$5:$D$16,4,0)</f>
        <v>0.16</v>
      </c>
      <c r="U874">
        <f>VLOOKUP(Tableau2[[#This Row],[5. type transport]],'Taux émission CO2e'!$A$5:$B$16,2,0)</f>
        <v>0.3</v>
      </c>
      <c r="V874">
        <f>VLOOKUP(Tableau2[[#This Row],[5. type transport]],'Taux émission CO2e'!$A$20:$D$31,4,0)</f>
        <v>6.7400000000000002E-2</v>
      </c>
      <c r="W874">
        <f>VLOOKUP(Tableau2[[#This Row],[5. type transport]],'Taux émission CO2e'!$A$20:$B$31,2,0)</f>
        <v>0.7</v>
      </c>
      <c r="X874" s="98">
        <f t="shared" si="27"/>
        <v>5.4336263219999994</v>
      </c>
    </row>
    <row r="875" spans="1:24" x14ac:dyDescent="0.25">
      <c r="A875">
        <v>20220400055</v>
      </c>
      <c r="B875" s="95">
        <v>44676</v>
      </c>
      <c r="C875" s="102">
        <f>YEAR(Tableau2[[#This Row],[2. date saisie]])</f>
        <v>2022</v>
      </c>
      <c r="D875" s="102">
        <f>MONTH(Tableau2[[#This Row],[2. date saisie]])</f>
        <v>4</v>
      </c>
      <c r="E875" s="102" t="str">
        <f t="shared" si="26"/>
        <v>04</v>
      </c>
      <c r="F875" s="102" t="str">
        <f>_xlfn.CONCAT(Tableau2[[#This Row],[2a]],Tableau2[[#This Row],[2c]])</f>
        <v>202204</v>
      </c>
      <c r="G875" s="96">
        <v>1497343</v>
      </c>
      <c r="H875">
        <v>96</v>
      </c>
      <c r="I875" s="102">
        <f>Tableau2[[#This Row],[4. poids OT (kg)]]/1000</f>
        <v>9.6000000000000002E-2</v>
      </c>
      <c r="J875" t="s">
        <v>47</v>
      </c>
      <c r="K875">
        <v>180</v>
      </c>
      <c r="L875">
        <v>91100</v>
      </c>
      <c r="M875" t="s">
        <v>70</v>
      </c>
      <c r="N875">
        <v>44150</v>
      </c>
      <c r="O875" t="s">
        <v>190</v>
      </c>
      <c r="P875">
        <v>343.62400000000002</v>
      </c>
      <c r="Q875" t="s">
        <v>72</v>
      </c>
      <c r="R875">
        <v>1969</v>
      </c>
      <c r="S875" t="s">
        <v>69</v>
      </c>
      <c r="T875">
        <f>VLOOKUP(Tableau2[[#This Row],[5. type transport]],'Taux émission CO2e'!$A$5:$D$16,4,0)</f>
        <v>0.16</v>
      </c>
      <c r="U875">
        <f>VLOOKUP(Tableau2[[#This Row],[5. type transport]],'Taux émission CO2e'!$A$5:$B$16,2,0)</f>
        <v>0.3</v>
      </c>
      <c r="V875">
        <f>VLOOKUP(Tableau2[[#This Row],[5. type transport]],'Taux émission CO2e'!$A$20:$D$31,4,0)</f>
        <v>6.7400000000000002E-2</v>
      </c>
      <c r="W875">
        <f>VLOOKUP(Tableau2[[#This Row],[5. type transport]],'Taux émission CO2e'!$A$20:$B$31,2,0)</f>
        <v>0.7</v>
      </c>
      <c r="X875" s="98">
        <f t="shared" si="27"/>
        <v>3.1397887027200007</v>
      </c>
    </row>
    <row r="876" spans="1:24" x14ac:dyDescent="0.25">
      <c r="A876">
        <v>20220400055</v>
      </c>
      <c r="B876" s="95">
        <v>44676</v>
      </c>
      <c r="C876" s="102">
        <f>YEAR(Tableau2[[#This Row],[2. date saisie]])</f>
        <v>2022</v>
      </c>
      <c r="D876" s="102">
        <f>MONTH(Tableau2[[#This Row],[2. date saisie]])</f>
        <v>4</v>
      </c>
      <c r="E876" s="102" t="str">
        <f t="shared" si="26"/>
        <v>04</v>
      </c>
      <c r="F876" s="102" t="str">
        <f>_xlfn.CONCAT(Tableau2[[#This Row],[2a]],Tableau2[[#This Row],[2c]])</f>
        <v>202204</v>
      </c>
      <c r="G876" s="96">
        <v>1497344</v>
      </c>
      <c r="H876">
        <v>51</v>
      </c>
      <c r="I876" s="102">
        <f>Tableau2[[#This Row],[4. poids OT (kg)]]/1000</f>
        <v>5.0999999999999997E-2</v>
      </c>
      <c r="J876" t="s">
        <v>47</v>
      </c>
      <c r="K876">
        <v>200</v>
      </c>
      <c r="L876">
        <v>91100</v>
      </c>
      <c r="M876" t="s">
        <v>70</v>
      </c>
      <c r="N876">
        <v>83170</v>
      </c>
      <c r="O876" t="s">
        <v>220</v>
      </c>
      <c r="P876">
        <v>778.82</v>
      </c>
      <c r="Q876" t="s">
        <v>72</v>
      </c>
      <c r="R876">
        <v>1969</v>
      </c>
      <c r="S876" t="s">
        <v>69</v>
      </c>
      <c r="T876">
        <f>VLOOKUP(Tableau2[[#This Row],[5. type transport]],'Taux émission CO2e'!$A$5:$D$16,4,0)</f>
        <v>0.16</v>
      </c>
      <c r="U876">
        <f>VLOOKUP(Tableau2[[#This Row],[5. type transport]],'Taux émission CO2e'!$A$5:$B$16,2,0)</f>
        <v>0.3</v>
      </c>
      <c r="V876">
        <f>VLOOKUP(Tableau2[[#This Row],[5. type transport]],'Taux émission CO2e'!$A$20:$D$31,4,0)</f>
        <v>6.7400000000000002E-2</v>
      </c>
      <c r="W876">
        <f>VLOOKUP(Tableau2[[#This Row],[5. type transport]],'Taux émission CO2e'!$A$20:$B$31,2,0)</f>
        <v>0.7</v>
      </c>
      <c r="X876" s="98">
        <f t="shared" si="27"/>
        <v>3.7805324676000005</v>
      </c>
    </row>
    <row r="877" spans="1:24" x14ac:dyDescent="0.25">
      <c r="A877">
        <v>20220400055</v>
      </c>
      <c r="B877" s="95">
        <v>44676</v>
      </c>
      <c r="C877" s="102">
        <f>YEAR(Tableau2[[#This Row],[2. date saisie]])</f>
        <v>2022</v>
      </c>
      <c r="D877" s="102">
        <f>MONTH(Tableau2[[#This Row],[2. date saisie]])</f>
        <v>4</v>
      </c>
      <c r="E877" s="102" t="str">
        <f t="shared" si="26"/>
        <v>04</v>
      </c>
      <c r="F877" s="102" t="str">
        <f>_xlfn.CONCAT(Tableau2[[#This Row],[2a]],Tableau2[[#This Row],[2c]])</f>
        <v>202204</v>
      </c>
      <c r="G877" s="96">
        <v>1497340</v>
      </c>
      <c r="H877">
        <v>182</v>
      </c>
      <c r="I877" s="102">
        <f>Tableau2[[#This Row],[4. poids OT (kg)]]/1000</f>
        <v>0.182</v>
      </c>
      <c r="J877" t="s">
        <v>47</v>
      </c>
      <c r="K877">
        <v>210</v>
      </c>
      <c r="L877">
        <v>91100</v>
      </c>
      <c r="M877" t="s">
        <v>70</v>
      </c>
      <c r="N877">
        <v>66000</v>
      </c>
      <c r="O877" t="s">
        <v>71</v>
      </c>
      <c r="P877">
        <v>837.41300000000001</v>
      </c>
      <c r="Q877" t="s">
        <v>72</v>
      </c>
      <c r="R877">
        <v>1969</v>
      </c>
      <c r="S877" t="s">
        <v>69</v>
      </c>
      <c r="T877">
        <f>VLOOKUP(Tableau2[[#This Row],[5. type transport]],'Taux émission CO2e'!$A$5:$D$16,4,0)</f>
        <v>0.16</v>
      </c>
      <c r="U877">
        <f>VLOOKUP(Tableau2[[#This Row],[5. type transport]],'Taux émission CO2e'!$A$5:$B$16,2,0)</f>
        <v>0.3</v>
      </c>
      <c r="V877">
        <f>VLOOKUP(Tableau2[[#This Row],[5. type transport]],'Taux émission CO2e'!$A$20:$D$31,4,0)</f>
        <v>6.7400000000000002E-2</v>
      </c>
      <c r="W877">
        <f>VLOOKUP(Tableau2[[#This Row],[5. type transport]],'Taux émission CO2e'!$A$20:$B$31,2,0)</f>
        <v>0.7</v>
      </c>
      <c r="X877" s="98">
        <f t="shared" si="27"/>
        <v>14.506304419880001</v>
      </c>
    </row>
    <row r="878" spans="1:24" x14ac:dyDescent="0.25">
      <c r="A878">
        <v>20220400055</v>
      </c>
      <c r="B878" s="95">
        <v>44676</v>
      </c>
      <c r="C878" s="102">
        <f>YEAR(Tableau2[[#This Row],[2. date saisie]])</f>
        <v>2022</v>
      </c>
      <c r="D878" s="102">
        <f>MONTH(Tableau2[[#This Row],[2. date saisie]])</f>
        <v>4</v>
      </c>
      <c r="E878" s="102" t="str">
        <f t="shared" si="26"/>
        <v>04</v>
      </c>
      <c r="F878" s="102" t="str">
        <f>_xlfn.CONCAT(Tableau2[[#This Row],[2a]],Tableau2[[#This Row],[2c]])</f>
        <v>202204</v>
      </c>
      <c r="G878" s="96">
        <v>1497341</v>
      </c>
      <c r="H878">
        <v>213</v>
      </c>
      <c r="I878" s="102">
        <f>Tableau2[[#This Row],[4. poids OT (kg)]]/1000</f>
        <v>0.21299999999999999</v>
      </c>
      <c r="J878" t="s">
        <v>47</v>
      </c>
      <c r="K878">
        <v>265</v>
      </c>
      <c r="L878">
        <v>91100</v>
      </c>
      <c r="M878" t="s">
        <v>70</v>
      </c>
      <c r="N878">
        <v>33520</v>
      </c>
      <c r="O878" t="s">
        <v>187</v>
      </c>
      <c r="P878">
        <v>575.35599999999999</v>
      </c>
      <c r="Q878" t="s">
        <v>72</v>
      </c>
      <c r="R878">
        <v>1969</v>
      </c>
      <c r="S878" t="s">
        <v>69</v>
      </c>
      <c r="T878">
        <f>VLOOKUP(Tableau2[[#This Row],[5. type transport]],'Taux émission CO2e'!$A$5:$D$16,4,0)</f>
        <v>0.16</v>
      </c>
      <c r="U878">
        <f>VLOOKUP(Tableau2[[#This Row],[5. type transport]],'Taux émission CO2e'!$A$5:$B$16,2,0)</f>
        <v>0.3</v>
      </c>
      <c r="V878">
        <f>VLOOKUP(Tableau2[[#This Row],[5. type transport]],'Taux émission CO2e'!$A$20:$D$31,4,0)</f>
        <v>6.7400000000000002E-2</v>
      </c>
      <c r="W878">
        <f>VLOOKUP(Tableau2[[#This Row],[5. type transport]],'Taux émission CO2e'!$A$20:$B$31,2,0)</f>
        <v>0.7</v>
      </c>
      <c r="X878" s="98">
        <f t="shared" si="27"/>
        <v>11.664387809039999</v>
      </c>
    </row>
    <row r="879" spans="1:24" x14ac:dyDescent="0.25">
      <c r="A879">
        <v>20220400055</v>
      </c>
      <c r="B879" s="95">
        <v>44677</v>
      </c>
      <c r="C879" s="102">
        <f>YEAR(Tableau2[[#This Row],[2. date saisie]])</f>
        <v>2022</v>
      </c>
      <c r="D879" s="102">
        <f>MONTH(Tableau2[[#This Row],[2. date saisie]])</f>
        <v>4</v>
      </c>
      <c r="E879" s="102" t="str">
        <f t="shared" si="26"/>
        <v>04</v>
      </c>
      <c r="F879" s="102" t="str">
        <f>_xlfn.CONCAT(Tableau2[[#This Row],[2a]],Tableau2[[#This Row],[2c]])</f>
        <v>202204</v>
      </c>
      <c r="G879" s="96">
        <v>1497147</v>
      </c>
      <c r="H879">
        <v>150</v>
      </c>
      <c r="I879" s="102">
        <f>Tableau2[[#This Row],[4. poids OT (kg)]]/1000</f>
        <v>0.15</v>
      </c>
      <c r="J879" t="s">
        <v>47</v>
      </c>
      <c r="K879">
        <v>131</v>
      </c>
      <c r="L879">
        <v>8090</v>
      </c>
      <c r="M879" t="s">
        <v>81</v>
      </c>
      <c r="N879">
        <v>91100</v>
      </c>
      <c r="O879" t="s">
        <v>76</v>
      </c>
      <c r="P879">
        <v>258.04300000000001</v>
      </c>
      <c r="Q879" t="s">
        <v>124</v>
      </c>
      <c r="R879">
        <v>1992</v>
      </c>
      <c r="S879" t="s">
        <v>78</v>
      </c>
      <c r="T879">
        <f>VLOOKUP(Tableau2[[#This Row],[5. type transport]],'Taux émission CO2e'!$A$5:$D$16,4,0)</f>
        <v>0.16</v>
      </c>
      <c r="U879">
        <f>VLOOKUP(Tableau2[[#This Row],[5. type transport]],'Taux émission CO2e'!$A$5:$B$16,2,0)</f>
        <v>0.3</v>
      </c>
      <c r="V879">
        <f>VLOOKUP(Tableau2[[#This Row],[5. type transport]],'Taux émission CO2e'!$A$20:$D$31,4,0)</f>
        <v>6.7400000000000002E-2</v>
      </c>
      <c r="W879">
        <f>VLOOKUP(Tableau2[[#This Row],[5. type transport]],'Taux émission CO2e'!$A$20:$B$31,2,0)</f>
        <v>0.7</v>
      </c>
      <c r="X879" s="98">
        <f t="shared" si="27"/>
        <v>3.6840799109999995</v>
      </c>
    </row>
    <row r="880" spans="1:24" x14ac:dyDescent="0.25">
      <c r="A880">
        <v>20220400055</v>
      </c>
      <c r="B880" s="95">
        <v>44677</v>
      </c>
      <c r="C880" s="102">
        <f>YEAR(Tableau2[[#This Row],[2. date saisie]])</f>
        <v>2022</v>
      </c>
      <c r="D880" s="102">
        <f>MONTH(Tableau2[[#This Row],[2. date saisie]])</f>
        <v>4</v>
      </c>
      <c r="E880" s="102" t="str">
        <f t="shared" si="26"/>
        <v>04</v>
      </c>
      <c r="F880" s="102" t="str">
        <f>_xlfn.CONCAT(Tableau2[[#This Row],[2a]],Tableau2[[#This Row],[2c]])</f>
        <v>202204</v>
      </c>
      <c r="G880" s="96">
        <v>1494106</v>
      </c>
      <c r="H880">
        <v>150</v>
      </c>
      <c r="I880" s="102">
        <f>Tableau2[[#This Row],[4. poids OT (kg)]]/1000</f>
        <v>0.15</v>
      </c>
      <c r="J880" t="s">
        <v>46</v>
      </c>
      <c r="K880">
        <v>160</v>
      </c>
      <c r="L880">
        <v>73490</v>
      </c>
      <c r="M880" t="s">
        <v>204</v>
      </c>
      <c r="N880">
        <v>91100</v>
      </c>
      <c r="O880" t="s">
        <v>76</v>
      </c>
      <c r="P880">
        <v>537.70799999999997</v>
      </c>
      <c r="Q880" t="s">
        <v>205</v>
      </c>
      <c r="R880">
        <v>1990</v>
      </c>
      <c r="S880" t="s">
        <v>78</v>
      </c>
      <c r="T880">
        <f>VLOOKUP(Tableau2[[#This Row],[5. type transport]],'Taux émission CO2e'!$A$5:$D$16,4,0)</f>
        <v>0.16</v>
      </c>
      <c r="U880">
        <f>VLOOKUP(Tableau2[[#This Row],[5. type transport]],'Taux émission CO2e'!$A$5:$B$16,2,0)</f>
        <v>0.3</v>
      </c>
      <c r="V880">
        <f>VLOOKUP(Tableau2[[#This Row],[5. type transport]],'Taux émission CO2e'!$A$20:$D$31,4,0)</f>
        <v>6.7400000000000002E-2</v>
      </c>
      <c r="W880">
        <f>VLOOKUP(Tableau2[[#This Row],[5. type transport]],'Taux émission CO2e'!$A$20:$B$31,2,0)</f>
        <v>0.7</v>
      </c>
      <c r="X880" s="98">
        <f t="shared" si="27"/>
        <v>7.676857115999999</v>
      </c>
    </row>
    <row r="881" spans="1:24" x14ac:dyDescent="0.25">
      <c r="A881">
        <v>20220400055</v>
      </c>
      <c r="B881" s="95">
        <v>44677</v>
      </c>
      <c r="C881" s="102">
        <f>YEAR(Tableau2[[#This Row],[2. date saisie]])</f>
        <v>2022</v>
      </c>
      <c r="D881" s="102">
        <f>MONTH(Tableau2[[#This Row],[2. date saisie]])</f>
        <v>4</v>
      </c>
      <c r="E881" s="102" t="str">
        <f t="shared" si="26"/>
        <v>04</v>
      </c>
      <c r="F881" s="102" t="str">
        <f>_xlfn.CONCAT(Tableau2[[#This Row],[2a]],Tableau2[[#This Row],[2c]])</f>
        <v>202204</v>
      </c>
      <c r="G881" s="96">
        <v>1497175</v>
      </c>
      <c r="H881">
        <v>150</v>
      </c>
      <c r="I881" s="102">
        <f>Tableau2[[#This Row],[4. poids OT (kg)]]/1000</f>
        <v>0.15</v>
      </c>
      <c r="J881" t="s">
        <v>46</v>
      </c>
      <c r="K881">
        <v>175</v>
      </c>
      <c r="L881">
        <v>40300</v>
      </c>
      <c r="M881" t="s">
        <v>92</v>
      </c>
      <c r="N881">
        <v>91100</v>
      </c>
      <c r="O881" t="s">
        <v>76</v>
      </c>
      <c r="P881">
        <v>752.09199999999998</v>
      </c>
      <c r="Q881" t="s">
        <v>93</v>
      </c>
      <c r="R881">
        <v>1973</v>
      </c>
      <c r="S881" t="s">
        <v>78</v>
      </c>
      <c r="T881">
        <f>VLOOKUP(Tableau2[[#This Row],[5. type transport]],'Taux émission CO2e'!$A$5:$D$16,4,0)</f>
        <v>0.16</v>
      </c>
      <c r="U881">
        <f>VLOOKUP(Tableau2[[#This Row],[5. type transport]],'Taux émission CO2e'!$A$5:$B$16,2,0)</f>
        <v>0.3</v>
      </c>
      <c r="V881">
        <f>VLOOKUP(Tableau2[[#This Row],[5. type transport]],'Taux émission CO2e'!$A$20:$D$31,4,0)</f>
        <v>6.7400000000000002E-2</v>
      </c>
      <c r="W881">
        <f>VLOOKUP(Tableau2[[#This Row],[5. type transport]],'Taux émission CO2e'!$A$20:$B$31,2,0)</f>
        <v>0.7</v>
      </c>
      <c r="X881" s="98">
        <f t="shared" si="27"/>
        <v>10.737617484000001</v>
      </c>
    </row>
    <row r="882" spans="1:24" x14ac:dyDescent="0.25">
      <c r="A882">
        <v>20220400055</v>
      </c>
      <c r="B882" s="95">
        <v>44678</v>
      </c>
      <c r="C882" s="102">
        <f>YEAR(Tableau2[[#This Row],[2. date saisie]])</f>
        <v>2022</v>
      </c>
      <c r="D882" s="102">
        <f>MONTH(Tableau2[[#This Row],[2. date saisie]])</f>
        <v>4</v>
      </c>
      <c r="E882" s="102" t="str">
        <f t="shared" si="26"/>
        <v>04</v>
      </c>
      <c r="F882" s="102" t="str">
        <f>_xlfn.CONCAT(Tableau2[[#This Row],[2a]],Tableau2[[#This Row],[2c]])</f>
        <v>202204</v>
      </c>
      <c r="G882" s="96">
        <v>1498521</v>
      </c>
      <c r="H882">
        <v>117</v>
      </c>
      <c r="I882" s="102">
        <f>Tableau2[[#This Row],[4. poids OT (kg)]]/1000</f>
        <v>0.11700000000000001</v>
      </c>
      <c r="J882" t="s">
        <v>39</v>
      </c>
      <c r="K882">
        <v>80</v>
      </c>
      <c r="L882">
        <v>91100</v>
      </c>
      <c r="M882" t="s">
        <v>70</v>
      </c>
      <c r="N882">
        <v>94440</v>
      </c>
      <c r="O882" t="s">
        <v>120</v>
      </c>
      <c r="P882">
        <v>34.085999999999999</v>
      </c>
      <c r="Q882" t="s">
        <v>72</v>
      </c>
      <c r="R882">
        <v>1969</v>
      </c>
      <c r="S882" t="s">
        <v>69</v>
      </c>
      <c r="T882">
        <f>VLOOKUP(Tableau2[[#This Row],[5. type transport]],'Taux émission CO2e'!$A$5:$D$16,4,0)</f>
        <v>0.24099999999999999</v>
      </c>
      <c r="U882">
        <f>VLOOKUP(Tableau2[[#This Row],[5. type transport]],'Taux émission CO2e'!$A$5:$B$16,2,0)</f>
        <v>1</v>
      </c>
      <c r="V882">
        <f>VLOOKUP(Tableau2[[#This Row],[5. type transport]],'Taux émission CO2e'!$A$20:$D$31,4,0)</f>
        <v>0</v>
      </c>
      <c r="W882">
        <f>VLOOKUP(Tableau2[[#This Row],[5. type transport]],'Taux émission CO2e'!$A$20:$B$31,2,0)</f>
        <v>0</v>
      </c>
      <c r="X882" s="98">
        <f t="shared" si="27"/>
        <v>0.96112294199999992</v>
      </c>
    </row>
    <row r="883" spans="1:24" x14ac:dyDescent="0.25">
      <c r="A883">
        <v>20220400055</v>
      </c>
      <c r="B883" s="95">
        <v>44678</v>
      </c>
      <c r="C883" s="102">
        <f>YEAR(Tableau2[[#This Row],[2. date saisie]])</f>
        <v>2022</v>
      </c>
      <c r="D883" s="102">
        <f>MONTH(Tableau2[[#This Row],[2. date saisie]])</f>
        <v>4</v>
      </c>
      <c r="E883" s="102" t="str">
        <f t="shared" si="26"/>
        <v>04</v>
      </c>
      <c r="F883" s="102" t="str">
        <f>_xlfn.CONCAT(Tableau2[[#This Row],[2a]],Tableau2[[#This Row],[2c]])</f>
        <v>202204</v>
      </c>
      <c r="G883" s="96">
        <v>1498519</v>
      </c>
      <c r="H883">
        <v>163</v>
      </c>
      <c r="I883" s="102">
        <f>Tableau2[[#This Row],[4. poids OT (kg)]]/1000</f>
        <v>0.16300000000000001</v>
      </c>
      <c r="J883" t="s">
        <v>47</v>
      </c>
      <c r="K883">
        <v>100</v>
      </c>
      <c r="L883">
        <v>91100</v>
      </c>
      <c r="M883" t="s">
        <v>70</v>
      </c>
      <c r="N883">
        <v>59200</v>
      </c>
      <c r="O883" t="s">
        <v>90</v>
      </c>
      <c r="P883">
        <v>265.54500000000002</v>
      </c>
      <c r="Q883" t="s">
        <v>72</v>
      </c>
      <c r="R883">
        <v>1969</v>
      </c>
      <c r="S883" t="s">
        <v>69</v>
      </c>
      <c r="T883">
        <f>VLOOKUP(Tableau2[[#This Row],[5. type transport]],'Taux émission CO2e'!$A$5:$D$16,4,0)</f>
        <v>0.16</v>
      </c>
      <c r="U883">
        <f>VLOOKUP(Tableau2[[#This Row],[5. type transport]],'Taux émission CO2e'!$A$5:$B$16,2,0)</f>
        <v>0.3</v>
      </c>
      <c r="V883">
        <f>VLOOKUP(Tableau2[[#This Row],[5. type transport]],'Taux émission CO2e'!$A$20:$D$31,4,0)</f>
        <v>6.7400000000000002E-2</v>
      </c>
      <c r="W883">
        <f>VLOOKUP(Tableau2[[#This Row],[5. type transport]],'Taux émission CO2e'!$A$20:$B$31,2,0)</f>
        <v>0.7</v>
      </c>
      <c r="X883" s="98">
        <f t="shared" si="27"/>
        <v>4.1197554153000002</v>
      </c>
    </row>
    <row r="884" spans="1:24" x14ac:dyDescent="0.25">
      <c r="A884">
        <v>20220400055</v>
      </c>
      <c r="B884" s="95">
        <v>44678</v>
      </c>
      <c r="C884" s="102">
        <f>YEAR(Tableau2[[#This Row],[2. date saisie]])</f>
        <v>2022</v>
      </c>
      <c r="D884" s="102">
        <f>MONTH(Tableau2[[#This Row],[2. date saisie]])</f>
        <v>4</v>
      </c>
      <c r="E884" s="102" t="str">
        <f t="shared" si="26"/>
        <v>04</v>
      </c>
      <c r="F884" s="102" t="str">
        <f>_xlfn.CONCAT(Tableau2[[#This Row],[2a]],Tableau2[[#This Row],[2c]])</f>
        <v>202204</v>
      </c>
      <c r="G884" s="96">
        <v>1498423</v>
      </c>
      <c r="H884">
        <v>120</v>
      </c>
      <c r="I884" s="102">
        <f>Tableau2[[#This Row],[4. poids OT (kg)]]/1000</f>
        <v>0.12</v>
      </c>
      <c r="J884" t="s">
        <v>47</v>
      </c>
      <c r="K884">
        <v>105</v>
      </c>
      <c r="L884">
        <v>91100</v>
      </c>
      <c r="M884" t="s">
        <v>70</v>
      </c>
      <c r="N884">
        <v>60000</v>
      </c>
      <c r="O884" t="s">
        <v>91</v>
      </c>
      <c r="P884">
        <v>133.48500000000001</v>
      </c>
      <c r="Q884" t="s">
        <v>72</v>
      </c>
      <c r="R884">
        <v>1969</v>
      </c>
      <c r="S884" t="s">
        <v>69</v>
      </c>
      <c r="T884">
        <f>VLOOKUP(Tableau2[[#This Row],[5. type transport]],'Taux émission CO2e'!$A$5:$D$16,4,0)</f>
        <v>0.16</v>
      </c>
      <c r="U884">
        <f>VLOOKUP(Tableau2[[#This Row],[5. type transport]],'Taux émission CO2e'!$A$5:$B$16,2,0)</f>
        <v>0.3</v>
      </c>
      <c r="V884">
        <f>VLOOKUP(Tableau2[[#This Row],[5. type transport]],'Taux émission CO2e'!$A$20:$D$31,4,0)</f>
        <v>6.7400000000000002E-2</v>
      </c>
      <c r="W884">
        <f>VLOOKUP(Tableau2[[#This Row],[5. type transport]],'Taux émission CO2e'!$A$20:$B$31,2,0)</f>
        <v>0.7</v>
      </c>
      <c r="X884" s="98">
        <f t="shared" si="27"/>
        <v>1.524612276</v>
      </c>
    </row>
    <row r="885" spans="1:24" x14ac:dyDescent="0.25">
      <c r="A885">
        <v>20220400055</v>
      </c>
      <c r="B885" s="95">
        <v>44678</v>
      </c>
      <c r="C885" s="102">
        <f>YEAR(Tableau2[[#This Row],[2. date saisie]])</f>
        <v>2022</v>
      </c>
      <c r="D885" s="102">
        <f>MONTH(Tableau2[[#This Row],[2. date saisie]])</f>
        <v>4</v>
      </c>
      <c r="E885" s="102" t="str">
        <f t="shared" si="26"/>
        <v>04</v>
      </c>
      <c r="F885" s="102" t="str">
        <f>_xlfn.CONCAT(Tableau2[[#This Row],[2a]],Tableau2[[#This Row],[2c]])</f>
        <v>202204</v>
      </c>
      <c r="G885" s="96">
        <v>1498522</v>
      </c>
      <c r="H885">
        <v>94</v>
      </c>
      <c r="I885" s="102">
        <f>Tableau2[[#This Row],[4. poids OT (kg)]]/1000</f>
        <v>9.4E-2</v>
      </c>
      <c r="J885" t="s">
        <v>47</v>
      </c>
      <c r="K885">
        <v>137</v>
      </c>
      <c r="L885">
        <v>91100</v>
      </c>
      <c r="M885" t="s">
        <v>70</v>
      </c>
      <c r="N885">
        <v>1300</v>
      </c>
      <c r="O885" t="s">
        <v>221</v>
      </c>
      <c r="P885">
        <v>475.202</v>
      </c>
      <c r="Q885" t="s">
        <v>72</v>
      </c>
      <c r="R885">
        <v>1969</v>
      </c>
      <c r="S885" t="s">
        <v>69</v>
      </c>
      <c r="T885">
        <f>VLOOKUP(Tableau2[[#This Row],[5. type transport]],'Taux émission CO2e'!$A$5:$D$16,4,0)</f>
        <v>0.16</v>
      </c>
      <c r="U885">
        <f>VLOOKUP(Tableau2[[#This Row],[5. type transport]],'Taux émission CO2e'!$A$5:$B$16,2,0)</f>
        <v>0.3</v>
      </c>
      <c r="V885">
        <f>VLOOKUP(Tableau2[[#This Row],[5. type transport]],'Taux émission CO2e'!$A$20:$D$31,4,0)</f>
        <v>6.7400000000000002E-2</v>
      </c>
      <c r="W885">
        <f>VLOOKUP(Tableau2[[#This Row],[5. type transport]],'Taux émission CO2e'!$A$20:$B$31,2,0)</f>
        <v>0.7</v>
      </c>
      <c r="X885" s="98">
        <f t="shared" si="27"/>
        <v>4.2515942778399998</v>
      </c>
    </row>
    <row r="886" spans="1:24" x14ac:dyDescent="0.25">
      <c r="A886">
        <v>20220400055</v>
      </c>
      <c r="B886" s="95">
        <v>44678</v>
      </c>
      <c r="C886" s="102">
        <f>YEAR(Tableau2[[#This Row],[2. date saisie]])</f>
        <v>2022</v>
      </c>
      <c r="D886" s="102">
        <f>MONTH(Tableau2[[#This Row],[2. date saisie]])</f>
        <v>4</v>
      </c>
      <c r="E886" s="102" t="str">
        <f t="shared" si="26"/>
        <v>04</v>
      </c>
      <c r="F886" s="102" t="str">
        <f>_xlfn.CONCAT(Tableau2[[#This Row],[2a]],Tableau2[[#This Row],[2c]])</f>
        <v>202204</v>
      </c>
      <c r="G886" s="96">
        <v>1498520</v>
      </c>
      <c r="H886">
        <v>137</v>
      </c>
      <c r="I886" s="102">
        <f>Tableau2[[#This Row],[4. poids OT (kg)]]/1000</f>
        <v>0.13700000000000001</v>
      </c>
      <c r="J886" t="s">
        <v>47</v>
      </c>
      <c r="K886">
        <v>155</v>
      </c>
      <c r="L886">
        <v>91100</v>
      </c>
      <c r="M886" t="s">
        <v>70</v>
      </c>
      <c r="N886">
        <v>33520</v>
      </c>
      <c r="O886" t="s">
        <v>187</v>
      </c>
      <c r="P886">
        <v>575.35599999999999</v>
      </c>
      <c r="Q886" t="s">
        <v>72</v>
      </c>
      <c r="R886">
        <v>1969</v>
      </c>
      <c r="S886" t="s">
        <v>69</v>
      </c>
      <c r="T886">
        <f>VLOOKUP(Tableau2[[#This Row],[5. type transport]],'Taux émission CO2e'!$A$5:$D$16,4,0)</f>
        <v>0.16</v>
      </c>
      <c r="U886">
        <f>VLOOKUP(Tableau2[[#This Row],[5. type transport]],'Taux émission CO2e'!$A$5:$B$16,2,0)</f>
        <v>0.3</v>
      </c>
      <c r="V886">
        <f>VLOOKUP(Tableau2[[#This Row],[5. type transport]],'Taux émission CO2e'!$A$20:$D$31,4,0)</f>
        <v>6.7400000000000002E-2</v>
      </c>
      <c r="W886">
        <f>VLOOKUP(Tableau2[[#This Row],[5. type transport]],'Taux émission CO2e'!$A$20:$B$31,2,0)</f>
        <v>0.7</v>
      </c>
      <c r="X886" s="98">
        <f t="shared" si="27"/>
        <v>7.5024466189600005</v>
      </c>
    </row>
    <row r="887" spans="1:24" x14ac:dyDescent="0.25">
      <c r="A887">
        <v>20220400055</v>
      </c>
      <c r="B887" s="95">
        <v>44678</v>
      </c>
      <c r="C887" s="102">
        <f>YEAR(Tableau2[[#This Row],[2. date saisie]])</f>
        <v>2022</v>
      </c>
      <c r="D887" s="102">
        <f>MONTH(Tableau2[[#This Row],[2. date saisie]])</f>
        <v>4</v>
      </c>
      <c r="E887" s="102" t="str">
        <f t="shared" si="26"/>
        <v>04</v>
      </c>
      <c r="F887" s="102" t="str">
        <f>_xlfn.CONCAT(Tableau2[[#This Row],[2a]],Tableau2[[#This Row],[2c]])</f>
        <v>202204</v>
      </c>
      <c r="G887" s="96">
        <v>1497611</v>
      </c>
      <c r="H887">
        <v>150</v>
      </c>
      <c r="I887" s="102">
        <f>Tableau2[[#This Row],[4. poids OT (kg)]]/1000</f>
        <v>0.15</v>
      </c>
      <c r="J887" t="s">
        <v>46</v>
      </c>
      <c r="K887">
        <v>158</v>
      </c>
      <c r="L887">
        <v>21300</v>
      </c>
      <c r="M887" t="s">
        <v>94</v>
      </c>
      <c r="N887">
        <v>91100</v>
      </c>
      <c r="O887" t="s">
        <v>76</v>
      </c>
      <c r="P887">
        <v>278.14499999999998</v>
      </c>
      <c r="Q887" t="s">
        <v>95</v>
      </c>
      <c r="R887">
        <v>1995</v>
      </c>
      <c r="S887" t="s">
        <v>78</v>
      </c>
      <c r="T887">
        <f>VLOOKUP(Tableau2[[#This Row],[5. type transport]],'Taux émission CO2e'!$A$5:$D$16,4,0)</f>
        <v>0.16</v>
      </c>
      <c r="U887">
        <f>VLOOKUP(Tableau2[[#This Row],[5. type transport]],'Taux émission CO2e'!$A$5:$B$16,2,0)</f>
        <v>0.3</v>
      </c>
      <c r="V887">
        <f>VLOOKUP(Tableau2[[#This Row],[5. type transport]],'Taux émission CO2e'!$A$20:$D$31,4,0)</f>
        <v>6.7400000000000002E-2</v>
      </c>
      <c r="W887">
        <f>VLOOKUP(Tableau2[[#This Row],[5. type transport]],'Taux émission CO2e'!$A$20:$B$31,2,0)</f>
        <v>0.7</v>
      </c>
      <c r="X887" s="98">
        <f t="shared" si="27"/>
        <v>3.9710761649999995</v>
      </c>
    </row>
    <row r="888" spans="1:24" x14ac:dyDescent="0.25">
      <c r="A888" s="97">
        <v>202000000000</v>
      </c>
      <c r="B888" s="95">
        <v>44678</v>
      </c>
      <c r="C888" s="102">
        <f>YEAR(Tableau2[[#This Row],[2. date saisie]])</f>
        <v>2022</v>
      </c>
      <c r="D888" s="102">
        <f>MONTH(Tableau2[[#This Row],[2. date saisie]])</f>
        <v>4</v>
      </c>
      <c r="E888" s="102" t="str">
        <f t="shared" si="26"/>
        <v>04</v>
      </c>
      <c r="F888" s="102" t="str">
        <f>_xlfn.CONCAT(Tableau2[[#This Row],[2a]],Tableau2[[#This Row],[2c]])</f>
        <v>202204</v>
      </c>
      <c r="G888" s="96">
        <v>1498347</v>
      </c>
      <c r="H888">
        <v>150</v>
      </c>
      <c r="I888" s="102">
        <f>Tableau2[[#This Row],[4. poids OT (kg)]]/1000</f>
        <v>0.15</v>
      </c>
      <c r="J888" t="s">
        <v>47</v>
      </c>
      <c r="K888">
        <v>158</v>
      </c>
      <c r="L888">
        <v>59100</v>
      </c>
      <c r="M888" t="s">
        <v>98</v>
      </c>
      <c r="N888">
        <v>91100</v>
      </c>
      <c r="O888" t="s">
        <v>76</v>
      </c>
      <c r="P888">
        <v>266.35300000000001</v>
      </c>
      <c r="Q888" t="s">
        <v>100</v>
      </c>
      <c r="R888">
        <v>1987</v>
      </c>
      <c r="S888" t="s">
        <v>69</v>
      </c>
      <c r="T888">
        <f>VLOOKUP(Tableau2[[#This Row],[5. type transport]],'Taux émission CO2e'!$A$5:$D$16,4,0)</f>
        <v>0.16</v>
      </c>
      <c r="U888">
        <f>VLOOKUP(Tableau2[[#This Row],[5. type transport]],'Taux émission CO2e'!$A$5:$B$16,2,0)</f>
        <v>0.3</v>
      </c>
      <c r="V888">
        <f>VLOOKUP(Tableau2[[#This Row],[5. type transport]],'Taux émission CO2e'!$A$20:$D$31,4,0)</f>
        <v>6.7400000000000002E-2</v>
      </c>
      <c r="W888">
        <f>VLOOKUP(Tableau2[[#This Row],[5. type transport]],'Taux émission CO2e'!$A$20:$B$31,2,0)</f>
        <v>0.7</v>
      </c>
      <c r="X888" s="98">
        <f t="shared" si="27"/>
        <v>3.8027217809999998</v>
      </c>
    </row>
    <row r="889" spans="1:24" x14ac:dyDescent="0.25">
      <c r="A889">
        <v>20220400055</v>
      </c>
      <c r="B889" s="95">
        <v>44678</v>
      </c>
      <c r="C889" s="102">
        <f>YEAR(Tableau2[[#This Row],[2. date saisie]])</f>
        <v>2022</v>
      </c>
      <c r="D889" s="102">
        <f>MONTH(Tableau2[[#This Row],[2. date saisie]])</f>
        <v>4</v>
      </c>
      <c r="E889" s="102" t="str">
        <f t="shared" si="26"/>
        <v>04</v>
      </c>
      <c r="F889" s="102" t="str">
        <f>_xlfn.CONCAT(Tableau2[[#This Row],[2a]],Tableau2[[#This Row],[2c]])</f>
        <v>202204</v>
      </c>
      <c r="G889" s="96">
        <v>1498518</v>
      </c>
      <c r="H889">
        <v>50</v>
      </c>
      <c r="I889" s="102">
        <f>Tableau2[[#This Row],[4. poids OT (kg)]]/1000</f>
        <v>0.05</v>
      </c>
      <c r="J889" t="s">
        <v>47</v>
      </c>
      <c r="K889">
        <v>159</v>
      </c>
      <c r="L889">
        <v>91100</v>
      </c>
      <c r="M889" t="s">
        <v>70</v>
      </c>
      <c r="N889">
        <v>40230</v>
      </c>
      <c r="O889" t="s">
        <v>199</v>
      </c>
      <c r="P889">
        <v>728.06100000000004</v>
      </c>
      <c r="Q889" t="s">
        <v>72</v>
      </c>
      <c r="R889">
        <v>1969</v>
      </c>
      <c r="S889" t="s">
        <v>69</v>
      </c>
      <c r="T889">
        <f>VLOOKUP(Tableau2[[#This Row],[5. type transport]],'Taux émission CO2e'!$A$5:$D$16,4,0)</f>
        <v>0.16</v>
      </c>
      <c r="U889">
        <f>VLOOKUP(Tableau2[[#This Row],[5. type transport]],'Taux émission CO2e'!$A$5:$B$16,2,0)</f>
        <v>0.3</v>
      </c>
      <c r="V889">
        <f>VLOOKUP(Tableau2[[#This Row],[5. type transport]],'Taux émission CO2e'!$A$20:$D$31,4,0)</f>
        <v>6.7400000000000002E-2</v>
      </c>
      <c r="W889">
        <f>VLOOKUP(Tableau2[[#This Row],[5. type transport]],'Taux émission CO2e'!$A$20:$B$31,2,0)</f>
        <v>0.7</v>
      </c>
      <c r="X889" s="98">
        <f t="shared" si="27"/>
        <v>3.4648422990000007</v>
      </c>
    </row>
    <row r="890" spans="1:24" x14ac:dyDescent="0.25">
      <c r="A890" s="97">
        <v>202000000000</v>
      </c>
      <c r="B890" s="95">
        <v>44678</v>
      </c>
      <c r="C890" s="102">
        <f>YEAR(Tableau2[[#This Row],[2. date saisie]])</f>
        <v>2022</v>
      </c>
      <c r="D890" s="102">
        <f>MONTH(Tableau2[[#This Row],[2. date saisie]])</f>
        <v>4</v>
      </c>
      <c r="E890" s="102" t="str">
        <f t="shared" si="26"/>
        <v>04</v>
      </c>
      <c r="F890" s="102" t="str">
        <f>_xlfn.CONCAT(Tableau2[[#This Row],[2a]],Tableau2[[#This Row],[2c]])</f>
        <v>202204</v>
      </c>
      <c r="G890" s="96">
        <v>1497680</v>
      </c>
      <c r="H890">
        <v>150</v>
      </c>
      <c r="I890" s="102">
        <f>Tableau2[[#This Row],[4. poids OT (kg)]]/1000</f>
        <v>0.15</v>
      </c>
      <c r="J890" t="s">
        <v>47</v>
      </c>
      <c r="K890">
        <v>220</v>
      </c>
      <c r="L890">
        <v>31390</v>
      </c>
      <c r="M890" t="s">
        <v>222</v>
      </c>
      <c r="N890">
        <v>91100</v>
      </c>
      <c r="O890" t="s">
        <v>76</v>
      </c>
      <c r="P890">
        <v>711.98699999999997</v>
      </c>
      <c r="Q890" t="s">
        <v>223</v>
      </c>
      <c r="R890">
        <v>1999</v>
      </c>
      <c r="S890" t="s">
        <v>78</v>
      </c>
      <c r="T890">
        <f>VLOOKUP(Tableau2[[#This Row],[5. type transport]],'Taux émission CO2e'!$A$5:$D$16,4,0)</f>
        <v>0.16</v>
      </c>
      <c r="U890">
        <f>VLOOKUP(Tableau2[[#This Row],[5. type transport]],'Taux émission CO2e'!$A$5:$B$16,2,0)</f>
        <v>0.3</v>
      </c>
      <c r="V890">
        <f>VLOOKUP(Tableau2[[#This Row],[5. type transport]],'Taux émission CO2e'!$A$20:$D$31,4,0)</f>
        <v>6.7400000000000002E-2</v>
      </c>
      <c r="W890">
        <f>VLOOKUP(Tableau2[[#This Row],[5. type transport]],'Taux émission CO2e'!$A$20:$B$31,2,0)</f>
        <v>0.7</v>
      </c>
      <c r="X890" s="98">
        <f t="shared" si="27"/>
        <v>10.165038399</v>
      </c>
    </row>
    <row r="891" spans="1:24" x14ac:dyDescent="0.25">
      <c r="A891" s="97">
        <v>202000000000</v>
      </c>
      <c r="B891" s="95">
        <v>44678</v>
      </c>
      <c r="C891" s="102">
        <f>YEAR(Tableau2[[#This Row],[2. date saisie]])</f>
        <v>2022</v>
      </c>
      <c r="D891" s="102">
        <f>MONTH(Tableau2[[#This Row],[2. date saisie]])</f>
        <v>4</v>
      </c>
      <c r="E891" s="102" t="str">
        <f t="shared" si="26"/>
        <v>04</v>
      </c>
      <c r="F891" s="102" t="str">
        <f>_xlfn.CONCAT(Tableau2[[#This Row],[2a]],Tableau2[[#This Row],[2c]])</f>
        <v>202204</v>
      </c>
      <c r="G891" s="96">
        <v>1498567</v>
      </c>
      <c r="H891">
        <v>318</v>
      </c>
      <c r="I891" s="102">
        <f>Tableau2[[#This Row],[4. poids OT (kg)]]/1000</f>
        <v>0.318</v>
      </c>
      <c r="J891" t="s">
        <v>47</v>
      </c>
      <c r="K891">
        <v>240</v>
      </c>
      <c r="L891">
        <v>91100</v>
      </c>
      <c r="M891" t="s">
        <v>70</v>
      </c>
      <c r="N891">
        <v>76380</v>
      </c>
      <c r="O891" t="s">
        <v>186</v>
      </c>
      <c r="P891">
        <v>173.74600000000001</v>
      </c>
      <c r="Q891" t="s">
        <v>72</v>
      </c>
      <c r="R891">
        <v>1969</v>
      </c>
      <c r="S891" t="s">
        <v>69</v>
      </c>
      <c r="T891">
        <f>VLOOKUP(Tableau2[[#This Row],[5. type transport]],'Taux émission CO2e'!$A$5:$D$16,4,0)</f>
        <v>0.16</v>
      </c>
      <c r="U891">
        <f>VLOOKUP(Tableau2[[#This Row],[5. type transport]],'Taux émission CO2e'!$A$5:$B$16,2,0)</f>
        <v>0.3</v>
      </c>
      <c r="V891">
        <f>VLOOKUP(Tableau2[[#This Row],[5. type transport]],'Taux émission CO2e'!$A$20:$D$31,4,0)</f>
        <v>6.7400000000000002E-2</v>
      </c>
      <c r="W891">
        <f>VLOOKUP(Tableau2[[#This Row],[5. type transport]],'Taux émission CO2e'!$A$20:$B$31,2,0)</f>
        <v>0.7</v>
      </c>
      <c r="X891" s="98">
        <f t="shared" si="27"/>
        <v>5.2588118810399997</v>
      </c>
    </row>
    <row r="892" spans="1:24" x14ac:dyDescent="0.25">
      <c r="A892">
        <v>20220400055</v>
      </c>
      <c r="B892" s="95">
        <v>44679</v>
      </c>
      <c r="C892" s="102">
        <f>YEAR(Tableau2[[#This Row],[2. date saisie]])</f>
        <v>2022</v>
      </c>
      <c r="D892" s="102">
        <f>MONTH(Tableau2[[#This Row],[2. date saisie]])</f>
        <v>4</v>
      </c>
      <c r="E892" s="102" t="str">
        <f t="shared" si="26"/>
        <v>04</v>
      </c>
      <c r="F892" s="102" t="str">
        <f>_xlfn.CONCAT(Tableau2[[#This Row],[2a]],Tableau2[[#This Row],[2c]])</f>
        <v>202204</v>
      </c>
      <c r="G892" s="96">
        <v>1499136</v>
      </c>
      <c r="H892">
        <v>104</v>
      </c>
      <c r="I892" s="102">
        <f>Tableau2[[#This Row],[4. poids OT (kg)]]/1000</f>
        <v>0.104</v>
      </c>
      <c r="J892" t="s">
        <v>46</v>
      </c>
      <c r="K892">
        <v>80</v>
      </c>
      <c r="L892">
        <v>91100</v>
      </c>
      <c r="M892" t="s">
        <v>70</v>
      </c>
      <c r="N892">
        <v>93380</v>
      </c>
      <c r="O892" t="s">
        <v>224</v>
      </c>
      <c r="P892">
        <v>55.384</v>
      </c>
      <c r="Q892" t="s">
        <v>72</v>
      </c>
      <c r="R892">
        <v>1969</v>
      </c>
      <c r="S892" t="s">
        <v>69</v>
      </c>
      <c r="T892">
        <f>VLOOKUP(Tableau2[[#This Row],[5. type transport]],'Taux émission CO2e'!$A$5:$D$16,4,0)</f>
        <v>0.16</v>
      </c>
      <c r="U892">
        <f>VLOOKUP(Tableau2[[#This Row],[5. type transport]],'Taux émission CO2e'!$A$5:$B$16,2,0)</f>
        <v>0.3</v>
      </c>
      <c r="V892">
        <f>VLOOKUP(Tableau2[[#This Row],[5. type transport]],'Taux émission CO2e'!$A$20:$D$31,4,0)</f>
        <v>6.7400000000000002E-2</v>
      </c>
      <c r="W892">
        <f>VLOOKUP(Tableau2[[#This Row],[5. type transport]],'Taux émission CO2e'!$A$20:$B$31,2,0)</f>
        <v>0.7</v>
      </c>
      <c r="X892" s="98">
        <f t="shared" si="27"/>
        <v>0.54823070848</v>
      </c>
    </row>
    <row r="893" spans="1:24" x14ac:dyDescent="0.25">
      <c r="A893">
        <v>20220400055</v>
      </c>
      <c r="B893" s="95">
        <v>44679</v>
      </c>
      <c r="C893" s="102">
        <f>YEAR(Tableau2[[#This Row],[2. date saisie]])</f>
        <v>2022</v>
      </c>
      <c r="D893" s="102">
        <f>MONTH(Tableau2[[#This Row],[2. date saisie]])</f>
        <v>4</v>
      </c>
      <c r="E893" s="102" t="str">
        <f t="shared" si="26"/>
        <v>04</v>
      </c>
      <c r="F893" s="102" t="str">
        <f>_xlfn.CONCAT(Tableau2[[#This Row],[2a]],Tableau2[[#This Row],[2c]])</f>
        <v>202204</v>
      </c>
      <c r="G893" s="96">
        <v>1499137</v>
      </c>
      <c r="H893">
        <v>174</v>
      </c>
      <c r="I893" s="102">
        <f>Tableau2[[#This Row],[4. poids OT (kg)]]/1000</f>
        <v>0.17399999999999999</v>
      </c>
      <c r="J893" t="s">
        <v>47</v>
      </c>
      <c r="K893">
        <v>100</v>
      </c>
      <c r="L893">
        <v>91100</v>
      </c>
      <c r="M893" t="s">
        <v>70</v>
      </c>
      <c r="N893">
        <v>59200</v>
      </c>
      <c r="O893" t="s">
        <v>90</v>
      </c>
      <c r="P893">
        <v>265.54500000000002</v>
      </c>
      <c r="Q893" t="s">
        <v>72</v>
      </c>
      <c r="R893">
        <v>1969</v>
      </c>
      <c r="S893" t="s">
        <v>69</v>
      </c>
      <c r="T893">
        <f>VLOOKUP(Tableau2[[#This Row],[5. type transport]],'Taux émission CO2e'!$A$5:$D$16,4,0)</f>
        <v>0.16</v>
      </c>
      <c r="U893">
        <f>VLOOKUP(Tableau2[[#This Row],[5. type transport]],'Taux émission CO2e'!$A$5:$B$16,2,0)</f>
        <v>0.3</v>
      </c>
      <c r="V893">
        <f>VLOOKUP(Tableau2[[#This Row],[5. type transport]],'Taux émission CO2e'!$A$20:$D$31,4,0)</f>
        <v>6.7400000000000002E-2</v>
      </c>
      <c r="W893">
        <f>VLOOKUP(Tableau2[[#This Row],[5. type transport]],'Taux émission CO2e'!$A$20:$B$31,2,0)</f>
        <v>0.7</v>
      </c>
      <c r="X893" s="98">
        <f t="shared" si="27"/>
        <v>4.3977757194000002</v>
      </c>
    </row>
    <row r="894" spans="1:24" x14ac:dyDescent="0.25">
      <c r="A894">
        <v>20220400055</v>
      </c>
      <c r="B894" s="95">
        <v>44679</v>
      </c>
      <c r="C894" s="102">
        <f>YEAR(Tableau2[[#This Row],[2. date saisie]])</f>
        <v>2022</v>
      </c>
      <c r="D894" s="102">
        <f>MONTH(Tableau2[[#This Row],[2. date saisie]])</f>
        <v>4</v>
      </c>
      <c r="E894" s="102" t="str">
        <f t="shared" si="26"/>
        <v>04</v>
      </c>
      <c r="F894" s="102" t="str">
        <f>_xlfn.CONCAT(Tableau2[[#This Row],[2a]],Tableau2[[#This Row],[2c]])</f>
        <v>202204</v>
      </c>
      <c r="G894" s="96">
        <v>1499138</v>
      </c>
      <c r="H894">
        <v>100</v>
      </c>
      <c r="I894" s="102">
        <f>Tableau2[[#This Row],[4. poids OT (kg)]]/1000</f>
        <v>0.1</v>
      </c>
      <c r="J894" t="s">
        <v>47</v>
      </c>
      <c r="K894">
        <v>159</v>
      </c>
      <c r="L894">
        <v>91100</v>
      </c>
      <c r="M894" t="s">
        <v>70</v>
      </c>
      <c r="N894">
        <v>13000</v>
      </c>
      <c r="O894" t="s">
        <v>80</v>
      </c>
      <c r="P894">
        <v>740.44500000000005</v>
      </c>
      <c r="Q894" t="s">
        <v>72</v>
      </c>
      <c r="R894">
        <v>1969</v>
      </c>
      <c r="S894" t="s">
        <v>69</v>
      </c>
      <c r="T894">
        <f>VLOOKUP(Tableau2[[#This Row],[5. type transport]],'Taux émission CO2e'!$A$5:$D$16,4,0)</f>
        <v>0.16</v>
      </c>
      <c r="U894">
        <f>VLOOKUP(Tableau2[[#This Row],[5. type transport]],'Taux émission CO2e'!$A$5:$B$16,2,0)</f>
        <v>0.3</v>
      </c>
      <c r="V894">
        <f>VLOOKUP(Tableau2[[#This Row],[5. type transport]],'Taux émission CO2e'!$A$20:$D$31,4,0)</f>
        <v>6.7400000000000002E-2</v>
      </c>
      <c r="W894">
        <f>VLOOKUP(Tableau2[[#This Row],[5. type transport]],'Taux émission CO2e'!$A$20:$B$31,2,0)</f>
        <v>0.7</v>
      </c>
      <c r="X894" s="98">
        <f t="shared" si="27"/>
        <v>7.0475555100000014</v>
      </c>
    </row>
    <row r="895" spans="1:24" x14ac:dyDescent="0.25">
      <c r="A895">
        <v>2022050075</v>
      </c>
      <c r="B895" s="95">
        <v>44679</v>
      </c>
      <c r="C895" s="102">
        <f>YEAR(Tableau2[[#This Row],[2. date saisie]])</f>
        <v>2022</v>
      </c>
      <c r="D895" s="102">
        <f>MONTH(Tableau2[[#This Row],[2. date saisie]])</f>
        <v>4</v>
      </c>
      <c r="E895" s="102" t="str">
        <f t="shared" si="26"/>
        <v>04</v>
      </c>
      <c r="F895" s="102" t="str">
        <f>_xlfn.CONCAT(Tableau2[[#This Row],[2a]],Tableau2[[#This Row],[2c]])</f>
        <v>202204</v>
      </c>
      <c r="G895" s="96">
        <v>1498993</v>
      </c>
      <c r="H895">
        <v>150</v>
      </c>
      <c r="I895" s="102">
        <f>Tableau2[[#This Row],[4. poids OT (kg)]]/1000</f>
        <v>0.15</v>
      </c>
      <c r="J895" t="s">
        <v>47</v>
      </c>
      <c r="K895">
        <v>200</v>
      </c>
      <c r="L895">
        <v>8090</v>
      </c>
      <c r="M895" t="s">
        <v>81</v>
      </c>
      <c r="N895">
        <v>91100</v>
      </c>
      <c r="O895" t="s">
        <v>76</v>
      </c>
      <c r="P895">
        <v>258.04300000000001</v>
      </c>
      <c r="Q895" t="s">
        <v>124</v>
      </c>
      <c r="R895">
        <v>1992</v>
      </c>
      <c r="S895" t="s">
        <v>78</v>
      </c>
      <c r="T895">
        <f>VLOOKUP(Tableau2[[#This Row],[5. type transport]],'Taux émission CO2e'!$A$5:$D$16,4,0)</f>
        <v>0.16</v>
      </c>
      <c r="U895">
        <f>VLOOKUP(Tableau2[[#This Row],[5. type transport]],'Taux émission CO2e'!$A$5:$B$16,2,0)</f>
        <v>0.3</v>
      </c>
      <c r="V895">
        <f>VLOOKUP(Tableau2[[#This Row],[5. type transport]],'Taux émission CO2e'!$A$20:$D$31,4,0)</f>
        <v>6.7400000000000002E-2</v>
      </c>
      <c r="W895">
        <f>VLOOKUP(Tableau2[[#This Row],[5. type transport]],'Taux émission CO2e'!$A$20:$B$31,2,0)</f>
        <v>0.7</v>
      </c>
      <c r="X895" s="98">
        <f t="shared" si="27"/>
        <v>3.6840799109999995</v>
      </c>
    </row>
    <row r="896" spans="1:24" x14ac:dyDescent="0.25">
      <c r="A896">
        <v>20220400055</v>
      </c>
      <c r="B896" s="95">
        <v>44679</v>
      </c>
      <c r="C896" s="102">
        <f>YEAR(Tableau2[[#This Row],[2. date saisie]])</f>
        <v>2022</v>
      </c>
      <c r="D896" s="102">
        <f>MONTH(Tableau2[[#This Row],[2. date saisie]])</f>
        <v>4</v>
      </c>
      <c r="E896" s="102" t="str">
        <f t="shared" si="26"/>
        <v>04</v>
      </c>
      <c r="F896" s="102" t="str">
        <f>_xlfn.CONCAT(Tableau2[[#This Row],[2a]],Tableau2[[#This Row],[2c]])</f>
        <v>202204</v>
      </c>
      <c r="G896" s="96">
        <v>1497612</v>
      </c>
      <c r="H896">
        <v>1000</v>
      </c>
      <c r="I896" s="102">
        <f>Tableau2[[#This Row],[4. poids OT (kg)]]/1000</f>
        <v>1</v>
      </c>
      <c r="J896" t="s">
        <v>33</v>
      </c>
      <c r="K896">
        <v>220</v>
      </c>
      <c r="L896">
        <v>93120</v>
      </c>
      <c r="M896" t="s">
        <v>66</v>
      </c>
      <c r="N896">
        <v>91100</v>
      </c>
      <c r="O896" t="s">
        <v>76</v>
      </c>
      <c r="P896">
        <v>54.761000000000003</v>
      </c>
      <c r="Q896" t="s">
        <v>68</v>
      </c>
      <c r="R896">
        <v>1972</v>
      </c>
      <c r="S896" t="s">
        <v>69</v>
      </c>
      <c r="T896">
        <f>VLOOKUP(Tableau2[[#This Row],[5. type transport]],'Taux émission CO2e'!$A$5:$D$16,4,0)</f>
        <v>6.7400000000000002E-2</v>
      </c>
      <c r="U896">
        <f>VLOOKUP(Tableau2[[#This Row],[5. type transport]],'Taux émission CO2e'!$A$5:$B$16,2,0)</f>
        <v>1</v>
      </c>
      <c r="V896">
        <f>VLOOKUP(Tableau2[[#This Row],[5. type transport]],'Taux émission CO2e'!$A$20:$D$31,4,0)</f>
        <v>0</v>
      </c>
      <c r="W896">
        <f>VLOOKUP(Tableau2[[#This Row],[5. type transport]],'Taux émission CO2e'!$A$20:$B$31,2,0)</f>
        <v>0</v>
      </c>
      <c r="X896" s="98">
        <f t="shared" si="27"/>
        <v>3.6908914000000004</v>
      </c>
    </row>
    <row r="897" spans="1:24" x14ac:dyDescent="0.25">
      <c r="A897">
        <v>2022050075</v>
      </c>
      <c r="B897" s="95">
        <v>44679</v>
      </c>
      <c r="C897" s="102">
        <f>YEAR(Tableau2[[#This Row],[2. date saisie]])</f>
        <v>2022</v>
      </c>
      <c r="D897" s="102">
        <f>MONTH(Tableau2[[#This Row],[2. date saisie]])</f>
        <v>4</v>
      </c>
      <c r="E897" s="102" t="str">
        <f t="shared" si="26"/>
        <v>04</v>
      </c>
      <c r="F897" s="102" t="str">
        <f>_xlfn.CONCAT(Tableau2[[#This Row],[2a]],Tableau2[[#This Row],[2c]])</f>
        <v>202204</v>
      </c>
      <c r="G897" s="96">
        <v>1498236</v>
      </c>
      <c r="H897">
        <v>300</v>
      </c>
      <c r="I897" s="102">
        <f>Tableau2[[#This Row],[4. poids OT (kg)]]/1000</f>
        <v>0.3</v>
      </c>
      <c r="J897" t="s">
        <v>47</v>
      </c>
      <c r="K897">
        <v>239</v>
      </c>
      <c r="L897">
        <v>26750</v>
      </c>
      <c r="M897" t="s">
        <v>82</v>
      </c>
      <c r="N897">
        <v>91100</v>
      </c>
      <c r="O897" t="s">
        <v>76</v>
      </c>
      <c r="P897">
        <v>541.52599999999995</v>
      </c>
      <c r="Q897" t="s">
        <v>83</v>
      </c>
      <c r="R897">
        <v>1998</v>
      </c>
      <c r="S897" t="s">
        <v>78</v>
      </c>
      <c r="T897">
        <f>VLOOKUP(Tableau2[[#This Row],[5. type transport]],'Taux émission CO2e'!$A$5:$D$16,4,0)</f>
        <v>0.16</v>
      </c>
      <c r="U897">
        <f>VLOOKUP(Tableau2[[#This Row],[5. type transport]],'Taux émission CO2e'!$A$5:$B$16,2,0)</f>
        <v>0.3</v>
      </c>
      <c r="V897">
        <f>VLOOKUP(Tableau2[[#This Row],[5. type transport]],'Taux émission CO2e'!$A$20:$D$31,4,0)</f>
        <v>6.7400000000000002E-2</v>
      </c>
      <c r="W897">
        <f>VLOOKUP(Tableau2[[#This Row],[5. type transport]],'Taux émission CO2e'!$A$20:$B$31,2,0)</f>
        <v>0.7</v>
      </c>
      <c r="X897" s="98">
        <f t="shared" si="27"/>
        <v>15.462733403999998</v>
      </c>
    </row>
    <row r="898" spans="1:24" x14ac:dyDescent="0.25">
      <c r="A898">
        <v>2022050075</v>
      </c>
      <c r="B898" s="95">
        <v>44679</v>
      </c>
      <c r="C898" s="102">
        <f>YEAR(Tableau2[[#This Row],[2. date saisie]])</f>
        <v>2022</v>
      </c>
      <c r="D898" s="102">
        <f>MONTH(Tableau2[[#This Row],[2. date saisie]])</f>
        <v>4</v>
      </c>
      <c r="E898" s="102" t="str">
        <f t="shared" ref="E898:E961" si="28">IF(D898&lt;10,"0"&amp;D898,D898)</f>
        <v>04</v>
      </c>
      <c r="F898" s="102" t="str">
        <f>_xlfn.CONCAT(Tableau2[[#This Row],[2a]],Tableau2[[#This Row],[2c]])</f>
        <v>202204</v>
      </c>
      <c r="G898" s="96">
        <v>1498232</v>
      </c>
      <c r="H898">
        <v>800</v>
      </c>
      <c r="I898" s="102">
        <f>Tableau2[[#This Row],[4. poids OT (kg)]]/1000</f>
        <v>0.8</v>
      </c>
      <c r="J898" t="s">
        <v>46</v>
      </c>
      <c r="K898">
        <v>294</v>
      </c>
      <c r="L898">
        <v>59810</v>
      </c>
      <c r="M898" t="s">
        <v>67</v>
      </c>
      <c r="N898">
        <v>91100</v>
      </c>
      <c r="O898" t="s">
        <v>76</v>
      </c>
      <c r="P898">
        <v>250.27799999999999</v>
      </c>
      <c r="Q898" t="s">
        <v>112</v>
      </c>
      <c r="R898">
        <v>1998</v>
      </c>
      <c r="S898" t="s">
        <v>69</v>
      </c>
      <c r="T898">
        <f>VLOOKUP(Tableau2[[#This Row],[5. type transport]],'Taux émission CO2e'!$A$5:$D$16,4,0)</f>
        <v>0.16</v>
      </c>
      <c r="U898">
        <f>VLOOKUP(Tableau2[[#This Row],[5. type transport]],'Taux émission CO2e'!$A$5:$B$16,2,0)</f>
        <v>0.3</v>
      </c>
      <c r="V898">
        <f>VLOOKUP(Tableau2[[#This Row],[5. type transport]],'Taux émission CO2e'!$A$20:$D$31,4,0)</f>
        <v>6.7400000000000002E-2</v>
      </c>
      <c r="W898">
        <f>VLOOKUP(Tableau2[[#This Row],[5. type transport]],'Taux émission CO2e'!$A$20:$B$31,2,0)</f>
        <v>0.7</v>
      </c>
      <c r="X898" s="98">
        <f t="shared" ref="X898:X961" si="29">(U898*T898*I898*P898)+(V898*W898*P898*I898)</f>
        <v>19.057168032</v>
      </c>
    </row>
    <row r="899" spans="1:24" x14ac:dyDescent="0.25">
      <c r="A899">
        <v>2022050075</v>
      </c>
      <c r="B899" s="95">
        <v>44680</v>
      </c>
      <c r="C899" s="102">
        <f>YEAR(Tableau2[[#This Row],[2. date saisie]])</f>
        <v>2022</v>
      </c>
      <c r="D899" s="102">
        <f>MONTH(Tableau2[[#This Row],[2. date saisie]])</f>
        <v>4</v>
      </c>
      <c r="E899" s="102" t="str">
        <f t="shared" si="28"/>
        <v>04</v>
      </c>
      <c r="F899" s="102" t="str">
        <f>_xlfn.CONCAT(Tableau2[[#This Row],[2a]],Tableau2[[#This Row],[2c]])</f>
        <v>202204</v>
      </c>
      <c r="G899" s="96">
        <v>1499637</v>
      </c>
      <c r="H899">
        <v>139</v>
      </c>
      <c r="I899" s="102">
        <f>Tableau2[[#This Row],[4. poids OT (kg)]]/1000</f>
        <v>0.13900000000000001</v>
      </c>
      <c r="J899" t="s">
        <v>39</v>
      </c>
      <c r="K899">
        <v>80</v>
      </c>
      <c r="L899">
        <v>91100</v>
      </c>
      <c r="M899" t="s">
        <v>70</v>
      </c>
      <c r="N899">
        <v>94440</v>
      </c>
      <c r="O899" t="s">
        <v>120</v>
      </c>
      <c r="P899">
        <v>34.085999999999999</v>
      </c>
      <c r="Q899" t="s">
        <v>72</v>
      </c>
      <c r="R899">
        <v>1969</v>
      </c>
      <c r="S899" t="s">
        <v>69</v>
      </c>
      <c r="T899">
        <f>VLOOKUP(Tableau2[[#This Row],[5. type transport]],'Taux émission CO2e'!$A$5:$D$16,4,0)</f>
        <v>0.24099999999999999</v>
      </c>
      <c r="U899">
        <f>VLOOKUP(Tableau2[[#This Row],[5. type transport]],'Taux émission CO2e'!$A$5:$B$16,2,0)</f>
        <v>1</v>
      </c>
      <c r="V899">
        <f>VLOOKUP(Tableau2[[#This Row],[5. type transport]],'Taux émission CO2e'!$A$20:$D$31,4,0)</f>
        <v>0</v>
      </c>
      <c r="W899">
        <f>VLOOKUP(Tableau2[[#This Row],[5. type transport]],'Taux émission CO2e'!$A$20:$B$31,2,0)</f>
        <v>0</v>
      </c>
      <c r="X899" s="98">
        <f t="shared" si="29"/>
        <v>1.141846914</v>
      </c>
    </row>
    <row r="900" spans="1:24" x14ac:dyDescent="0.25">
      <c r="A900">
        <v>20220400055</v>
      </c>
      <c r="B900" s="95">
        <v>44680</v>
      </c>
      <c r="C900" s="102">
        <f>YEAR(Tableau2[[#This Row],[2. date saisie]])</f>
        <v>2022</v>
      </c>
      <c r="D900" s="102">
        <f>MONTH(Tableau2[[#This Row],[2. date saisie]])</f>
        <v>4</v>
      </c>
      <c r="E900" s="102" t="str">
        <f t="shared" si="28"/>
        <v>04</v>
      </c>
      <c r="F900" s="102" t="str">
        <f>_xlfn.CONCAT(Tableau2[[#This Row],[2a]],Tableau2[[#This Row],[2c]])</f>
        <v>202204</v>
      </c>
      <c r="G900" s="96">
        <v>1499640</v>
      </c>
      <c r="H900">
        <v>218</v>
      </c>
      <c r="I900" s="102">
        <f>Tableau2[[#This Row],[4. poids OT (kg)]]/1000</f>
        <v>0.218</v>
      </c>
      <c r="J900" t="s">
        <v>47</v>
      </c>
      <c r="K900">
        <v>133</v>
      </c>
      <c r="L900">
        <v>91100</v>
      </c>
      <c r="M900" t="s">
        <v>70</v>
      </c>
      <c r="N900">
        <v>73490</v>
      </c>
      <c r="O900" t="s">
        <v>181</v>
      </c>
      <c r="P900">
        <v>539.01400000000001</v>
      </c>
      <c r="Q900" t="s">
        <v>72</v>
      </c>
      <c r="R900">
        <v>1969</v>
      </c>
      <c r="S900" t="s">
        <v>69</v>
      </c>
      <c r="T900">
        <f>VLOOKUP(Tableau2[[#This Row],[5. type transport]],'Taux émission CO2e'!$A$5:$D$16,4,0)</f>
        <v>0.16</v>
      </c>
      <c r="U900">
        <f>VLOOKUP(Tableau2[[#This Row],[5. type transport]],'Taux émission CO2e'!$A$5:$B$16,2,0)</f>
        <v>0.3</v>
      </c>
      <c r="V900">
        <f>VLOOKUP(Tableau2[[#This Row],[5. type transport]],'Taux émission CO2e'!$A$20:$D$31,4,0)</f>
        <v>6.7400000000000002E-2</v>
      </c>
      <c r="W900">
        <f>VLOOKUP(Tableau2[[#This Row],[5. type transport]],'Taux émission CO2e'!$A$20:$B$31,2,0)</f>
        <v>0.7</v>
      </c>
      <c r="X900" s="98">
        <f t="shared" si="29"/>
        <v>11.184130849359999</v>
      </c>
    </row>
    <row r="901" spans="1:24" x14ac:dyDescent="0.25">
      <c r="A901">
        <v>2022050075</v>
      </c>
      <c r="B901" s="95">
        <v>44680</v>
      </c>
      <c r="C901" s="102">
        <f>YEAR(Tableau2[[#This Row],[2. date saisie]])</f>
        <v>2022</v>
      </c>
      <c r="D901" s="102">
        <f>MONTH(Tableau2[[#This Row],[2. date saisie]])</f>
        <v>4</v>
      </c>
      <c r="E901" s="102" t="str">
        <f t="shared" si="28"/>
        <v>04</v>
      </c>
      <c r="F901" s="102" t="str">
        <f>_xlfn.CONCAT(Tableau2[[#This Row],[2a]],Tableau2[[#This Row],[2c]])</f>
        <v>202204</v>
      </c>
      <c r="G901" s="96">
        <v>1499052</v>
      </c>
      <c r="H901">
        <v>150</v>
      </c>
      <c r="I901" s="102">
        <f>Tableau2[[#This Row],[4. poids OT (kg)]]/1000</f>
        <v>0.15</v>
      </c>
      <c r="J901" t="s">
        <v>46</v>
      </c>
      <c r="K901">
        <v>135</v>
      </c>
      <c r="L901">
        <v>59200</v>
      </c>
      <c r="M901" t="s">
        <v>218</v>
      </c>
      <c r="N901">
        <v>91100</v>
      </c>
      <c r="O901" t="s">
        <v>76</v>
      </c>
      <c r="P901">
        <v>266.87799999999999</v>
      </c>
      <c r="Q901" t="s">
        <v>219</v>
      </c>
      <c r="R901">
        <v>1970</v>
      </c>
      <c r="S901" t="s">
        <v>78</v>
      </c>
      <c r="T901">
        <f>VLOOKUP(Tableau2[[#This Row],[5. type transport]],'Taux émission CO2e'!$A$5:$D$16,4,0)</f>
        <v>0.16</v>
      </c>
      <c r="U901">
        <f>VLOOKUP(Tableau2[[#This Row],[5. type transport]],'Taux émission CO2e'!$A$5:$B$16,2,0)</f>
        <v>0.3</v>
      </c>
      <c r="V901">
        <f>VLOOKUP(Tableau2[[#This Row],[5. type transport]],'Taux émission CO2e'!$A$20:$D$31,4,0)</f>
        <v>6.7400000000000002E-2</v>
      </c>
      <c r="W901">
        <f>VLOOKUP(Tableau2[[#This Row],[5. type transport]],'Taux émission CO2e'!$A$20:$B$31,2,0)</f>
        <v>0.7</v>
      </c>
      <c r="X901" s="98">
        <f t="shared" si="29"/>
        <v>3.8102172059999999</v>
      </c>
    </row>
    <row r="902" spans="1:24" x14ac:dyDescent="0.25">
      <c r="A902">
        <v>20220400055</v>
      </c>
      <c r="B902" s="95">
        <v>44680</v>
      </c>
      <c r="C902" s="102">
        <f>YEAR(Tableau2[[#This Row],[2. date saisie]])</f>
        <v>2022</v>
      </c>
      <c r="D902" s="102">
        <f>MONTH(Tableau2[[#This Row],[2. date saisie]])</f>
        <v>4</v>
      </c>
      <c r="E902" s="102" t="str">
        <f t="shared" si="28"/>
        <v>04</v>
      </c>
      <c r="F902" s="102" t="str">
        <f>_xlfn.CONCAT(Tableau2[[#This Row],[2a]],Tableau2[[#This Row],[2c]])</f>
        <v>202204</v>
      </c>
      <c r="G902" s="96">
        <v>1498019</v>
      </c>
      <c r="H902">
        <v>150</v>
      </c>
      <c r="I902" s="102">
        <f>Tableau2[[#This Row],[4. poids OT (kg)]]/1000</f>
        <v>0.15</v>
      </c>
      <c r="J902" t="s">
        <v>47</v>
      </c>
      <c r="K902">
        <v>140</v>
      </c>
      <c r="L902">
        <v>76380</v>
      </c>
      <c r="M902" t="s">
        <v>216</v>
      </c>
      <c r="N902">
        <v>91100</v>
      </c>
      <c r="O902" t="s">
        <v>76</v>
      </c>
      <c r="P902">
        <v>173.22</v>
      </c>
      <c r="Q902" t="s">
        <v>217</v>
      </c>
      <c r="R902">
        <v>1997</v>
      </c>
      <c r="S902" t="s">
        <v>78</v>
      </c>
      <c r="T902">
        <f>VLOOKUP(Tableau2[[#This Row],[5. type transport]],'Taux émission CO2e'!$A$5:$D$16,4,0)</f>
        <v>0.16</v>
      </c>
      <c r="U902">
        <f>VLOOKUP(Tableau2[[#This Row],[5. type transport]],'Taux émission CO2e'!$A$5:$B$16,2,0)</f>
        <v>0.3</v>
      </c>
      <c r="V902">
        <f>VLOOKUP(Tableau2[[#This Row],[5. type transport]],'Taux émission CO2e'!$A$20:$D$31,4,0)</f>
        <v>6.7400000000000002E-2</v>
      </c>
      <c r="W902">
        <f>VLOOKUP(Tableau2[[#This Row],[5. type transport]],'Taux émission CO2e'!$A$20:$B$31,2,0)</f>
        <v>0.7</v>
      </c>
      <c r="X902" s="98">
        <f t="shared" si="29"/>
        <v>2.47306194</v>
      </c>
    </row>
    <row r="903" spans="1:24" x14ac:dyDescent="0.25">
      <c r="A903">
        <v>20220400055</v>
      </c>
      <c r="B903" s="95">
        <v>44680</v>
      </c>
      <c r="C903" s="102">
        <f>YEAR(Tableau2[[#This Row],[2. date saisie]])</f>
        <v>2022</v>
      </c>
      <c r="D903" s="102">
        <f>MONTH(Tableau2[[#This Row],[2. date saisie]])</f>
        <v>4</v>
      </c>
      <c r="E903" s="102" t="str">
        <f t="shared" si="28"/>
        <v>04</v>
      </c>
      <c r="F903" s="102" t="str">
        <f>_xlfn.CONCAT(Tableau2[[#This Row],[2a]],Tableau2[[#This Row],[2c]])</f>
        <v>202204</v>
      </c>
      <c r="G903" s="96">
        <v>1499043</v>
      </c>
      <c r="H903">
        <v>150</v>
      </c>
      <c r="I903" s="102">
        <f>Tableau2[[#This Row],[4. poids OT (kg)]]/1000</f>
        <v>0.15</v>
      </c>
      <c r="J903" t="s">
        <v>47</v>
      </c>
      <c r="K903">
        <v>140</v>
      </c>
      <c r="L903">
        <v>80090</v>
      </c>
      <c r="M903" t="s">
        <v>214</v>
      </c>
      <c r="N903">
        <v>91100</v>
      </c>
      <c r="O903" t="s">
        <v>76</v>
      </c>
      <c r="P903">
        <v>186.81399999999999</v>
      </c>
      <c r="Q903" t="s">
        <v>215</v>
      </c>
      <c r="R903">
        <v>1999</v>
      </c>
      <c r="S903" t="s">
        <v>69</v>
      </c>
      <c r="T903">
        <f>VLOOKUP(Tableau2[[#This Row],[5. type transport]],'Taux émission CO2e'!$A$5:$D$16,4,0)</f>
        <v>0.16</v>
      </c>
      <c r="U903">
        <f>VLOOKUP(Tableau2[[#This Row],[5. type transport]],'Taux émission CO2e'!$A$5:$B$16,2,0)</f>
        <v>0.3</v>
      </c>
      <c r="V903">
        <f>VLOOKUP(Tableau2[[#This Row],[5. type transport]],'Taux émission CO2e'!$A$20:$D$31,4,0)</f>
        <v>6.7400000000000002E-2</v>
      </c>
      <c r="W903">
        <f>VLOOKUP(Tableau2[[#This Row],[5. type transport]],'Taux émission CO2e'!$A$20:$B$31,2,0)</f>
        <v>0.7</v>
      </c>
      <c r="X903" s="98">
        <f t="shared" si="29"/>
        <v>2.6671434779999998</v>
      </c>
    </row>
    <row r="904" spans="1:24" x14ac:dyDescent="0.25">
      <c r="A904">
        <v>20220400055</v>
      </c>
      <c r="B904" s="95">
        <v>44680</v>
      </c>
      <c r="C904" s="102">
        <f>YEAR(Tableau2[[#This Row],[2. date saisie]])</f>
        <v>2022</v>
      </c>
      <c r="D904" s="102">
        <f>MONTH(Tableau2[[#This Row],[2. date saisie]])</f>
        <v>4</v>
      </c>
      <c r="E904" s="102" t="str">
        <f t="shared" si="28"/>
        <v>04</v>
      </c>
      <c r="F904" s="102" t="str">
        <f>_xlfn.CONCAT(Tableau2[[#This Row],[2a]],Tableau2[[#This Row],[2c]])</f>
        <v>202204</v>
      </c>
      <c r="G904" s="96">
        <v>1499639</v>
      </c>
      <c r="H904">
        <v>140</v>
      </c>
      <c r="I904" s="102">
        <f>Tableau2[[#This Row],[4. poids OT (kg)]]/1000</f>
        <v>0.14000000000000001</v>
      </c>
      <c r="J904" t="s">
        <v>47</v>
      </c>
      <c r="K904">
        <v>145</v>
      </c>
      <c r="L904">
        <v>91100</v>
      </c>
      <c r="M904" t="s">
        <v>70</v>
      </c>
      <c r="N904">
        <v>69800</v>
      </c>
      <c r="O904" t="s">
        <v>211</v>
      </c>
      <c r="P904">
        <v>445.25200000000001</v>
      </c>
      <c r="Q904" t="s">
        <v>72</v>
      </c>
      <c r="R904">
        <v>1969</v>
      </c>
      <c r="S904" t="s">
        <v>69</v>
      </c>
      <c r="T904">
        <f>VLOOKUP(Tableau2[[#This Row],[5. type transport]],'Taux émission CO2e'!$A$5:$D$16,4,0)</f>
        <v>0.16</v>
      </c>
      <c r="U904">
        <f>VLOOKUP(Tableau2[[#This Row],[5. type transport]],'Taux émission CO2e'!$A$5:$B$16,2,0)</f>
        <v>0.3</v>
      </c>
      <c r="V904">
        <f>VLOOKUP(Tableau2[[#This Row],[5. type transport]],'Taux émission CO2e'!$A$20:$D$31,4,0)</f>
        <v>6.7400000000000002E-2</v>
      </c>
      <c r="W904">
        <f>VLOOKUP(Tableau2[[#This Row],[5. type transport]],'Taux émission CO2e'!$A$20:$B$31,2,0)</f>
        <v>0.7</v>
      </c>
      <c r="X904" s="98">
        <f t="shared" si="29"/>
        <v>5.9330719504000005</v>
      </c>
    </row>
    <row r="905" spans="1:24" x14ac:dyDescent="0.25">
      <c r="A905">
        <v>20220400055</v>
      </c>
      <c r="B905" s="95">
        <v>44680</v>
      </c>
      <c r="C905" s="102">
        <f>YEAR(Tableau2[[#This Row],[2. date saisie]])</f>
        <v>2022</v>
      </c>
      <c r="D905" s="102">
        <f>MONTH(Tableau2[[#This Row],[2. date saisie]])</f>
        <v>4</v>
      </c>
      <c r="E905" s="102" t="str">
        <f t="shared" si="28"/>
        <v>04</v>
      </c>
      <c r="F905" s="102" t="str">
        <f>_xlfn.CONCAT(Tableau2[[#This Row],[2a]],Tableau2[[#This Row],[2c]])</f>
        <v>202204</v>
      </c>
      <c r="G905" s="96">
        <v>1499641</v>
      </c>
      <c r="H905">
        <v>56</v>
      </c>
      <c r="I905" s="102">
        <f>Tableau2[[#This Row],[4. poids OT (kg)]]/1000</f>
        <v>5.6000000000000001E-2</v>
      </c>
      <c r="J905" t="s">
        <v>47</v>
      </c>
      <c r="K905">
        <v>154</v>
      </c>
      <c r="L905">
        <v>91100</v>
      </c>
      <c r="M905" t="s">
        <v>70</v>
      </c>
      <c r="N905">
        <v>25200</v>
      </c>
      <c r="O905" t="s">
        <v>225</v>
      </c>
      <c r="P905">
        <v>449.34</v>
      </c>
      <c r="Q905" t="s">
        <v>72</v>
      </c>
      <c r="R905">
        <v>1969</v>
      </c>
      <c r="S905" t="s">
        <v>69</v>
      </c>
      <c r="T905">
        <f>VLOOKUP(Tableau2[[#This Row],[5. type transport]],'Taux émission CO2e'!$A$5:$D$16,4,0)</f>
        <v>0.16</v>
      </c>
      <c r="U905">
        <f>VLOOKUP(Tableau2[[#This Row],[5. type transport]],'Taux émission CO2e'!$A$5:$B$16,2,0)</f>
        <v>0.3</v>
      </c>
      <c r="V905">
        <f>VLOOKUP(Tableau2[[#This Row],[5. type transport]],'Taux émission CO2e'!$A$20:$D$31,4,0)</f>
        <v>6.7400000000000002E-2</v>
      </c>
      <c r="W905">
        <f>VLOOKUP(Tableau2[[#This Row],[5. type transport]],'Taux émission CO2e'!$A$20:$B$31,2,0)</f>
        <v>0.7</v>
      </c>
      <c r="X905" s="98">
        <f t="shared" si="29"/>
        <v>2.3950181472000001</v>
      </c>
    </row>
    <row r="906" spans="1:24" x14ac:dyDescent="0.25">
      <c r="A906">
        <v>20220400055</v>
      </c>
      <c r="B906" s="95">
        <v>44680</v>
      </c>
      <c r="C906" s="102">
        <f>YEAR(Tableau2[[#This Row],[2. date saisie]])</f>
        <v>2022</v>
      </c>
      <c r="D906" s="102">
        <f>MONTH(Tableau2[[#This Row],[2. date saisie]])</f>
        <v>4</v>
      </c>
      <c r="E906" s="102" t="str">
        <f t="shared" si="28"/>
        <v>04</v>
      </c>
      <c r="F906" s="102" t="str">
        <f>_xlfn.CONCAT(Tableau2[[#This Row],[2a]],Tableau2[[#This Row],[2c]])</f>
        <v>202204</v>
      </c>
      <c r="G906" s="96">
        <v>1499642</v>
      </c>
      <c r="H906">
        <v>385</v>
      </c>
      <c r="I906" s="102">
        <f>Tableau2[[#This Row],[4. poids OT (kg)]]/1000</f>
        <v>0.38500000000000001</v>
      </c>
      <c r="J906" t="s">
        <v>47</v>
      </c>
      <c r="K906">
        <v>178</v>
      </c>
      <c r="L906">
        <v>91100</v>
      </c>
      <c r="M906" t="s">
        <v>70</v>
      </c>
      <c r="N906">
        <v>59810</v>
      </c>
      <c r="O906" t="s">
        <v>104</v>
      </c>
      <c r="P906">
        <v>248.797</v>
      </c>
      <c r="Q906" t="s">
        <v>72</v>
      </c>
      <c r="R906">
        <v>1969</v>
      </c>
      <c r="S906" t="s">
        <v>69</v>
      </c>
      <c r="T906">
        <f>VLOOKUP(Tableau2[[#This Row],[5. type transport]],'Taux émission CO2e'!$A$5:$D$16,4,0)</f>
        <v>0.16</v>
      </c>
      <c r="U906">
        <f>VLOOKUP(Tableau2[[#This Row],[5. type transport]],'Taux émission CO2e'!$A$5:$B$16,2,0)</f>
        <v>0.3</v>
      </c>
      <c r="V906">
        <f>VLOOKUP(Tableau2[[#This Row],[5. type transport]],'Taux émission CO2e'!$A$20:$D$31,4,0)</f>
        <v>6.7400000000000002E-2</v>
      </c>
      <c r="W906">
        <f>VLOOKUP(Tableau2[[#This Row],[5. type transport]],'Taux émission CO2e'!$A$20:$B$31,2,0)</f>
        <v>0.7</v>
      </c>
      <c r="X906" s="98">
        <f t="shared" si="29"/>
        <v>9.116991907100001</v>
      </c>
    </row>
    <row r="907" spans="1:24" x14ac:dyDescent="0.25">
      <c r="A907">
        <v>2022050075</v>
      </c>
      <c r="B907" s="95">
        <v>44683</v>
      </c>
      <c r="C907" s="102">
        <f>YEAR(Tableau2[[#This Row],[2. date saisie]])</f>
        <v>2022</v>
      </c>
      <c r="D907" s="102">
        <f>MONTH(Tableau2[[#This Row],[2. date saisie]])</f>
        <v>5</v>
      </c>
      <c r="E907" s="102" t="str">
        <f t="shared" si="28"/>
        <v>05</v>
      </c>
      <c r="F907" s="102" t="str">
        <f>_xlfn.CONCAT(Tableau2[[#This Row],[2a]],Tableau2[[#This Row],[2c]])</f>
        <v>202205</v>
      </c>
      <c r="G907" s="96">
        <v>1499341</v>
      </c>
      <c r="H907">
        <v>150</v>
      </c>
      <c r="I907" s="102">
        <f>Tableau2[[#This Row],[4. poids OT (kg)]]/1000</f>
        <v>0.15</v>
      </c>
      <c r="J907" t="s">
        <v>39</v>
      </c>
      <c r="K907">
        <v>80</v>
      </c>
      <c r="L907">
        <v>94440</v>
      </c>
      <c r="M907" t="s">
        <v>87</v>
      </c>
      <c r="N907">
        <v>91100</v>
      </c>
      <c r="O907" t="s">
        <v>76</v>
      </c>
      <c r="P907">
        <v>33.991</v>
      </c>
      <c r="Q907" t="s">
        <v>88</v>
      </c>
      <c r="R907">
        <v>1976</v>
      </c>
      <c r="S907" t="s">
        <v>69</v>
      </c>
      <c r="T907">
        <f>VLOOKUP(Tableau2[[#This Row],[5. type transport]],'Taux émission CO2e'!$A$5:$D$16,4,0)</f>
        <v>0.24099999999999999</v>
      </c>
      <c r="U907">
        <f>VLOOKUP(Tableau2[[#This Row],[5. type transport]],'Taux émission CO2e'!$A$5:$B$16,2,0)</f>
        <v>1</v>
      </c>
      <c r="V907">
        <f>VLOOKUP(Tableau2[[#This Row],[5. type transport]],'Taux émission CO2e'!$A$20:$D$31,4,0)</f>
        <v>0</v>
      </c>
      <c r="W907">
        <f>VLOOKUP(Tableau2[[#This Row],[5. type transport]],'Taux émission CO2e'!$A$20:$B$31,2,0)</f>
        <v>0</v>
      </c>
      <c r="X907" s="98">
        <f t="shared" si="29"/>
        <v>1.2287746499999999</v>
      </c>
    </row>
    <row r="908" spans="1:24" x14ac:dyDescent="0.25">
      <c r="A908">
        <v>2022050075</v>
      </c>
      <c r="B908" s="95">
        <v>44683</v>
      </c>
      <c r="C908" s="102">
        <f>YEAR(Tableau2[[#This Row],[2. date saisie]])</f>
        <v>2022</v>
      </c>
      <c r="D908" s="102">
        <f>MONTH(Tableau2[[#This Row],[2. date saisie]])</f>
        <v>5</v>
      </c>
      <c r="E908" s="102" t="str">
        <f t="shared" si="28"/>
        <v>05</v>
      </c>
      <c r="F908" s="102" t="str">
        <f>_xlfn.CONCAT(Tableau2[[#This Row],[2a]],Tableau2[[#This Row],[2c]])</f>
        <v>202205</v>
      </c>
      <c r="G908" s="96">
        <v>1500363</v>
      </c>
      <c r="H908">
        <v>105</v>
      </c>
      <c r="I908" s="102">
        <f>Tableau2[[#This Row],[4. poids OT (kg)]]/1000</f>
        <v>0.105</v>
      </c>
      <c r="J908" t="s">
        <v>47</v>
      </c>
      <c r="K908">
        <v>100</v>
      </c>
      <c r="L908">
        <v>91100</v>
      </c>
      <c r="M908" t="s">
        <v>70</v>
      </c>
      <c r="N908">
        <v>59243</v>
      </c>
      <c r="O908" t="s">
        <v>101</v>
      </c>
      <c r="P908">
        <v>250.57900000000001</v>
      </c>
      <c r="Q908" t="s">
        <v>72</v>
      </c>
      <c r="R908">
        <v>1969</v>
      </c>
      <c r="S908" t="s">
        <v>69</v>
      </c>
      <c r="T908">
        <f>VLOOKUP(Tableau2[[#This Row],[5. type transport]],'Taux émission CO2e'!$A$5:$D$16,4,0)</f>
        <v>0.16</v>
      </c>
      <c r="U908">
        <f>VLOOKUP(Tableau2[[#This Row],[5. type transport]],'Taux émission CO2e'!$A$5:$B$16,2,0)</f>
        <v>0.3</v>
      </c>
      <c r="V908">
        <f>VLOOKUP(Tableau2[[#This Row],[5. type transport]],'Taux émission CO2e'!$A$20:$D$31,4,0)</f>
        <v>6.7400000000000002E-2</v>
      </c>
      <c r="W908">
        <f>VLOOKUP(Tableau2[[#This Row],[5. type transport]],'Taux émission CO2e'!$A$20:$B$31,2,0)</f>
        <v>0.7</v>
      </c>
      <c r="X908" s="98">
        <f t="shared" si="29"/>
        <v>2.5042614681000002</v>
      </c>
    </row>
    <row r="909" spans="1:24" x14ac:dyDescent="0.25">
      <c r="A909">
        <v>2022050075</v>
      </c>
      <c r="B909" s="95">
        <v>44683</v>
      </c>
      <c r="C909" s="102">
        <f>YEAR(Tableau2[[#This Row],[2. date saisie]])</f>
        <v>2022</v>
      </c>
      <c r="D909" s="102">
        <f>MONTH(Tableau2[[#This Row],[2. date saisie]])</f>
        <v>5</v>
      </c>
      <c r="E909" s="102" t="str">
        <f t="shared" si="28"/>
        <v>05</v>
      </c>
      <c r="F909" s="102" t="str">
        <f>_xlfn.CONCAT(Tableau2[[#This Row],[2a]],Tableau2[[#This Row],[2c]])</f>
        <v>202205</v>
      </c>
      <c r="G909" s="96">
        <v>1500365</v>
      </c>
      <c r="H909">
        <v>182</v>
      </c>
      <c r="I909" s="102">
        <f>Tableau2[[#This Row],[4. poids OT (kg)]]/1000</f>
        <v>0.182</v>
      </c>
      <c r="J909" t="s">
        <v>47</v>
      </c>
      <c r="K909">
        <v>108</v>
      </c>
      <c r="L909">
        <v>91100</v>
      </c>
      <c r="M909" t="s">
        <v>70</v>
      </c>
      <c r="N909">
        <v>89440</v>
      </c>
      <c r="O909" t="s">
        <v>137</v>
      </c>
      <c r="P909">
        <v>167.37</v>
      </c>
      <c r="Q909" t="s">
        <v>72</v>
      </c>
      <c r="R909">
        <v>1969</v>
      </c>
      <c r="S909" t="s">
        <v>69</v>
      </c>
      <c r="T909">
        <f>VLOOKUP(Tableau2[[#This Row],[5. type transport]],'Taux émission CO2e'!$A$5:$D$16,4,0)</f>
        <v>0.16</v>
      </c>
      <c r="U909">
        <f>VLOOKUP(Tableau2[[#This Row],[5. type transport]],'Taux émission CO2e'!$A$5:$B$16,2,0)</f>
        <v>0.3</v>
      </c>
      <c r="V909">
        <f>VLOOKUP(Tableau2[[#This Row],[5. type transport]],'Taux émission CO2e'!$A$20:$D$31,4,0)</f>
        <v>6.7400000000000002E-2</v>
      </c>
      <c r="W909">
        <f>VLOOKUP(Tableau2[[#This Row],[5. type transport]],'Taux émission CO2e'!$A$20:$B$31,2,0)</f>
        <v>0.7</v>
      </c>
      <c r="X909" s="98">
        <f t="shared" si="29"/>
        <v>2.8993103412000001</v>
      </c>
    </row>
    <row r="910" spans="1:24" x14ac:dyDescent="0.25">
      <c r="A910">
        <v>2022050075</v>
      </c>
      <c r="B910" s="95">
        <v>44683</v>
      </c>
      <c r="C910" s="102">
        <f>YEAR(Tableau2[[#This Row],[2. date saisie]])</f>
        <v>2022</v>
      </c>
      <c r="D910" s="102">
        <f>MONTH(Tableau2[[#This Row],[2. date saisie]])</f>
        <v>5</v>
      </c>
      <c r="E910" s="102" t="str">
        <f t="shared" si="28"/>
        <v>05</v>
      </c>
      <c r="F910" s="102" t="str">
        <f>_xlfn.CONCAT(Tableau2[[#This Row],[2a]],Tableau2[[#This Row],[2c]])</f>
        <v>202205</v>
      </c>
      <c r="G910" s="96">
        <v>1500364</v>
      </c>
      <c r="H910">
        <v>218</v>
      </c>
      <c r="I910" s="102">
        <f>Tableau2[[#This Row],[4. poids OT (kg)]]/1000</f>
        <v>0.218</v>
      </c>
      <c r="J910" t="s">
        <v>47</v>
      </c>
      <c r="K910">
        <v>133</v>
      </c>
      <c r="L910">
        <v>91100</v>
      </c>
      <c r="M910" t="s">
        <v>70</v>
      </c>
      <c r="N910">
        <v>73490</v>
      </c>
      <c r="O910" t="s">
        <v>181</v>
      </c>
      <c r="P910">
        <v>539.01400000000001</v>
      </c>
      <c r="Q910" t="s">
        <v>72</v>
      </c>
      <c r="R910">
        <v>1969</v>
      </c>
      <c r="S910" t="s">
        <v>69</v>
      </c>
      <c r="T910">
        <f>VLOOKUP(Tableau2[[#This Row],[5. type transport]],'Taux émission CO2e'!$A$5:$D$16,4,0)</f>
        <v>0.16</v>
      </c>
      <c r="U910">
        <f>VLOOKUP(Tableau2[[#This Row],[5. type transport]],'Taux émission CO2e'!$A$5:$B$16,2,0)</f>
        <v>0.3</v>
      </c>
      <c r="V910">
        <f>VLOOKUP(Tableau2[[#This Row],[5. type transport]],'Taux émission CO2e'!$A$20:$D$31,4,0)</f>
        <v>6.7400000000000002E-2</v>
      </c>
      <c r="W910">
        <f>VLOOKUP(Tableau2[[#This Row],[5. type transport]],'Taux émission CO2e'!$A$20:$B$31,2,0)</f>
        <v>0.7</v>
      </c>
      <c r="X910" s="98">
        <f t="shared" si="29"/>
        <v>11.184130849359999</v>
      </c>
    </row>
    <row r="911" spans="1:24" x14ac:dyDescent="0.25">
      <c r="A911">
        <v>2022050075</v>
      </c>
      <c r="B911" s="95">
        <v>44683</v>
      </c>
      <c r="C911" s="102">
        <f>YEAR(Tableau2[[#This Row],[2. date saisie]])</f>
        <v>2022</v>
      </c>
      <c r="D911" s="102">
        <f>MONTH(Tableau2[[#This Row],[2. date saisie]])</f>
        <v>5</v>
      </c>
      <c r="E911" s="102" t="str">
        <f t="shared" si="28"/>
        <v>05</v>
      </c>
      <c r="F911" s="102" t="str">
        <f>_xlfn.CONCAT(Tableau2[[#This Row],[2a]],Tableau2[[#This Row],[2c]])</f>
        <v>202205</v>
      </c>
      <c r="G911" s="96">
        <v>1500366</v>
      </c>
      <c r="H911">
        <v>291</v>
      </c>
      <c r="I911" s="102">
        <f>Tableau2[[#This Row],[4. poids OT (kg)]]/1000</f>
        <v>0.29099999999999998</v>
      </c>
      <c r="J911" t="s">
        <v>47</v>
      </c>
      <c r="K911">
        <v>200</v>
      </c>
      <c r="L911">
        <v>91100</v>
      </c>
      <c r="M911" t="s">
        <v>70</v>
      </c>
      <c r="N911">
        <v>80090</v>
      </c>
      <c r="O911" t="s">
        <v>193</v>
      </c>
      <c r="P911">
        <v>188.583</v>
      </c>
      <c r="Q911" t="s">
        <v>72</v>
      </c>
      <c r="R911">
        <v>1969</v>
      </c>
      <c r="S911" t="s">
        <v>69</v>
      </c>
      <c r="T911">
        <f>VLOOKUP(Tableau2[[#This Row],[5. type transport]],'Taux émission CO2e'!$A$5:$D$16,4,0)</f>
        <v>0.16</v>
      </c>
      <c r="U911">
        <f>VLOOKUP(Tableau2[[#This Row],[5. type transport]],'Taux émission CO2e'!$A$5:$B$16,2,0)</f>
        <v>0.3</v>
      </c>
      <c r="V911">
        <f>VLOOKUP(Tableau2[[#This Row],[5. type transport]],'Taux émission CO2e'!$A$20:$D$31,4,0)</f>
        <v>6.7400000000000002E-2</v>
      </c>
      <c r="W911">
        <f>VLOOKUP(Tableau2[[#This Row],[5. type transport]],'Taux émission CO2e'!$A$20:$B$31,2,0)</f>
        <v>0.7</v>
      </c>
      <c r="X911" s="98">
        <f t="shared" si="29"/>
        <v>5.2232550125399992</v>
      </c>
    </row>
    <row r="912" spans="1:24" x14ac:dyDescent="0.25">
      <c r="A912">
        <v>2022050075</v>
      </c>
      <c r="B912" s="95">
        <v>44683</v>
      </c>
      <c r="C912" s="102">
        <f>YEAR(Tableau2[[#This Row],[2. date saisie]])</f>
        <v>2022</v>
      </c>
      <c r="D912" s="102">
        <f>MONTH(Tableau2[[#This Row],[2. date saisie]])</f>
        <v>5</v>
      </c>
      <c r="E912" s="102" t="str">
        <f t="shared" si="28"/>
        <v>05</v>
      </c>
      <c r="F912" s="102" t="str">
        <f>_xlfn.CONCAT(Tableau2[[#This Row],[2a]],Tableau2[[#This Row],[2c]])</f>
        <v>202205</v>
      </c>
      <c r="G912" s="96">
        <v>1500362</v>
      </c>
      <c r="H912">
        <v>318</v>
      </c>
      <c r="I912" s="102">
        <f>Tableau2[[#This Row],[4. poids OT (kg)]]/1000</f>
        <v>0.318</v>
      </c>
      <c r="J912" t="s">
        <v>47</v>
      </c>
      <c r="K912">
        <v>234</v>
      </c>
      <c r="L912">
        <v>91100</v>
      </c>
      <c r="M912" t="s">
        <v>70</v>
      </c>
      <c r="N912">
        <v>59810</v>
      </c>
      <c r="O912" t="s">
        <v>104</v>
      </c>
      <c r="P912">
        <v>248.797</v>
      </c>
      <c r="Q912" t="s">
        <v>72</v>
      </c>
      <c r="R912">
        <v>1969</v>
      </c>
      <c r="S912" t="s">
        <v>69</v>
      </c>
      <c r="T912">
        <f>VLOOKUP(Tableau2[[#This Row],[5. type transport]],'Taux émission CO2e'!$A$5:$D$16,4,0)</f>
        <v>0.16</v>
      </c>
      <c r="U912">
        <f>VLOOKUP(Tableau2[[#This Row],[5. type transport]],'Taux émission CO2e'!$A$5:$B$16,2,0)</f>
        <v>0.3</v>
      </c>
      <c r="V912">
        <f>VLOOKUP(Tableau2[[#This Row],[5. type transport]],'Taux émission CO2e'!$A$20:$D$31,4,0)</f>
        <v>6.7400000000000002E-2</v>
      </c>
      <c r="W912">
        <f>VLOOKUP(Tableau2[[#This Row],[5. type transport]],'Taux émission CO2e'!$A$20:$B$31,2,0)</f>
        <v>0.7</v>
      </c>
      <c r="X912" s="98">
        <f t="shared" si="29"/>
        <v>7.5303985102799995</v>
      </c>
    </row>
    <row r="913" spans="1:24" x14ac:dyDescent="0.25">
      <c r="A913">
        <v>2022050075</v>
      </c>
      <c r="B913" s="95">
        <v>44683</v>
      </c>
      <c r="C913" s="102">
        <f>YEAR(Tableau2[[#This Row],[2. date saisie]])</f>
        <v>2022</v>
      </c>
      <c r="D913" s="102">
        <f>MONTH(Tableau2[[#This Row],[2. date saisie]])</f>
        <v>5</v>
      </c>
      <c r="E913" s="102" t="str">
        <f t="shared" si="28"/>
        <v>05</v>
      </c>
      <c r="F913" s="102" t="str">
        <f>_xlfn.CONCAT(Tableau2[[#This Row],[2a]],Tableau2[[#This Row],[2c]])</f>
        <v>202205</v>
      </c>
      <c r="G913" s="96">
        <v>1499633</v>
      </c>
      <c r="H913">
        <v>1000</v>
      </c>
      <c r="I913" s="102">
        <f>Tableau2[[#This Row],[4. poids OT (kg)]]/1000</f>
        <v>1</v>
      </c>
      <c r="J913" t="s">
        <v>47</v>
      </c>
      <c r="K913">
        <v>450</v>
      </c>
      <c r="L913">
        <v>39570</v>
      </c>
      <c r="M913" t="s">
        <v>115</v>
      </c>
      <c r="N913">
        <v>91100</v>
      </c>
      <c r="O913" t="s">
        <v>76</v>
      </c>
      <c r="P913">
        <v>380.58600000000001</v>
      </c>
      <c r="Q913" t="s">
        <v>116</v>
      </c>
      <c r="R913">
        <v>1986</v>
      </c>
      <c r="S913" t="s">
        <v>69</v>
      </c>
      <c r="T913">
        <f>VLOOKUP(Tableau2[[#This Row],[5. type transport]],'Taux émission CO2e'!$A$5:$D$16,4,0)</f>
        <v>0.16</v>
      </c>
      <c r="U913">
        <f>VLOOKUP(Tableau2[[#This Row],[5. type transport]],'Taux émission CO2e'!$A$5:$B$16,2,0)</f>
        <v>0.3</v>
      </c>
      <c r="V913">
        <f>VLOOKUP(Tableau2[[#This Row],[5. type transport]],'Taux émission CO2e'!$A$20:$D$31,4,0)</f>
        <v>6.7400000000000002E-2</v>
      </c>
      <c r="W913">
        <f>VLOOKUP(Tableau2[[#This Row],[5. type transport]],'Taux émission CO2e'!$A$20:$B$31,2,0)</f>
        <v>0.7</v>
      </c>
      <c r="X913" s="98">
        <f t="shared" si="29"/>
        <v>36.22417548</v>
      </c>
    </row>
    <row r="914" spans="1:24" x14ac:dyDescent="0.25">
      <c r="A914">
        <v>2022050075</v>
      </c>
      <c r="B914" s="95">
        <v>44683</v>
      </c>
      <c r="C914" s="102">
        <f>YEAR(Tableau2[[#This Row],[2. date saisie]])</f>
        <v>2022</v>
      </c>
      <c r="D914" s="102">
        <f>MONTH(Tableau2[[#This Row],[2. date saisie]])</f>
        <v>5</v>
      </c>
      <c r="E914" s="102" t="str">
        <f t="shared" si="28"/>
        <v>05</v>
      </c>
      <c r="F914" s="102" t="str">
        <f>_xlfn.CONCAT(Tableau2[[#This Row],[2a]],Tableau2[[#This Row],[2c]])</f>
        <v>202205</v>
      </c>
      <c r="G914" s="96">
        <v>1498237</v>
      </c>
      <c r="H914">
        <v>5000</v>
      </c>
      <c r="I914" s="102">
        <f>Tableau2[[#This Row],[4. poids OT (kg)]]/1000</f>
        <v>5</v>
      </c>
      <c r="J914" t="s">
        <v>44</v>
      </c>
      <c r="K914">
        <v>550</v>
      </c>
      <c r="L914">
        <v>62138</v>
      </c>
      <c r="M914" t="s">
        <v>132</v>
      </c>
      <c r="N914">
        <v>91100</v>
      </c>
      <c r="O914" t="s">
        <v>76</v>
      </c>
      <c r="P914">
        <v>247.541</v>
      </c>
      <c r="Q914" t="s">
        <v>133</v>
      </c>
      <c r="R914">
        <v>1991</v>
      </c>
      <c r="S914" t="s">
        <v>69</v>
      </c>
      <c r="T914">
        <f>VLOOKUP(Tableau2[[#This Row],[5. type transport]],'Taux émission CO2e'!$A$5:$D$16,4,0)</f>
        <v>0.16</v>
      </c>
      <c r="U914">
        <f>VLOOKUP(Tableau2[[#This Row],[5. type transport]],'Taux émission CO2e'!$A$5:$B$16,2,0)</f>
        <v>1</v>
      </c>
      <c r="V914">
        <f>VLOOKUP(Tableau2[[#This Row],[5. type transport]],'Taux émission CO2e'!$A$20:$D$31,4,0)</f>
        <v>0</v>
      </c>
      <c r="W914">
        <f>VLOOKUP(Tableau2[[#This Row],[5. type transport]],'Taux émission CO2e'!$A$20:$B$31,2,0)</f>
        <v>0</v>
      </c>
      <c r="X914" s="98">
        <f t="shared" si="29"/>
        <v>198.03280000000001</v>
      </c>
    </row>
    <row r="915" spans="1:24" x14ac:dyDescent="0.25">
      <c r="A915">
        <v>2022050075</v>
      </c>
      <c r="B915" s="95">
        <v>44684</v>
      </c>
      <c r="C915" s="102">
        <f>YEAR(Tableau2[[#This Row],[2. date saisie]])</f>
        <v>2022</v>
      </c>
      <c r="D915" s="102">
        <f>MONTH(Tableau2[[#This Row],[2. date saisie]])</f>
        <v>5</v>
      </c>
      <c r="E915" s="102" t="str">
        <f t="shared" si="28"/>
        <v>05</v>
      </c>
      <c r="F915" s="102" t="str">
        <f>_xlfn.CONCAT(Tableau2[[#This Row],[2a]],Tableau2[[#This Row],[2c]])</f>
        <v>202205</v>
      </c>
      <c r="G915" s="96">
        <v>1500367</v>
      </c>
      <c r="H915">
        <v>100</v>
      </c>
      <c r="I915" s="102">
        <f>Tableau2[[#This Row],[4. poids OT (kg)]]/1000</f>
        <v>0.1</v>
      </c>
      <c r="J915" t="s">
        <v>47</v>
      </c>
      <c r="K915">
        <v>100</v>
      </c>
      <c r="L915">
        <v>91100</v>
      </c>
      <c r="M915" t="s">
        <v>70</v>
      </c>
      <c r="N915">
        <v>59800</v>
      </c>
      <c r="O915" t="s">
        <v>119</v>
      </c>
      <c r="P915">
        <v>254.17500000000001</v>
      </c>
      <c r="Q915" t="s">
        <v>72</v>
      </c>
      <c r="R915">
        <v>1969</v>
      </c>
      <c r="S915" t="s">
        <v>69</v>
      </c>
      <c r="T915">
        <f>VLOOKUP(Tableau2[[#This Row],[5. type transport]],'Taux émission CO2e'!$A$5:$D$16,4,0)</f>
        <v>0.16</v>
      </c>
      <c r="U915">
        <f>VLOOKUP(Tableau2[[#This Row],[5. type transport]],'Taux émission CO2e'!$A$5:$B$16,2,0)</f>
        <v>0.3</v>
      </c>
      <c r="V915">
        <f>VLOOKUP(Tableau2[[#This Row],[5. type transport]],'Taux émission CO2e'!$A$20:$D$31,4,0)</f>
        <v>6.7400000000000002E-2</v>
      </c>
      <c r="W915">
        <f>VLOOKUP(Tableau2[[#This Row],[5. type transport]],'Taux émission CO2e'!$A$20:$B$31,2,0)</f>
        <v>0.7</v>
      </c>
      <c r="X915" s="98">
        <f t="shared" si="29"/>
        <v>2.4192376500000004</v>
      </c>
    </row>
    <row r="916" spans="1:24" x14ac:dyDescent="0.25">
      <c r="A916">
        <v>2022050075</v>
      </c>
      <c r="B916" s="95">
        <v>44685</v>
      </c>
      <c r="C916" s="102">
        <f>YEAR(Tableau2[[#This Row],[2. date saisie]])</f>
        <v>2022</v>
      </c>
      <c r="D916" s="102">
        <f>MONTH(Tableau2[[#This Row],[2. date saisie]])</f>
        <v>5</v>
      </c>
      <c r="E916" s="102" t="str">
        <f t="shared" si="28"/>
        <v>05</v>
      </c>
      <c r="F916" s="102" t="str">
        <f>_xlfn.CONCAT(Tableau2[[#This Row],[2a]],Tableau2[[#This Row],[2c]])</f>
        <v>202205</v>
      </c>
      <c r="G916" s="96">
        <v>1500498</v>
      </c>
      <c r="H916">
        <v>150</v>
      </c>
      <c r="I916" s="102">
        <f>Tableau2[[#This Row],[4. poids OT (kg)]]/1000</f>
        <v>0.15</v>
      </c>
      <c r="J916" t="s">
        <v>46</v>
      </c>
      <c r="K916">
        <v>158</v>
      </c>
      <c r="L916">
        <v>21300</v>
      </c>
      <c r="M916" t="s">
        <v>94</v>
      </c>
      <c r="N916">
        <v>91100</v>
      </c>
      <c r="O916" t="s">
        <v>76</v>
      </c>
      <c r="P916">
        <v>278.14499999999998</v>
      </c>
      <c r="Q916" t="s">
        <v>95</v>
      </c>
      <c r="R916">
        <v>1995</v>
      </c>
      <c r="S916" t="s">
        <v>78</v>
      </c>
      <c r="T916">
        <f>VLOOKUP(Tableau2[[#This Row],[5. type transport]],'Taux émission CO2e'!$A$5:$D$16,4,0)</f>
        <v>0.16</v>
      </c>
      <c r="U916">
        <f>VLOOKUP(Tableau2[[#This Row],[5. type transport]],'Taux émission CO2e'!$A$5:$B$16,2,0)</f>
        <v>0.3</v>
      </c>
      <c r="V916">
        <f>VLOOKUP(Tableau2[[#This Row],[5. type transport]],'Taux émission CO2e'!$A$20:$D$31,4,0)</f>
        <v>6.7400000000000002E-2</v>
      </c>
      <c r="W916">
        <f>VLOOKUP(Tableau2[[#This Row],[5. type transport]],'Taux émission CO2e'!$A$20:$B$31,2,0)</f>
        <v>0.7</v>
      </c>
      <c r="X916" s="98">
        <f t="shared" si="29"/>
        <v>3.9710761649999995</v>
      </c>
    </row>
    <row r="917" spans="1:24" x14ac:dyDescent="0.25">
      <c r="A917">
        <v>2022050075</v>
      </c>
      <c r="B917" s="95">
        <v>44685</v>
      </c>
      <c r="C917" s="102">
        <f>YEAR(Tableau2[[#This Row],[2. date saisie]])</f>
        <v>2022</v>
      </c>
      <c r="D917" s="102">
        <f>MONTH(Tableau2[[#This Row],[2. date saisie]])</f>
        <v>5</v>
      </c>
      <c r="E917" s="102" t="str">
        <f t="shared" si="28"/>
        <v>05</v>
      </c>
      <c r="F917" s="102" t="str">
        <f>_xlfn.CONCAT(Tableau2[[#This Row],[2a]],Tableau2[[#This Row],[2c]])</f>
        <v>202205</v>
      </c>
      <c r="G917" s="96">
        <v>1497138</v>
      </c>
      <c r="H917">
        <v>150</v>
      </c>
      <c r="I917" s="102">
        <f>Tableau2[[#This Row],[4. poids OT (kg)]]/1000</f>
        <v>0.15</v>
      </c>
      <c r="J917" t="s">
        <v>46</v>
      </c>
      <c r="K917">
        <v>160</v>
      </c>
      <c r="L917">
        <v>73490</v>
      </c>
      <c r="M917" t="s">
        <v>204</v>
      </c>
      <c r="N917">
        <v>91100</v>
      </c>
      <c r="O917" t="s">
        <v>76</v>
      </c>
      <c r="P917">
        <v>537.70799999999997</v>
      </c>
      <c r="Q917" t="s">
        <v>205</v>
      </c>
      <c r="R917">
        <v>1990</v>
      </c>
      <c r="S917" t="s">
        <v>78</v>
      </c>
      <c r="T917">
        <f>VLOOKUP(Tableau2[[#This Row],[5. type transport]],'Taux émission CO2e'!$A$5:$D$16,4,0)</f>
        <v>0.16</v>
      </c>
      <c r="U917">
        <f>VLOOKUP(Tableau2[[#This Row],[5. type transport]],'Taux émission CO2e'!$A$5:$B$16,2,0)</f>
        <v>0.3</v>
      </c>
      <c r="V917">
        <f>VLOOKUP(Tableau2[[#This Row],[5. type transport]],'Taux émission CO2e'!$A$20:$D$31,4,0)</f>
        <v>6.7400000000000002E-2</v>
      </c>
      <c r="W917">
        <f>VLOOKUP(Tableau2[[#This Row],[5. type transport]],'Taux émission CO2e'!$A$20:$B$31,2,0)</f>
        <v>0.7</v>
      </c>
      <c r="X917" s="98">
        <f t="shared" si="29"/>
        <v>7.676857115999999</v>
      </c>
    </row>
    <row r="918" spans="1:24" x14ac:dyDescent="0.25">
      <c r="A918">
        <v>2022050075</v>
      </c>
      <c r="B918" s="95">
        <v>44685</v>
      </c>
      <c r="C918" s="102">
        <f>YEAR(Tableau2[[#This Row],[2. date saisie]])</f>
        <v>2022</v>
      </c>
      <c r="D918" s="102">
        <f>MONTH(Tableau2[[#This Row],[2. date saisie]])</f>
        <v>5</v>
      </c>
      <c r="E918" s="102" t="str">
        <f t="shared" si="28"/>
        <v>05</v>
      </c>
      <c r="F918" s="102" t="str">
        <f>_xlfn.CONCAT(Tableau2[[#This Row],[2a]],Tableau2[[#This Row],[2c]])</f>
        <v>202205</v>
      </c>
      <c r="G918" s="96">
        <v>1501212</v>
      </c>
      <c r="H918">
        <v>150</v>
      </c>
      <c r="I918" s="102">
        <f>Tableau2[[#This Row],[4. poids OT (kg)]]/1000</f>
        <v>0.15</v>
      </c>
      <c r="J918" t="s">
        <v>46</v>
      </c>
      <c r="K918">
        <v>175</v>
      </c>
      <c r="L918">
        <v>40300</v>
      </c>
      <c r="M918" t="s">
        <v>92</v>
      </c>
      <c r="N918">
        <v>91100</v>
      </c>
      <c r="O918" t="s">
        <v>76</v>
      </c>
      <c r="P918">
        <v>752.09199999999998</v>
      </c>
      <c r="Q918" t="s">
        <v>93</v>
      </c>
      <c r="R918">
        <v>1973</v>
      </c>
      <c r="S918" t="s">
        <v>78</v>
      </c>
      <c r="T918">
        <f>VLOOKUP(Tableau2[[#This Row],[5. type transport]],'Taux émission CO2e'!$A$5:$D$16,4,0)</f>
        <v>0.16</v>
      </c>
      <c r="U918">
        <f>VLOOKUP(Tableau2[[#This Row],[5. type transport]],'Taux émission CO2e'!$A$5:$B$16,2,0)</f>
        <v>0.3</v>
      </c>
      <c r="V918">
        <f>VLOOKUP(Tableau2[[#This Row],[5. type transport]],'Taux émission CO2e'!$A$20:$D$31,4,0)</f>
        <v>6.7400000000000002E-2</v>
      </c>
      <c r="W918">
        <f>VLOOKUP(Tableau2[[#This Row],[5. type transport]],'Taux émission CO2e'!$A$20:$B$31,2,0)</f>
        <v>0.7</v>
      </c>
      <c r="X918" s="98">
        <f t="shared" si="29"/>
        <v>10.737617484000001</v>
      </c>
    </row>
    <row r="919" spans="1:24" x14ac:dyDescent="0.25">
      <c r="A919">
        <v>2022050075</v>
      </c>
      <c r="B919" s="95">
        <v>44686</v>
      </c>
      <c r="C919" s="102">
        <f>YEAR(Tableau2[[#This Row],[2. date saisie]])</f>
        <v>2022</v>
      </c>
      <c r="D919" s="102">
        <f>MONTH(Tableau2[[#This Row],[2. date saisie]])</f>
        <v>5</v>
      </c>
      <c r="E919" s="102" t="str">
        <f t="shared" si="28"/>
        <v>05</v>
      </c>
      <c r="F919" s="102" t="str">
        <f>_xlfn.CONCAT(Tableau2[[#This Row],[2a]],Tableau2[[#This Row],[2c]])</f>
        <v>202205</v>
      </c>
      <c r="G919" s="96">
        <v>1501053</v>
      </c>
      <c r="H919">
        <v>150</v>
      </c>
      <c r="I919" s="102">
        <f>Tableau2[[#This Row],[4. poids OT (kg)]]/1000</f>
        <v>0.15</v>
      </c>
      <c r="J919" t="s">
        <v>47</v>
      </c>
      <c r="K919">
        <v>156</v>
      </c>
      <c r="L919">
        <v>26750</v>
      </c>
      <c r="M919" t="s">
        <v>82</v>
      </c>
      <c r="N919">
        <v>91100</v>
      </c>
      <c r="O919" t="s">
        <v>76</v>
      </c>
      <c r="P919">
        <v>541.52599999999995</v>
      </c>
      <c r="Q919" t="s">
        <v>83</v>
      </c>
      <c r="R919">
        <v>1998</v>
      </c>
      <c r="S919" t="s">
        <v>78</v>
      </c>
      <c r="T919">
        <f>VLOOKUP(Tableau2[[#This Row],[5. type transport]],'Taux émission CO2e'!$A$5:$D$16,4,0)</f>
        <v>0.16</v>
      </c>
      <c r="U919">
        <f>VLOOKUP(Tableau2[[#This Row],[5. type transport]],'Taux émission CO2e'!$A$5:$B$16,2,0)</f>
        <v>0.3</v>
      </c>
      <c r="V919">
        <f>VLOOKUP(Tableau2[[#This Row],[5. type transport]],'Taux émission CO2e'!$A$20:$D$31,4,0)</f>
        <v>6.7400000000000002E-2</v>
      </c>
      <c r="W919">
        <f>VLOOKUP(Tableau2[[#This Row],[5. type transport]],'Taux émission CO2e'!$A$20:$B$31,2,0)</f>
        <v>0.7</v>
      </c>
      <c r="X919" s="98">
        <f t="shared" si="29"/>
        <v>7.731366701999999</v>
      </c>
    </row>
    <row r="920" spans="1:24" x14ac:dyDescent="0.25">
      <c r="A920">
        <v>2022050075</v>
      </c>
      <c r="B920" s="95">
        <v>44686</v>
      </c>
      <c r="C920" s="102">
        <f>YEAR(Tableau2[[#This Row],[2. date saisie]])</f>
        <v>2022</v>
      </c>
      <c r="D920" s="102">
        <f>MONTH(Tableau2[[#This Row],[2. date saisie]])</f>
        <v>5</v>
      </c>
      <c r="E920" s="102" t="str">
        <f t="shared" si="28"/>
        <v>05</v>
      </c>
      <c r="F920" s="102" t="str">
        <f>_xlfn.CONCAT(Tableau2[[#This Row],[2a]],Tableau2[[#This Row],[2c]])</f>
        <v>202205</v>
      </c>
      <c r="G920" s="96">
        <v>1500499</v>
      </c>
      <c r="H920">
        <v>1000</v>
      </c>
      <c r="I920" s="102">
        <f>Tableau2[[#This Row],[4. poids OT (kg)]]/1000</f>
        <v>1</v>
      </c>
      <c r="J920" t="s">
        <v>39</v>
      </c>
      <c r="K920">
        <v>170</v>
      </c>
      <c r="L920">
        <v>93120</v>
      </c>
      <c r="M920" t="s">
        <v>66</v>
      </c>
      <c r="N920">
        <v>91100</v>
      </c>
      <c r="O920" t="s">
        <v>76</v>
      </c>
      <c r="P920">
        <v>54.761000000000003</v>
      </c>
      <c r="Q920" t="s">
        <v>68</v>
      </c>
      <c r="R920">
        <v>1972</v>
      </c>
      <c r="S920" t="s">
        <v>69</v>
      </c>
      <c r="T920">
        <f>VLOOKUP(Tableau2[[#This Row],[5. type transport]],'Taux émission CO2e'!$A$5:$D$16,4,0)</f>
        <v>0.24099999999999999</v>
      </c>
      <c r="U920">
        <f>VLOOKUP(Tableau2[[#This Row],[5. type transport]],'Taux émission CO2e'!$A$5:$B$16,2,0)</f>
        <v>1</v>
      </c>
      <c r="V920">
        <f>VLOOKUP(Tableau2[[#This Row],[5. type transport]],'Taux émission CO2e'!$A$20:$D$31,4,0)</f>
        <v>0</v>
      </c>
      <c r="W920">
        <f>VLOOKUP(Tableau2[[#This Row],[5. type transport]],'Taux émission CO2e'!$A$20:$B$31,2,0)</f>
        <v>0</v>
      </c>
      <c r="X920" s="98">
        <f t="shared" si="29"/>
        <v>13.197401000000001</v>
      </c>
    </row>
    <row r="921" spans="1:24" x14ac:dyDescent="0.25">
      <c r="A921">
        <v>2022050075</v>
      </c>
      <c r="B921" s="95">
        <v>44686</v>
      </c>
      <c r="C921" s="102">
        <f>YEAR(Tableau2[[#This Row],[2. date saisie]])</f>
        <v>2022</v>
      </c>
      <c r="D921" s="102">
        <f>MONTH(Tableau2[[#This Row],[2. date saisie]])</f>
        <v>5</v>
      </c>
      <c r="E921" s="102" t="str">
        <f t="shared" si="28"/>
        <v>05</v>
      </c>
      <c r="F921" s="102" t="str">
        <f>_xlfn.CONCAT(Tableau2[[#This Row],[2a]],Tableau2[[#This Row],[2c]])</f>
        <v>202205</v>
      </c>
      <c r="G921" s="96">
        <v>1501049</v>
      </c>
      <c r="H921">
        <v>150</v>
      </c>
      <c r="I921" s="102">
        <f>Tableau2[[#This Row],[4. poids OT (kg)]]/1000</f>
        <v>0.15</v>
      </c>
      <c r="J921" t="s">
        <v>46</v>
      </c>
      <c r="K921">
        <v>200</v>
      </c>
      <c r="L921">
        <v>59810</v>
      </c>
      <c r="M921" t="s">
        <v>67</v>
      </c>
      <c r="N921">
        <v>91100</v>
      </c>
      <c r="O921" t="s">
        <v>76</v>
      </c>
      <c r="P921">
        <v>250.27799999999999</v>
      </c>
      <c r="Q921" t="s">
        <v>112</v>
      </c>
      <c r="R921">
        <v>1998</v>
      </c>
      <c r="S921" t="s">
        <v>69</v>
      </c>
      <c r="T921">
        <f>VLOOKUP(Tableau2[[#This Row],[5. type transport]],'Taux émission CO2e'!$A$5:$D$16,4,0)</f>
        <v>0.16</v>
      </c>
      <c r="U921">
        <f>VLOOKUP(Tableau2[[#This Row],[5. type transport]],'Taux émission CO2e'!$A$5:$B$16,2,0)</f>
        <v>0.3</v>
      </c>
      <c r="V921">
        <f>VLOOKUP(Tableau2[[#This Row],[5. type transport]],'Taux émission CO2e'!$A$20:$D$31,4,0)</f>
        <v>6.7400000000000002E-2</v>
      </c>
      <c r="W921">
        <f>VLOOKUP(Tableau2[[#This Row],[5. type transport]],'Taux émission CO2e'!$A$20:$B$31,2,0)</f>
        <v>0.7</v>
      </c>
      <c r="X921" s="98">
        <f t="shared" si="29"/>
        <v>3.5732190059999995</v>
      </c>
    </row>
    <row r="922" spans="1:24" x14ac:dyDescent="0.25">
      <c r="A922">
        <v>2022050075</v>
      </c>
      <c r="B922" s="95">
        <v>44686</v>
      </c>
      <c r="C922" s="102">
        <f>YEAR(Tableau2[[#This Row],[2. date saisie]])</f>
        <v>2022</v>
      </c>
      <c r="D922" s="102">
        <f>MONTH(Tableau2[[#This Row],[2. date saisie]])</f>
        <v>5</v>
      </c>
      <c r="E922" s="102" t="str">
        <f t="shared" si="28"/>
        <v>05</v>
      </c>
      <c r="F922" s="102" t="str">
        <f>_xlfn.CONCAT(Tableau2[[#This Row],[2a]],Tableau2[[#This Row],[2c]])</f>
        <v>202205</v>
      </c>
      <c r="G922" s="96">
        <v>1501716</v>
      </c>
      <c r="H922">
        <v>225</v>
      </c>
      <c r="I922" s="102">
        <f>Tableau2[[#This Row],[4. poids OT (kg)]]/1000</f>
        <v>0.22500000000000001</v>
      </c>
      <c r="J922" t="s">
        <v>47</v>
      </c>
      <c r="K922">
        <v>200</v>
      </c>
      <c r="L922">
        <v>91100</v>
      </c>
      <c r="M922" t="s">
        <v>70</v>
      </c>
      <c r="N922">
        <v>59800</v>
      </c>
      <c r="O922" t="s">
        <v>119</v>
      </c>
      <c r="P922">
        <v>254.17500000000001</v>
      </c>
      <c r="Q922" t="s">
        <v>72</v>
      </c>
      <c r="R922">
        <v>1969</v>
      </c>
      <c r="S922" t="s">
        <v>69</v>
      </c>
      <c r="T922">
        <f>VLOOKUP(Tableau2[[#This Row],[5. type transport]],'Taux émission CO2e'!$A$5:$D$16,4,0)</f>
        <v>0.16</v>
      </c>
      <c r="U922">
        <f>VLOOKUP(Tableau2[[#This Row],[5. type transport]],'Taux émission CO2e'!$A$5:$B$16,2,0)</f>
        <v>0.3</v>
      </c>
      <c r="V922">
        <f>VLOOKUP(Tableau2[[#This Row],[5. type transport]],'Taux émission CO2e'!$A$20:$D$31,4,0)</f>
        <v>6.7400000000000002E-2</v>
      </c>
      <c r="W922">
        <f>VLOOKUP(Tableau2[[#This Row],[5. type transport]],'Taux émission CO2e'!$A$20:$B$31,2,0)</f>
        <v>0.7</v>
      </c>
      <c r="X922" s="98">
        <f t="shared" si="29"/>
        <v>5.4432847125000006</v>
      </c>
    </row>
    <row r="923" spans="1:24" x14ac:dyDescent="0.25">
      <c r="A923">
        <v>2022050075</v>
      </c>
      <c r="B923" s="95">
        <v>44686</v>
      </c>
      <c r="C923" s="102">
        <f>YEAR(Tableau2[[#This Row],[2. date saisie]])</f>
        <v>2022</v>
      </c>
      <c r="D923" s="102">
        <f>MONTH(Tableau2[[#This Row],[2. date saisie]])</f>
        <v>5</v>
      </c>
      <c r="E923" s="102" t="str">
        <f t="shared" si="28"/>
        <v>05</v>
      </c>
      <c r="F923" s="102" t="str">
        <f>_xlfn.CONCAT(Tableau2[[#This Row],[2a]],Tableau2[[#This Row],[2c]])</f>
        <v>202205</v>
      </c>
      <c r="G923" s="96">
        <v>1500976</v>
      </c>
      <c r="H923">
        <v>300</v>
      </c>
      <c r="I923" s="102">
        <f>Tableau2[[#This Row],[4. poids OT (kg)]]/1000</f>
        <v>0.3</v>
      </c>
      <c r="J923" t="s">
        <v>46</v>
      </c>
      <c r="K923">
        <v>202.5</v>
      </c>
      <c r="L923">
        <v>59810</v>
      </c>
      <c r="M923" t="s">
        <v>67</v>
      </c>
      <c r="N923">
        <v>93130</v>
      </c>
      <c r="O923" t="s">
        <v>182</v>
      </c>
      <c r="P923">
        <v>205.54599999999999</v>
      </c>
      <c r="Q923" t="s">
        <v>112</v>
      </c>
      <c r="R923">
        <v>1998</v>
      </c>
      <c r="S923" t="s">
        <v>69</v>
      </c>
      <c r="T923">
        <f>VLOOKUP(Tableau2[[#This Row],[5. type transport]],'Taux émission CO2e'!$A$5:$D$16,4,0)</f>
        <v>0.16</v>
      </c>
      <c r="U923">
        <f>VLOOKUP(Tableau2[[#This Row],[5. type transport]],'Taux émission CO2e'!$A$5:$B$16,2,0)</f>
        <v>0.3</v>
      </c>
      <c r="V923">
        <f>VLOOKUP(Tableau2[[#This Row],[5. type transport]],'Taux émission CO2e'!$A$20:$D$31,4,0)</f>
        <v>6.7400000000000002E-2</v>
      </c>
      <c r="W923">
        <f>VLOOKUP(Tableau2[[#This Row],[5. type transport]],'Taux émission CO2e'!$A$20:$B$31,2,0)</f>
        <v>0.7</v>
      </c>
      <c r="X923" s="98">
        <f t="shared" si="29"/>
        <v>5.869160484</v>
      </c>
    </row>
    <row r="924" spans="1:24" x14ac:dyDescent="0.25">
      <c r="A924">
        <v>2022050075</v>
      </c>
      <c r="B924" s="95">
        <v>44686</v>
      </c>
      <c r="C924" s="102">
        <f>YEAR(Tableau2[[#This Row],[2. date saisie]])</f>
        <v>2022</v>
      </c>
      <c r="D924" s="102">
        <f>MONTH(Tableau2[[#This Row],[2. date saisie]])</f>
        <v>5</v>
      </c>
      <c r="E924" s="102" t="str">
        <f t="shared" si="28"/>
        <v>05</v>
      </c>
      <c r="F924" s="102" t="str">
        <f>_xlfn.CONCAT(Tableau2[[#This Row],[2a]],Tableau2[[#This Row],[2c]])</f>
        <v>202205</v>
      </c>
      <c r="G924" s="96">
        <v>1501718</v>
      </c>
      <c r="H924">
        <v>132</v>
      </c>
      <c r="I924" s="102">
        <f>Tableau2[[#This Row],[4. poids OT (kg)]]/1000</f>
        <v>0.13200000000000001</v>
      </c>
      <c r="J924" t="s">
        <v>47</v>
      </c>
      <c r="K924">
        <v>261</v>
      </c>
      <c r="L924">
        <v>91100</v>
      </c>
      <c r="M924" t="s">
        <v>70</v>
      </c>
      <c r="N924">
        <v>39570</v>
      </c>
      <c r="O924" t="s">
        <v>105</v>
      </c>
      <c r="P924">
        <v>380.45499999999998</v>
      </c>
      <c r="Q924" t="s">
        <v>72</v>
      </c>
      <c r="R924">
        <v>1969</v>
      </c>
      <c r="S924" t="s">
        <v>69</v>
      </c>
      <c r="T924">
        <f>VLOOKUP(Tableau2[[#This Row],[5. type transport]],'Taux émission CO2e'!$A$5:$D$16,4,0)</f>
        <v>0.16</v>
      </c>
      <c r="U924">
        <f>VLOOKUP(Tableau2[[#This Row],[5. type transport]],'Taux émission CO2e'!$A$5:$B$16,2,0)</f>
        <v>0.3</v>
      </c>
      <c r="V924">
        <f>VLOOKUP(Tableau2[[#This Row],[5. type transport]],'Taux émission CO2e'!$A$20:$D$31,4,0)</f>
        <v>6.7400000000000002E-2</v>
      </c>
      <c r="W924">
        <f>VLOOKUP(Tableau2[[#This Row],[5. type transport]],'Taux émission CO2e'!$A$20:$B$31,2,0)</f>
        <v>0.7</v>
      </c>
      <c r="X924" s="98">
        <f t="shared" si="29"/>
        <v>4.7799453108000005</v>
      </c>
    </row>
    <row r="925" spans="1:24" x14ac:dyDescent="0.25">
      <c r="A925">
        <v>2022050075</v>
      </c>
      <c r="B925" s="95">
        <v>44686</v>
      </c>
      <c r="C925" s="102">
        <f>YEAR(Tableau2[[#This Row],[2. date saisie]])</f>
        <v>2022</v>
      </c>
      <c r="D925" s="102">
        <f>MONTH(Tableau2[[#This Row],[2. date saisie]])</f>
        <v>5</v>
      </c>
      <c r="E925" s="102" t="str">
        <f t="shared" si="28"/>
        <v>05</v>
      </c>
      <c r="F925" s="102" t="str">
        <f>_xlfn.CONCAT(Tableau2[[#This Row],[2a]],Tableau2[[#This Row],[2c]])</f>
        <v>202205</v>
      </c>
      <c r="G925" s="96">
        <v>1501715</v>
      </c>
      <c r="H925">
        <v>450</v>
      </c>
      <c r="I925" s="102">
        <f>Tableau2[[#This Row],[4. poids OT (kg)]]/1000</f>
        <v>0.45</v>
      </c>
      <c r="J925" t="s">
        <v>47</v>
      </c>
      <c r="K925">
        <v>270</v>
      </c>
      <c r="L925">
        <v>91100</v>
      </c>
      <c r="M925" t="s">
        <v>70</v>
      </c>
      <c r="N925">
        <v>59810</v>
      </c>
      <c r="O925" t="s">
        <v>104</v>
      </c>
      <c r="P925">
        <v>248.797</v>
      </c>
      <c r="Q925" t="s">
        <v>72</v>
      </c>
      <c r="R925">
        <v>1969</v>
      </c>
      <c r="S925" t="s">
        <v>69</v>
      </c>
      <c r="T925">
        <f>VLOOKUP(Tableau2[[#This Row],[5. type transport]],'Taux émission CO2e'!$A$5:$D$16,4,0)</f>
        <v>0.16</v>
      </c>
      <c r="U925">
        <f>VLOOKUP(Tableau2[[#This Row],[5. type transport]],'Taux émission CO2e'!$A$5:$B$16,2,0)</f>
        <v>0.3</v>
      </c>
      <c r="V925">
        <f>VLOOKUP(Tableau2[[#This Row],[5. type transport]],'Taux émission CO2e'!$A$20:$D$31,4,0)</f>
        <v>6.7400000000000002E-2</v>
      </c>
      <c r="W925">
        <f>VLOOKUP(Tableau2[[#This Row],[5. type transport]],'Taux émission CO2e'!$A$20:$B$31,2,0)</f>
        <v>0.7</v>
      </c>
      <c r="X925" s="98">
        <f t="shared" si="29"/>
        <v>10.656224307</v>
      </c>
    </row>
    <row r="926" spans="1:24" x14ac:dyDescent="0.25">
      <c r="A926">
        <v>2022050075</v>
      </c>
      <c r="B926" s="95">
        <v>44686</v>
      </c>
      <c r="C926" s="102">
        <f>YEAR(Tableau2[[#This Row],[2. date saisie]])</f>
        <v>2022</v>
      </c>
      <c r="D926" s="102">
        <f>MONTH(Tableau2[[#This Row],[2. date saisie]])</f>
        <v>5</v>
      </c>
      <c r="E926" s="102" t="str">
        <f t="shared" si="28"/>
        <v>05</v>
      </c>
      <c r="F926" s="102" t="str">
        <f>_xlfn.CONCAT(Tableau2[[#This Row],[2a]],Tableau2[[#This Row],[2c]])</f>
        <v>202205</v>
      </c>
      <c r="G926" s="96">
        <v>1501714</v>
      </c>
      <c r="H926">
        <v>450</v>
      </c>
      <c r="I926" s="102">
        <f>Tableau2[[#This Row],[4. poids OT (kg)]]/1000</f>
        <v>0.45</v>
      </c>
      <c r="J926" t="s">
        <v>47</v>
      </c>
      <c r="K926">
        <v>280</v>
      </c>
      <c r="L926">
        <v>91100</v>
      </c>
      <c r="M926" t="s">
        <v>70</v>
      </c>
      <c r="N926">
        <v>19410</v>
      </c>
      <c r="O926" t="s">
        <v>183</v>
      </c>
      <c r="P926">
        <v>458.50700000000001</v>
      </c>
      <c r="Q926" t="s">
        <v>72</v>
      </c>
      <c r="R926">
        <v>1969</v>
      </c>
      <c r="S926" t="s">
        <v>69</v>
      </c>
      <c r="T926">
        <f>VLOOKUP(Tableau2[[#This Row],[5. type transport]],'Taux émission CO2e'!$A$5:$D$16,4,0)</f>
        <v>0.16</v>
      </c>
      <c r="U926">
        <f>VLOOKUP(Tableau2[[#This Row],[5. type transport]],'Taux émission CO2e'!$A$5:$B$16,2,0)</f>
        <v>0.3</v>
      </c>
      <c r="V926">
        <f>VLOOKUP(Tableau2[[#This Row],[5. type transport]],'Taux émission CO2e'!$A$20:$D$31,4,0)</f>
        <v>6.7400000000000002E-2</v>
      </c>
      <c r="W926">
        <f>VLOOKUP(Tableau2[[#This Row],[5. type transport]],'Taux émission CO2e'!$A$20:$B$31,2,0)</f>
        <v>0.7</v>
      </c>
      <c r="X926" s="98">
        <f t="shared" si="29"/>
        <v>19.638313316999998</v>
      </c>
    </row>
    <row r="927" spans="1:24" x14ac:dyDescent="0.25">
      <c r="A927">
        <v>2022050075</v>
      </c>
      <c r="B927" s="95">
        <v>44687</v>
      </c>
      <c r="C927" s="102">
        <f>YEAR(Tableau2[[#This Row],[2. date saisie]])</f>
        <v>2022</v>
      </c>
      <c r="D927" s="102">
        <f>MONTH(Tableau2[[#This Row],[2. date saisie]])</f>
        <v>5</v>
      </c>
      <c r="E927" s="102" t="str">
        <f t="shared" si="28"/>
        <v>05</v>
      </c>
      <c r="F927" s="102" t="str">
        <f>_xlfn.CONCAT(Tableau2[[#This Row],[2a]],Tableau2[[#This Row],[2c]])</f>
        <v>202205</v>
      </c>
      <c r="G927" s="96">
        <v>1501173</v>
      </c>
      <c r="H927">
        <v>150</v>
      </c>
      <c r="I927" s="102">
        <f>Tableau2[[#This Row],[4. poids OT (kg)]]/1000</f>
        <v>0.15</v>
      </c>
      <c r="J927" t="s">
        <v>39</v>
      </c>
      <c r="K927">
        <v>80</v>
      </c>
      <c r="L927">
        <v>94440</v>
      </c>
      <c r="M927" t="s">
        <v>87</v>
      </c>
      <c r="N927">
        <v>91100</v>
      </c>
      <c r="O927" t="s">
        <v>76</v>
      </c>
      <c r="P927">
        <v>33.991</v>
      </c>
      <c r="Q927" t="s">
        <v>88</v>
      </c>
      <c r="R927">
        <v>1976</v>
      </c>
      <c r="S927" t="s">
        <v>69</v>
      </c>
      <c r="T927">
        <f>VLOOKUP(Tableau2[[#This Row],[5. type transport]],'Taux émission CO2e'!$A$5:$D$16,4,0)</f>
        <v>0.24099999999999999</v>
      </c>
      <c r="U927">
        <f>VLOOKUP(Tableau2[[#This Row],[5. type transport]],'Taux émission CO2e'!$A$5:$B$16,2,0)</f>
        <v>1</v>
      </c>
      <c r="V927">
        <f>VLOOKUP(Tableau2[[#This Row],[5. type transport]],'Taux émission CO2e'!$A$20:$D$31,4,0)</f>
        <v>0</v>
      </c>
      <c r="W927">
        <f>VLOOKUP(Tableau2[[#This Row],[5. type transport]],'Taux émission CO2e'!$A$20:$B$31,2,0)</f>
        <v>0</v>
      </c>
      <c r="X927" s="98">
        <f t="shared" si="29"/>
        <v>1.2287746499999999</v>
      </c>
    </row>
    <row r="928" spans="1:24" x14ac:dyDescent="0.25">
      <c r="A928">
        <v>2022050075</v>
      </c>
      <c r="B928" s="95">
        <v>44687</v>
      </c>
      <c r="C928" s="102">
        <f>YEAR(Tableau2[[#This Row],[2. date saisie]])</f>
        <v>2022</v>
      </c>
      <c r="D928" s="102">
        <f>MONTH(Tableau2[[#This Row],[2. date saisie]])</f>
        <v>5</v>
      </c>
      <c r="E928" s="102" t="str">
        <f t="shared" si="28"/>
        <v>05</v>
      </c>
      <c r="F928" s="102" t="str">
        <f>_xlfn.CONCAT(Tableau2[[#This Row],[2a]],Tableau2[[#This Row],[2c]])</f>
        <v>202205</v>
      </c>
      <c r="G928" s="96">
        <v>1502507</v>
      </c>
      <c r="H928">
        <v>250</v>
      </c>
      <c r="I928" s="102">
        <f>Tableau2[[#This Row],[4. poids OT (kg)]]/1000</f>
        <v>0.25</v>
      </c>
      <c r="J928" t="s">
        <v>46</v>
      </c>
      <c r="K928">
        <v>80</v>
      </c>
      <c r="L928">
        <v>91100</v>
      </c>
      <c r="M928" t="s">
        <v>70</v>
      </c>
      <c r="N928">
        <v>93120</v>
      </c>
      <c r="O928" t="s">
        <v>84</v>
      </c>
      <c r="P928">
        <v>53.975999999999999</v>
      </c>
      <c r="Q928" t="s">
        <v>72</v>
      </c>
      <c r="R928">
        <v>1969</v>
      </c>
      <c r="S928" t="s">
        <v>69</v>
      </c>
      <c r="T928">
        <f>VLOOKUP(Tableau2[[#This Row],[5. type transport]],'Taux émission CO2e'!$A$5:$D$16,4,0)</f>
        <v>0.16</v>
      </c>
      <c r="U928">
        <f>VLOOKUP(Tableau2[[#This Row],[5. type transport]],'Taux émission CO2e'!$A$5:$B$16,2,0)</f>
        <v>0.3</v>
      </c>
      <c r="V928">
        <f>VLOOKUP(Tableau2[[#This Row],[5. type transport]],'Taux émission CO2e'!$A$20:$D$31,4,0)</f>
        <v>6.7400000000000002E-2</v>
      </c>
      <c r="W928">
        <f>VLOOKUP(Tableau2[[#This Row],[5. type transport]],'Taux émission CO2e'!$A$20:$B$31,2,0)</f>
        <v>0.7</v>
      </c>
      <c r="X928" s="98">
        <f t="shared" si="29"/>
        <v>1.2843589199999998</v>
      </c>
    </row>
    <row r="929" spans="1:24" x14ac:dyDescent="0.25">
      <c r="A929">
        <v>2022050075</v>
      </c>
      <c r="B929" s="95">
        <v>44687</v>
      </c>
      <c r="C929" s="102">
        <f>YEAR(Tableau2[[#This Row],[2. date saisie]])</f>
        <v>2022</v>
      </c>
      <c r="D929" s="102">
        <f>MONTH(Tableau2[[#This Row],[2. date saisie]])</f>
        <v>5</v>
      </c>
      <c r="E929" s="102" t="str">
        <f t="shared" si="28"/>
        <v>05</v>
      </c>
      <c r="F929" s="102" t="str">
        <f>_xlfn.CONCAT(Tableau2[[#This Row],[2a]],Tableau2[[#This Row],[2c]])</f>
        <v>202205</v>
      </c>
      <c r="G929" s="96">
        <v>1502436</v>
      </c>
      <c r="H929">
        <v>293</v>
      </c>
      <c r="I929" s="102">
        <f>Tableau2[[#This Row],[4. poids OT (kg)]]/1000</f>
        <v>0.29299999999999998</v>
      </c>
      <c r="J929" t="s">
        <v>46</v>
      </c>
      <c r="K929">
        <v>100</v>
      </c>
      <c r="L929">
        <v>91100</v>
      </c>
      <c r="M929" t="s">
        <v>70</v>
      </c>
      <c r="N929">
        <v>93000</v>
      </c>
      <c r="O929" t="s">
        <v>144</v>
      </c>
      <c r="P929">
        <v>51.088000000000001</v>
      </c>
      <c r="Q929" t="s">
        <v>72</v>
      </c>
      <c r="R929">
        <v>1969</v>
      </c>
      <c r="S929" t="s">
        <v>69</v>
      </c>
      <c r="T929">
        <f>VLOOKUP(Tableau2[[#This Row],[5. type transport]],'Taux émission CO2e'!$A$5:$D$16,4,0)</f>
        <v>0.16</v>
      </c>
      <c r="U929">
        <f>VLOOKUP(Tableau2[[#This Row],[5. type transport]],'Taux émission CO2e'!$A$5:$B$16,2,0)</f>
        <v>0.3</v>
      </c>
      <c r="V929">
        <f>VLOOKUP(Tableau2[[#This Row],[5. type transport]],'Taux émission CO2e'!$A$20:$D$31,4,0)</f>
        <v>6.7400000000000002E-2</v>
      </c>
      <c r="W929">
        <f>VLOOKUP(Tableau2[[#This Row],[5. type transport]],'Taux émission CO2e'!$A$20:$B$31,2,0)</f>
        <v>0.7</v>
      </c>
      <c r="X929" s="98">
        <f t="shared" si="29"/>
        <v>1.42472886112</v>
      </c>
    </row>
    <row r="930" spans="1:24" x14ac:dyDescent="0.25">
      <c r="A930">
        <v>2022050075</v>
      </c>
      <c r="B930" s="95">
        <v>44687</v>
      </c>
      <c r="C930" s="102">
        <f>YEAR(Tableau2[[#This Row],[2. date saisie]])</f>
        <v>2022</v>
      </c>
      <c r="D930" s="102">
        <f>MONTH(Tableau2[[#This Row],[2. date saisie]])</f>
        <v>5</v>
      </c>
      <c r="E930" s="102" t="str">
        <f t="shared" si="28"/>
        <v>05</v>
      </c>
      <c r="F930" s="102" t="str">
        <f>_xlfn.CONCAT(Tableau2[[#This Row],[2a]],Tableau2[[#This Row],[2c]])</f>
        <v>202205</v>
      </c>
      <c r="G930" s="96">
        <v>1502432</v>
      </c>
      <c r="H930">
        <v>150</v>
      </c>
      <c r="I930" s="102">
        <f>Tableau2[[#This Row],[4. poids OT (kg)]]/1000</f>
        <v>0.15</v>
      </c>
      <c r="J930" t="s">
        <v>47</v>
      </c>
      <c r="K930">
        <v>110</v>
      </c>
      <c r="L930">
        <v>91100</v>
      </c>
      <c r="M930" t="s">
        <v>70</v>
      </c>
      <c r="N930">
        <v>27940</v>
      </c>
      <c r="O930" t="s">
        <v>226</v>
      </c>
      <c r="P930">
        <v>126.49299999999999</v>
      </c>
      <c r="Q930" t="s">
        <v>72</v>
      </c>
      <c r="R930">
        <v>1969</v>
      </c>
      <c r="S930" t="s">
        <v>69</v>
      </c>
      <c r="T930">
        <f>VLOOKUP(Tableau2[[#This Row],[5. type transport]],'Taux émission CO2e'!$A$5:$D$16,4,0)</f>
        <v>0.16</v>
      </c>
      <c r="U930">
        <f>VLOOKUP(Tableau2[[#This Row],[5. type transport]],'Taux émission CO2e'!$A$5:$B$16,2,0)</f>
        <v>0.3</v>
      </c>
      <c r="V930">
        <f>VLOOKUP(Tableau2[[#This Row],[5. type transport]],'Taux émission CO2e'!$A$20:$D$31,4,0)</f>
        <v>6.7400000000000002E-2</v>
      </c>
      <c r="W930">
        <f>VLOOKUP(Tableau2[[#This Row],[5. type transport]],'Taux émission CO2e'!$A$20:$B$31,2,0)</f>
        <v>0.7</v>
      </c>
      <c r="X930" s="98">
        <f t="shared" si="29"/>
        <v>1.8059405609999999</v>
      </c>
    </row>
    <row r="931" spans="1:24" x14ac:dyDescent="0.25">
      <c r="A931">
        <v>2022050075</v>
      </c>
      <c r="B931" s="95">
        <v>44687</v>
      </c>
      <c r="C931" s="102">
        <f>YEAR(Tableau2[[#This Row],[2. date saisie]])</f>
        <v>2022</v>
      </c>
      <c r="D931" s="102">
        <f>MONTH(Tableau2[[#This Row],[2. date saisie]])</f>
        <v>5</v>
      </c>
      <c r="E931" s="102" t="str">
        <f t="shared" si="28"/>
        <v>05</v>
      </c>
      <c r="F931" s="102" t="str">
        <f>_xlfn.CONCAT(Tableau2[[#This Row],[2a]],Tableau2[[#This Row],[2c]])</f>
        <v>202205</v>
      </c>
      <c r="G931" s="96">
        <v>1502433</v>
      </c>
      <c r="H931">
        <v>106</v>
      </c>
      <c r="I931" s="102">
        <f>Tableau2[[#This Row],[4. poids OT (kg)]]/1000</f>
        <v>0.106</v>
      </c>
      <c r="J931" t="s">
        <v>47</v>
      </c>
      <c r="K931">
        <v>125</v>
      </c>
      <c r="L931">
        <v>91100</v>
      </c>
      <c r="M931" t="s">
        <v>70</v>
      </c>
      <c r="N931">
        <v>44150</v>
      </c>
      <c r="O931" t="s">
        <v>190</v>
      </c>
      <c r="P931">
        <v>343.62400000000002</v>
      </c>
      <c r="Q931" t="s">
        <v>72</v>
      </c>
      <c r="R931">
        <v>1969</v>
      </c>
      <c r="S931" t="s">
        <v>69</v>
      </c>
      <c r="T931">
        <f>VLOOKUP(Tableau2[[#This Row],[5. type transport]],'Taux émission CO2e'!$A$5:$D$16,4,0)</f>
        <v>0.16</v>
      </c>
      <c r="U931">
        <f>VLOOKUP(Tableau2[[#This Row],[5. type transport]],'Taux émission CO2e'!$A$5:$B$16,2,0)</f>
        <v>0.3</v>
      </c>
      <c r="V931">
        <f>VLOOKUP(Tableau2[[#This Row],[5. type transport]],'Taux émission CO2e'!$A$20:$D$31,4,0)</f>
        <v>6.7400000000000002E-2</v>
      </c>
      <c r="W931">
        <f>VLOOKUP(Tableau2[[#This Row],[5. type transport]],'Taux émission CO2e'!$A$20:$B$31,2,0)</f>
        <v>0.7</v>
      </c>
      <c r="X931" s="98">
        <f t="shared" si="29"/>
        <v>3.4668500259200004</v>
      </c>
    </row>
    <row r="932" spans="1:24" x14ac:dyDescent="0.25">
      <c r="A932">
        <v>2022050075</v>
      </c>
      <c r="B932" s="95">
        <v>44687</v>
      </c>
      <c r="C932" s="102">
        <f>YEAR(Tableau2[[#This Row],[2. date saisie]])</f>
        <v>2022</v>
      </c>
      <c r="D932" s="102">
        <f>MONTH(Tableau2[[#This Row],[2. date saisie]])</f>
        <v>5</v>
      </c>
      <c r="E932" s="102" t="str">
        <f t="shared" si="28"/>
        <v>05</v>
      </c>
      <c r="F932" s="102" t="str">
        <f>_xlfn.CONCAT(Tableau2[[#This Row],[2a]],Tableau2[[#This Row],[2c]])</f>
        <v>202205</v>
      </c>
      <c r="G932" s="96">
        <v>1501901</v>
      </c>
      <c r="H932">
        <v>150</v>
      </c>
      <c r="I932" s="102">
        <f>Tableau2[[#This Row],[4. poids OT (kg)]]/1000</f>
        <v>0.15</v>
      </c>
      <c r="J932" t="s">
        <v>47</v>
      </c>
      <c r="K932">
        <v>131</v>
      </c>
      <c r="L932">
        <v>8090</v>
      </c>
      <c r="M932" t="s">
        <v>81</v>
      </c>
      <c r="N932">
        <v>91100</v>
      </c>
      <c r="O932" t="s">
        <v>76</v>
      </c>
      <c r="P932">
        <v>258.04300000000001</v>
      </c>
      <c r="Q932" t="s">
        <v>124</v>
      </c>
      <c r="R932">
        <v>1992</v>
      </c>
      <c r="S932" t="s">
        <v>78</v>
      </c>
      <c r="T932">
        <f>VLOOKUP(Tableau2[[#This Row],[5. type transport]],'Taux émission CO2e'!$A$5:$D$16,4,0)</f>
        <v>0.16</v>
      </c>
      <c r="U932">
        <f>VLOOKUP(Tableau2[[#This Row],[5. type transport]],'Taux émission CO2e'!$A$5:$B$16,2,0)</f>
        <v>0.3</v>
      </c>
      <c r="V932">
        <f>VLOOKUP(Tableau2[[#This Row],[5. type transport]],'Taux émission CO2e'!$A$20:$D$31,4,0)</f>
        <v>6.7400000000000002E-2</v>
      </c>
      <c r="W932">
        <f>VLOOKUP(Tableau2[[#This Row],[5. type transport]],'Taux émission CO2e'!$A$20:$B$31,2,0)</f>
        <v>0.7</v>
      </c>
      <c r="X932" s="98">
        <f t="shared" si="29"/>
        <v>3.6840799109999995</v>
      </c>
    </row>
    <row r="933" spans="1:24" x14ac:dyDescent="0.25">
      <c r="A933">
        <v>2022050075</v>
      </c>
      <c r="B933" s="95">
        <v>44687</v>
      </c>
      <c r="C933" s="102">
        <f>YEAR(Tableau2[[#This Row],[2. date saisie]])</f>
        <v>2022</v>
      </c>
      <c r="D933" s="102">
        <f>MONTH(Tableau2[[#This Row],[2. date saisie]])</f>
        <v>5</v>
      </c>
      <c r="E933" s="102" t="str">
        <f t="shared" si="28"/>
        <v>05</v>
      </c>
      <c r="F933" s="102" t="str">
        <f>_xlfn.CONCAT(Tableau2[[#This Row],[2a]],Tableau2[[#This Row],[2c]])</f>
        <v>202205</v>
      </c>
      <c r="G933" s="96">
        <v>1501542</v>
      </c>
      <c r="H933">
        <v>150</v>
      </c>
      <c r="I933" s="102">
        <f>Tableau2[[#This Row],[4. poids OT (kg)]]/1000</f>
        <v>0.15</v>
      </c>
      <c r="J933" t="s">
        <v>47</v>
      </c>
      <c r="K933">
        <v>140</v>
      </c>
      <c r="L933">
        <v>76380</v>
      </c>
      <c r="M933" t="s">
        <v>216</v>
      </c>
      <c r="N933">
        <v>91100</v>
      </c>
      <c r="O933" t="s">
        <v>76</v>
      </c>
      <c r="P933">
        <v>173.22</v>
      </c>
      <c r="Q933" t="s">
        <v>217</v>
      </c>
      <c r="R933">
        <v>1997</v>
      </c>
      <c r="S933" t="s">
        <v>78</v>
      </c>
      <c r="T933">
        <f>VLOOKUP(Tableau2[[#This Row],[5. type transport]],'Taux émission CO2e'!$A$5:$D$16,4,0)</f>
        <v>0.16</v>
      </c>
      <c r="U933">
        <f>VLOOKUP(Tableau2[[#This Row],[5. type transport]],'Taux émission CO2e'!$A$5:$B$16,2,0)</f>
        <v>0.3</v>
      </c>
      <c r="V933">
        <f>VLOOKUP(Tableau2[[#This Row],[5. type transport]],'Taux émission CO2e'!$A$20:$D$31,4,0)</f>
        <v>6.7400000000000002E-2</v>
      </c>
      <c r="W933">
        <f>VLOOKUP(Tableau2[[#This Row],[5. type transport]],'Taux émission CO2e'!$A$20:$B$31,2,0)</f>
        <v>0.7</v>
      </c>
      <c r="X933" s="98">
        <f t="shared" si="29"/>
        <v>2.47306194</v>
      </c>
    </row>
    <row r="934" spans="1:24" x14ac:dyDescent="0.25">
      <c r="A934">
        <v>2022050075</v>
      </c>
      <c r="B934" s="95">
        <v>44687</v>
      </c>
      <c r="C934" s="102">
        <f>YEAR(Tableau2[[#This Row],[2. date saisie]])</f>
        <v>2022</v>
      </c>
      <c r="D934" s="102">
        <f>MONTH(Tableau2[[#This Row],[2. date saisie]])</f>
        <v>5</v>
      </c>
      <c r="E934" s="102" t="str">
        <f t="shared" si="28"/>
        <v>05</v>
      </c>
      <c r="F934" s="102" t="str">
        <f>_xlfn.CONCAT(Tableau2[[#This Row],[2a]],Tableau2[[#This Row],[2c]])</f>
        <v>202205</v>
      </c>
      <c r="G934" s="96">
        <v>1502438</v>
      </c>
      <c r="H934">
        <v>60</v>
      </c>
      <c r="I934" s="102">
        <f>Tableau2[[#This Row],[4. poids OT (kg)]]/1000</f>
        <v>0.06</v>
      </c>
      <c r="J934" t="s">
        <v>47</v>
      </c>
      <c r="K934">
        <v>165</v>
      </c>
      <c r="L934">
        <v>91100</v>
      </c>
      <c r="M934" t="s">
        <v>70</v>
      </c>
      <c r="N934">
        <v>26750</v>
      </c>
      <c r="O934" t="s">
        <v>86</v>
      </c>
      <c r="P934">
        <v>541.17999999999995</v>
      </c>
      <c r="Q934" t="s">
        <v>72</v>
      </c>
      <c r="R934">
        <v>1969</v>
      </c>
      <c r="S934" t="s">
        <v>69</v>
      </c>
      <c r="T934">
        <f>VLOOKUP(Tableau2[[#This Row],[5. type transport]],'Taux émission CO2e'!$A$5:$D$16,4,0)</f>
        <v>0.16</v>
      </c>
      <c r="U934">
        <f>VLOOKUP(Tableau2[[#This Row],[5. type transport]],'Taux émission CO2e'!$A$5:$B$16,2,0)</f>
        <v>0.3</v>
      </c>
      <c r="V934">
        <f>VLOOKUP(Tableau2[[#This Row],[5. type transport]],'Taux émission CO2e'!$A$20:$D$31,4,0)</f>
        <v>6.7400000000000002E-2</v>
      </c>
      <c r="W934">
        <f>VLOOKUP(Tableau2[[#This Row],[5. type transport]],'Taux émission CO2e'!$A$20:$B$31,2,0)</f>
        <v>0.7</v>
      </c>
      <c r="X934" s="98">
        <f t="shared" si="29"/>
        <v>3.0905707439999999</v>
      </c>
    </row>
    <row r="935" spans="1:24" x14ac:dyDescent="0.25">
      <c r="A935">
        <v>2022050075</v>
      </c>
      <c r="B935" s="95">
        <v>44687</v>
      </c>
      <c r="C935" s="102">
        <f>YEAR(Tableau2[[#This Row],[2. date saisie]])</f>
        <v>2022</v>
      </c>
      <c r="D935" s="102">
        <f>MONTH(Tableau2[[#This Row],[2. date saisie]])</f>
        <v>5</v>
      </c>
      <c r="E935" s="102" t="str">
        <f t="shared" si="28"/>
        <v>05</v>
      </c>
      <c r="F935" s="102" t="str">
        <f>_xlfn.CONCAT(Tableau2[[#This Row],[2a]],Tableau2[[#This Row],[2c]])</f>
        <v>202205</v>
      </c>
      <c r="G935" s="96">
        <v>1501605</v>
      </c>
      <c r="H935">
        <v>400</v>
      </c>
      <c r="I935" s="102">
        <f>Tableau2[[#This Row],[4. poids OT (kg)]]/1000</f>
        <v>0.4</v>
      </c>
      <c r="J935" t="s">
        <v>46</v>
      </c>
      <c r="K935">
        <v>180</v>
      </c>
      <c r="L935">
        <v>62780</v>
      </c>
      <c r="M935" t="s">
        <v>113</v>
      </c>
      <c r="N935">
        <v>91100</v>
      </c>
      <c r="O935" t="s">
        <v>76</v>
      </c>
      <c r="P935">
        <v>278.49700000000001</v>
      </c>
      <c r="Q935" t="s">
        <v>114</v>
      </c>
      <c r="R935">
        <v>1987</v>
      </c>
      <c r="S935" t="s">
        <v>78</v>
      </c>
      <c r="T935">
        <f>VLOOKUP(Tableau2[[#This Row],[5. type transport]],'Taux émission CO2e'!$A$5:$D$16,4,0)</f>
        <v>0.16</v>
      </c>
      <c r="U935">
        <f>VLOOKUP(Tableau2[[#This Row],[5. type transport]],'Taux émission CO2e'!$A$5:$B$16,2,0)</f>
        <v>0.3</v>
      </c>
      <c r="V935">
        <f>VLOOKUP(Tableau2[[#This Row],[5. type transport]],'Taux émission CO2e'!$A$20:$D$31,4,0)</f>
        <v>6.7400000000000002E-2</v>
      </c>
      <c r="W935">
        <f>VLOOKUP(Tableau2[[#This Row],[5. type transport]],'Taux émission CO2e'!$A$20:$B$31,2,0)</f>
        <v>0.7</v>
      </c>
      <c r="X935" s="98">
        <f t="shared" si="29"/>
        <v>10.602937784000002</v>
      </c>
    </row>
    <row r="936" spans="1:24" x14ac:dyDescent="0.25">
      <c r="A936">
        <v>2022050075</v>
      </c>
      <c r="B936" s="95">
        <v>44687</v>
      </c>
      <c r="C936" s="102">
        <f>YEAR(Tableau2[[#This Row],[2. date saisie]])</f>
        <v>2022</v>
      </c>
      <c r="D936" s="102">
        <f>MONTH(Tableau2[[#This Row],[2. date saisie]])</f>
        <v>5</v>
      </c>
      <c r="E936" s="102" t="str">
        <f t="shared" si="28"/>
        <v>05</v>
      </c>
      <c r="F936" s="102" t="str">
        <f>_xlfn.CONCAT(Tableau2[[#This Row],[2a]],Tableau2[[#This Row],[2c]])</f>
        <v>202205</v>
      </c>
      <c r="G936" s="96">
        <v>1502129</v>
      </c>
      <c r="H936">
        <v>300</v>
      </c>
      <c r="I936" s="102">
        <f>Tableau2[[#This Row],[4. poids OT (kg)]]/1000</f>
        <v>0.3</v>
      </c>
      <c r="J936" t="s">
        <v>46</v>
      </c>
      <c r="K936">
        <v>180</v>
      </c>
      <c r="L936">
        <v>93130</v>
      </c>
      <c r="M936" t="s">
        <v>227</v>
      </c>
      <c r="N936">
        <v>91100</v>
      </c>
      <c r="O936" t="s">
        <v>76</v>
      </c>
      <c r="P936">
        <v>46.533999999999999</v>
      </c>
      <c r="Q936" t="s">
        <v>228</v>
      </c>
      <c r="R936">
        <v>1973</v>
      </c>
      <c r="S936" t="s">
        <v>78</v>
      </c>
      <c r="T936">
        <f>VLOOKUP(Tableau2[[#This Row],[5. type transport]],'Taux émission CO2e'!$A$5:$D$16,4,0)</f>
        <v>0.16</v>
      </c>
      <c r="U936">
        <f>VLOOKUP(Tableau2[[#This Row],[5. type transport]],'Taux émission CO2e'!$A$5:$B$16,2,0)</f>
        <v>0.3</v>
      </c>
      <c r="V936">
        <f>VLOOKUP(Tableau2[[#This Row],[5. type transport]],'Taux émission CO2e'!$A$20:$D$31,4,0)</f>
        <v>6.7400000000000002E-2</v>
      </c>
      <c r="W936">
        <f>VLOOKUP(Tableau2[[#This Row],[5. type transport]],'Taux émission CO2e'!$A$20:$B$31,2,0)</f>
        <v>0.7</v>
      </c>
      <c r="X936" s="98">
        <f t="shared" si="29"/>
        <v>1.328731836</v>
      </c>
    </row>
    <row r="937" spans="1:24" x14ac:dyDescent="0.25">
      <c r="A937">
        <v>2022050075</v>
      </c>
      <c r="B937" s="95">
        <v>44687</v>
      </c>
      <c r="C937" s="102">
        <f>YEAR(Tableau2[[#This Row],[2. date saisie]])</f>
        <v>2022</v>
      </c>
      <c r="D937" s="102">
        <f>MONTH(Tableau2[[#This Row],[2. date saisie]])</f>
        <v>5</v>
      </c>
      <c r="E937" s="102" t="str">
        <f t="shared" si="28"/>
        <v>05</v>
      </c>
      <c r="F937" s="102" t="str">
        <f>_xlfn.CONCAT(Tableau2[[#This Row],[2a]],Tableau2[[#This Row],[2c]])</f>
        <v>202205</v>
      </c>
      <c r="G937" s="96">
        <v>1502437</v>
      </c>
      <c r="H937">
        <v>225</v>
      </c>
      <c r="I937" s="102">
        <f>Tableau2[[#This Row],[4. poids OT (kg)]]/1000</f>
        <v>0.22500000000000001</v>
      </c>
      <c r="J937" t="s">
        <v>47</v>
      </c>
      <c r="K937">
        <v>200</v>
      </c>
      <c r="L937">
        <v>91100</v>
      </c>
      <c r="M937" t="s">
        <v>70</v>
      </c>
      <c r="N937">
        <v>59800</v>
      </c>
      <c r="O937" t="s">
        <v>119</v>
      </c>
      <c r="P937">
        <v>254.17500000000001</v>
      </c>
      <c r="Q937" t="s">
        <v>72</v>
      </c>
      <c r="R937">
        <v>1969</v>
      </c>
      <c r="S937" t="s">
        <v>69</v>
      </c>
      <c r="T937">
        <f>VLOOKUP(Tableau2[[#This Row],[5. type transport]],'Taux émission CO2e'!$A$5:$D$16,4,0)</f>
        <v>0.16</v>
      </c>
      <c r="U937">
        <f>VLOOKUP(Tableau2[[#This Row],[5. type transport]],'Taux émission CO2e'!$A$5:$B$16,2,0)</f>
        <v>0.3</v>
      </c>
      <c r="V937">
        <f>VLOOKUP(Tableau2[[#This Row],[5. type transport]],'Taux émission CO2e'!$A$20:$D$31,4,0)</f>
        <v>6.7400000000000002E-2</v>
      </c>
      <c r="W937">
        <f>VLOOKUP(Tableau2[[#This Row],[5. type transport]],'Taux émission CO2e'!$A$20:$B$31,2,0)</f>
        <v>0.7</v>
      </c>
      <c r="X937" s="98">
        <f t="shared" si="29"/>
        <v>5.4432847125000006</v>
      </c>
    </row>
    <row r="938" spans="1:24" x14ac:dyDescent="0.25">
      <c r="A938">
        <v>2022050075</v>
      </c>
      <c r="B938" s="95">
        <v>44687</v>
      </c>
      <c r="C938" s="102">
        <f>YEAR(Tableau2[[#This Row],[2. date saisie]])</f>
        <v>2022</v>
      </c>
      <c r="D938" s="102">
        <f>MONTH(Tableau2[[#This Row],[2. date saisie]])</f>
        <v>5</v>
      </c>
      <c r="E938" s="102" t="str">
        <f t="shared" si="28"/>
        <v>05</v>
      </c>
      <c r="F938" s="102" t="str">
        <f>_xlfn.CONCAT(Tableau2[[#This Row],[2a]],Tableau2[[#This Row],[2c]])</f>
        <v>202205</v>
      </c>
      <c r="G938" s="96">
        <v>1502435</v>
      </c>
      <c r="H938">
        <v>212</v>
      </c>
      <c r="I938" s="102">
        <f>Tableau2[[#This Row],[4. poids OT (kg)]]/1000</f>
        <v>0.21199999999999999</v>
      </c>
      <c r="J938" t="s">
        <v>47</v>
      </c>
      <c r="K938">
        <v>270</v>
      </c>
      <c r="L938">
        <v>91100</v>
      </c>
      <c r="M938" t="s">
        <v>70</v>
      </c>
      <c r="N938">
        <v>31390</v>
      </c>
      <c r="O938" t="s">
        <v>195</v>
      </c>
      <c r="P938">
        <v>715.00800000000004</v>
      </c>
      <c r="Q938" t="s">
        <v>72</v>
      </c>
      <c r="R938">
        <v>1969</v>
      </c>
      <c r="S938" t="s">
        <v>69</v>
      </c>
      <c r="T938">
        <f>VLOOKUP(Tableau2[[#This Row],[5. type transport]],'Taux émission CO2e'!$A$5:$D$16,4,0)</f>
        <v>0.16</v>
      </c>
      <c r="U938">
        <f>VLOOKUP(Tableau2[[#This Row],[5. type transport]],'Taux émission CO2e'!$A$5:$B$16,2,0)</f>
        <v>0.3</v>
      </c>
      <c r="V938">
        <f>VLOOKUP(Tableau2[[#This Row],[5. type transport]],'Taux émission CO2e'!$A$20:$D$31,4,0)</f>
        <v>6.7400000000000002E-2</v>
      </c>
      <c r="W938">
        <f>VLOOKUP(Tableau2[[#This Row],[5. type transport]],'Taux émission CO2e'!$A$20:$B$31,2,0)</f>
        <v>0.7</v>
      </c>
      <c r="X938" s="98">
        <f t="shared" si="29"/>
        <v>14.427545825279999</v>
      </c>
    </row>
    <row r="939" spans="1:24" x14ac:dyDescent="0.25">
      <c r="A939">
        <v>2022050075</v>
      </c>
      <c r="B939" s="95">
        <v>44687</v>
      </c>
      <c r="C939" s="102">
        <f>YEAR(Tableau2[[#This Row],[2. date saisie]])</f>
        <v>2022</v>
      </c>
      <c r="D939" s="102">
        <f>MONTH(Tableau2[[#This Row],[2. date saisie]])</f>
        <v>5</v>
      </c>
      <c r="E939" s="102" t="str">
        <f t="shared" si="28"/>
        <v>05</v>
      </c>
      <c r="F939" s="102" t="str">
        <f>_xlfn.CONCAT(Tableau2[[#This Row],[2a]],Tableau2[[#This Row],[2c]])</f>
        <v>202205</v>
      </c>
      <c r="G939" s="96">
        <v>1502434</v>
      </c>
      <c r="H939">
        <v>399</v>
      </c>
      <c r="I939" s="102">
        <f>Tableau2[[#This Row],[4. poids OT (kg)]]/1000</f>
        <v>0.39900000000000002</v>
      </c>
      <c r="J939" t="s">
        <v>47</v>
      </c>
      <c r="K939">
        <v>310</v>
      </c>
      <c r="L939">
        <v>91100</v>
      </c>
      <c r="M939" t="s">
        <v>70</v>
      </c>
      <c r="N939">
        <v>73490</v>
      </c>
      <c r="O939" t="s">
        <v>181</v>
      </c>
      <c r="P939">
        <v>539.01400000000001</v>
      </c>
      <c r="Q939" t="s">
        <v>72</v>
      </c>
      <c r="R939">
        <v>1969</v>
      </c>
      <c r="S939" t="s">
        <v>69</v>
      </c>
      <c r="T939">
        <f>VLOOKUP(Tableau2[[#This Row],[5. type transport]],'Taux émission CO2e'!$A$5:$D$16,4,0)</f>
        <v>0.16</v>
      </c>
      <c r="U939">
        <f>VLOOKUP(Tableau2[[#This Row],[5. type transport]],'Taux émission CO2e'!$A$5:$B$16,2,0)</f>
        <v>0.3</v>
      </c>
      <c r="V939">
        <f>VLOOKUP(Tableau2[[#This Row],[5. type transport]],'Taux émission CO2e'!$A$20:$D$31,4,0)</f>
        <v>6.7400000000000002E-2</v>
      </c>
      <c r="W939">
        <f>VLOOKUP(Tableau2[[#This Row],[5. type transport]],'Taux émission CO2e'!$A$20:$B$31,2,0)</f>
        <v>0.7</v>
      </c>
      <c r="X939" s="98">
        <f t="shared" si="29"/>
        <v>20.470037655479999</v>
      </c>
    </row>
    <row r="940" spans="1:24" x14ac:dyDescent="0.25">
      <c r="A940">
        <v>2022050075</v>
      </c>
      <c r="B940" s="95">
        <v>44690</v>
      </c>
      <c r="C940" s="102">
        <f>YEAR(Tableau2[[#This Row],[2. date saisie]])</f>
        <v>2022</v>
      </c>
      <c r="D940" s="102">
        <f>MONTH(Tableau2[[#This Row],[2. date saisie]])</f>
        <v>5</v>
      </c>
      <c r="E940" s="102" t="str">
        <f t="shared" si="28"/>
        <v>05</v>
      </c>
      <c r="F940" s="102" t="str">
        <f>_xlfn.CONCAT(Tableau2[[#This Row],[2a]],Tableau2[[#This Row],[2c]])</f>
        <v>202205</v>
      </c>
      <c r="G940" s="96">
        <v>1503009</v>
      </c>
      <c r="H940">
        <v>186</v>
      </c>
      <c r="I940" s="102">
        <f>Tableau2[[#This Row],[4. poids OT (kg)]]/1000</f>
        <v>0.186</v>
      </c>
      <c r="J940" t="s">
        <v>47</v>
      </c>
      <c r="K940">
        <v>100</v>
      </c>
      <c r="L940">
        <v>91100</v>
      </c>
      <c r="M940" t="s">
        <v>70</v>
      </c>
      <c r="N940">
        <v>59100</v>
      </c>
      <c r="O940" t="s">
        <v>74</v>
      </c>
      <c r="P940">
        <v>266.166</v>
      </c>
      <c r="Q940" t="s">
        <v>72</v>
      </c>
      <c r="R940">
        <v>1969</v>
      </c>
      <c r="S940" t="s">
        <v>69</v>
      </c>
      <c r="T940">
        <f>VLOOKUP(Tableau2[[#This Row],[5. type transport]],'Taux émission CO2e'!$A$5:$D$16,4,0)</f>
        <v>0.16</v>
      </c>
      <c r="U940">
        <f>VLOOKUP(Tableau2[[#This Row],[5. type transport]],'Taux émission CO2e'!$A$5:$B$16,2,0)</f>
        <v>0.3</v>
      </c>
      <c r="V940">
        <f>VLOOKUP(Tableau2[[#This Row],[5. type transport]],'Taux émission CO2e'!$A$20:$D$31,4,0)</f>
        <v>6.7400000000000002E-2</v>
      </c>
      <c r="W940">
        <f>VLOOKUP(Tableau2[[#This Row],[5. type transport]],'Taux émission CO2e'!$A$20:$B$31,2,0)</f>
        <v>0.7</v>
      </c>
      <c r="X940" s="98">
        <f t="shared" si="29"/>
        <v>4.7120644576799995</v>
      </c>
    </row>
    <row r="941" spans="1:24" x14ac:dyDescent="0.25">
      <c r="A941">
        <v>2022050075</v>
      </c>
      <c r="B941" s="95">
        <v>44690</v>
      </c>
      <c r="C941" s="102">
        <f>YEAR(Tableau2[[#This Row],[2. date saisie]])</f>
        <v>2022</v>
      </c>
      <c r="D941" s="102">
        <f>MONTH(Tableau2[[#This Row],[2. date saisie]])</f>
        <v>5</v>
      </c>
      <c r="E941" s="102" t="str">
        <f t="shared" si="28"/>
        <v>05</v>
      </c>
      <c r="F941" s="102" t="str">
        <f>_xlfn.CONCAT(Tableau2[[#This Row],[2a]],Tableau2[[#This Row],[2c]])</f>
        <v>202205</v>
      </c>
      <c r="G941" s="96">
        <v>1502961</v>
      </c>
      <c r="H941">
        <v>56</v>
      </c>
      <c r="I941" s="102">
        <f>Tableau2[[#This Row],[4. poids OT (kg)]]/1000</f>
        <v>5.6000000000000001E-2</v>
      </c>
      <c r="J941" t="s">
        <v>47</v>
      </c>
      <c r="K941">
        <v>180</v>
      </c>
      <c r="L941">
        <v>91100</v>
      </c>
      <c r="M941" t="s">
        <v>70</v>
      </c>
      <c r="N941">
        <v>66000</v>
      </c>
      <c r="O941" t="s">
        <v>71</v>
      </c>
      <c r="P941">
        <v>837.41300000000001</v>
      </c>
      <c r="Q941" t="s">
        <v>72</v>
      </c>
      <c r="R941">
        <v>1969</v>
      </c>
      <c r="S941" t="s">
        <v>69</v>
      </c>
      <c r="T941">
        <f>VLOOKUP(Tableau2[[#This Row],[5. type transport]],'Taux émission CO2e'!$A$5:$D$16,4,0)</f>
        <v>0.16</v>
      </c>
      <c r="U941">
        <f>VLOOKUP(Tableau2[[#This Row],[5. type transport]],'Taux émission CO2e'!$A$5:$B$16,2,0)</f>
        <v>0.3</v>
      </c>
      <c r="V941">
        <f>VLOOKUP(Tableau2[[#This Row],[5. type transport]],'Taux émission CO2e'!$A$20:$D$31,4,0)</f>
        <v>6.7400000000000002E-2</v>
      </c>
      <c r="W941">
        <f>VLOOKUP(Tableau2[[#This Row],[5. type transport]],'Taux émission CO2e'!$A$20:$B$31,2,0)</f>
        <v>0.7</v>
      </c>
      <c r="X941" s="98">
        <f t="shared" si="29"/>
        <v>4.4634782830400006</v>
      </c>
    </row>
    <row r="942" spans="1:24" x14ac:dyDescent="0.25">
      <c r="A942">
        <v>2022050075</v>
      </c>
      <c r="B942" s="95">
        <v>44690</v>
      </c>
      <c r="C942" s="102">
        <f>YEAR(Tableau2[[#This Row],[2. date saisie]])</f>
        <v>2022</v>
      </c>
      <c r="D942" s="102">
        <f>MONTH(Tableau2[[#This Row],[2. date saisie]])</f>
        <v>5</v>
      </c>
      <c r="E942" s="102" t="str">
        <f t="shared" si="28"/>
        <v>05</v>
      </c>
      <c r="F942" s="102" t="str">
        <f>_xlfn.CONCAT(Tableau2[[#This Row],[2a]],Tableau2[[#This Row],[2c]])</f>
        <v>202205</v>
      </c>
      <c r="G942" s="96">
        <v>1501134</v>
      </c>
      <c r="H942">
        <v>500</v>
      </c>
      <c r="I942" s="102">
        <f>Tableau2[[#This Row],[4. poids OT (kg)]]/1000</f>
        <v>0.5</v>
      </c>
      <c r="J942" t="s">
        <v>47</v>
      </c>
      <c r="K942">
        <v>195</v>
      </c>
      <c r="L942">
        <v>59810</v>
      </c>
      <c r="M942" t="s">
        <v>67</v>
      </c>
      <c r="N942">
        <v>26750</v>
      </c>
      <c r="O942" t="s">
        <v>86</v>
      </c>
      <c r="P942">
        <v>797.774</v>
      </c>
      <c r="Q942" t="s">
        <v>112</v>
      </c>
      <c r="R942">
        <v>1998</v>
      </c>
      <c r="S942" t="s">
        <v>69</v>
      </c>
      <c r="T942">
        <f>VLOOKUP(Tableau2[[#This Row],[5. type transport]],'Taux émission CO2e'!$A$5:$D$16,4,0)</f>
        <v>0.16</v>
      </c>
      <c r="U942">
        <f>VLOOKUP(Tableau2[[#This Row],[5. type transport]],'Taux émission CO2e'!$A$5:$B$16,2,0)</f>
        <v>0.3</v>
      </c>
      <c r="V942">
        <f>VLOOKUP(Tableau2[[#This Row],[5. type transport]],'Taux émission CO2e'!$A$20:$D$31,4,0)</f>
        <v>6.7400000000000002E-2</v>
      </c>
      <c r="W942">
        <f>VLOOKUP(Tableau2[[#This Row],[5. type transport]],'Taux émission CO2e'!$A$20:$B$31,2,0)</f>
        <v>0.7</v>
      </c>
      <c r="X942" s="98">
        <f t="shared" si="29"/>
        <v>37.966064660000001</v>
      </c>
    </row>
    <row r="943" spans="1:24" x14ac:dyDescent="0.25">
      <c r="A943">
        <v>2022050075</v>
      </c>
      <c r="B943" s="95">
        <v>44690</v>
      </c>
      <c r="C943" s="102">
        <f>YEAR(Tableau2[[#This Row],[2. date saisie]])</f>
        <v>2022</v>
      </c>
      <c r="D943" s="102">
        <f>MONTH(Tableau2[[#This Row],[2. date saisie]])</f>
        <v>5</v>
      </c>
      <c r="E943" s="102" t="str">
        <f t="shared" si="28"/>
        <v>05</v>
      </c>
      <c r="F943" s="102" t="str">
        <f>_xlfn.CONCAT(Tableau2[[#This Row],[2a]],Tableau2[[#This Row],[2c]])</f>
        <v>202205</v>
      </c>
      <c r="G943" s="96">
        <v>1502963</v>
      </c>
      <c r="H943">
        <v>225</v>
      </c>
      <c r="I943" s="102">
        <f>Tableau2[[#This Row],[4. poids OT (kg)]]/1000</f>
        <v>0.22500000000000001</v>
      </c>
      <c r="J943" t="s">
        <v>47</v>
      </c>
      <c r="K943">
        <v>200</v>
      </c>
      <c r="L943">
        <v>91100</v>
      </c>
      <c r="M943" t="s">
        <v>70</v>
      </c>
      <c r="N943">
        <v>8090</v>
      </c>
      <c r="O943" t="s">
        <v>81</v>
      </c>
      <c r="P943">
        <v>256.911</v>
      </c>
      <c r="Q943" t="s">
        <v>72</v>
      </c>
      <c r="R943">
        <v>1969</v>
      </c>
      <c r="S943" t="s">
        <v>69</v>
      </c>
      <c r="T943">
        <f>VLOOKUP(Tableau2[[#This Row],[5. type transport]],'Taux émission CO2e'!$A$5:$D$16,4,0)</f>
        <v>0.16</v>
      </c>
      <c r="U943">
        <f>VLOOKUP(Tableau2[[#This Row],[5. type transport]],'Taux émission CO2e'!$A$5:$B$16,2,0)</f>
        <v>0.3</v>
      </c>
      <c r="V943">
        <f>VLOOKUP(Tableau2[[#This Row],[5. type transport]],'Taux émission CO2e'!$A$20:$D$31,4,0)</f>
        <v>6.7400000000000002E-2</v>
      </c>
      <c r="W943">
        <f>VLOOKUP(Tableau2[[#This Row],[5. type transport]],'Taux émission CO2e'!$A$20:$B$31,2,0)</f>
        <v>0.7</v>
      </c>
      <c r="X943" s="98">
        <f t="shared" si="29"/>
        <v>5.5018775204999999</v>
      </c>
    </row>
    <row r="944" spans="1:24" x14ac:dyDescent="0.25">
      <c r="A944">
        <v>2022050075</v>
      </c>
      <c r="B944" s="95">
        <v>44690</v>
      </c>
      <c r="C944" s="102">
        <f>YEAR(Tableau2[[#This Row],[2. date saisie]])</f>
        <v>2022</v>
      </c>
      <c r="D944" s="102">
        <f>MONTH(Tableau2[[#This Row],[2. date saisie]])</f>
        <v>5</v>
      </c>
      <c r="E944" s="102" t="str">
        <f t="shared" si="28"/>
        <v>05</v>
      </c>
      <c r="F944" s="102" t="str">
        <f>_xlfn.CONCAT(Tableau2[[#This Row],[2a]],Tableau2[[#This Row],[2c]])</f>
        <v>202205</v>
      </c>
      <c r="G944" s="96">
        <v>1502964</v>
      </c>
      <c r="H944">
        <v>128</v>
      </c>
      <c r="I944" s="102">
        <f>Tableau2[[#This Row],[4. poids OT (kg)]]/1000</f>
        <v>0.128</v>
      </c>
      <c r="J944" t="s">
        <v>47</v>
      </c>
      <c r="K944">
        <v>234</v>
      </c>
      <c r="L944">
        <v>91100</v>
      </c>
      <c r="M944" t="s">
        <v>70</v>
      </c>
      <c r="N944">
        <v>62780</v>
      </c>
      <c r="O944" t="s">
        <v>102</v>
      </c>
      <c r="P944">
        <v>280.69799999999998</v>
      </c>
      <c r="Q944" t="s">
        <v>72</v>
      </c>
      <c r="R944">
        <v>1969</v>
      </c>
      <c r="S944" t="s">
        <v>69</v>
      </c>
      <c r="T944">
        <f>VLOOKUP(Tableau2[[#This Row],[5. type transport]],'Taux émission CO2e'!$A$5:$D$16,4,0)</f>
        <v>0.16</v>
      </c>
      <c r="U944">
        <f>VLOOKUP(Tableau2[[#This Row],[5. type transport]],'Taux émission CO2e'!$A$5:$B$16,2,0)</f>
        <v>0.3</v>
      </c>
      <c r="V944">
        <f>VLOOKUP(Tableau2[[#This Row],[5. type transport]],'Taux émission CO2e'!$A$20:$D$31,4,0)</f>
        <v>6.7400000000000002E-2</v>
      </c>
      <c r="W944">
        <f>VLOOKUP(Tableau2[[#This Row],[5. type transport]],'Taux émission CO2e'!$A$20:$B$31,2,0)</f>
        <v>0.7</v>
      </c>
      <c r="X944" s="98">
        <f t="shared" si="29"/>
        <v>3.4197549619199998</v>
      </c>
    </row>
    <row r="945" spans="1:24" x14ac:dyDescent="0.25">
      <c r="A945">
        <v>2022050075</v>
      </c>
      <c r="B945" s="95">
        <v>44690</v>
      </c>
      <c r="C945" s="102">
        <f>YEAR(Tableau2[[#This Row],[2. date saisie]])</f>
        <v>2022</v>
      </c>
      <c r="D945" s="102">
        <f>MONTH(Tableau2[[#This Row],[2. date saisie]])</f>
        <v>5</v>
      </c>
      <c r="E945" s="102" t="str">
        <f t="shared" si="28"/>
        <v>05</v>
      </c>
      <c r="F945" s="102" t="str">
        <f>_xlfn.CONCAT(Tableau2[[#This Row],[2a]],Tableau2[[#This Row],[2c]])</f>
        <v>202205</v>
      </c>
      <c r="G945" s="96">
        <v>1502377</v>
      </c>
      <c r="H945">
        <v>450</v>
      </c>
      <c r="I945" s="102">
        <f>Tableau2[[#This Row],[4. poids OT (kg)]]/1000</f>
        <v>0.45</v>
      </c>
      <c r="J945" t="s">
        <v>46</v>
      </c>
      <c r="K945">
        <v>260</v>
      </c>
      <c r="L945">
        <v>67100</v>
      </c>
      <c r="M945" t="s">
        <v>73</v>
      </c>
      <c r="N945">
        <v>91100</v>
      </c>
      <c r="O945" t="s">
        <v>76</v>
      </c>
      <c r="P945">
        <v>516.47400000000005</v>
      </c>
      <c r="Q945" t="s">
        <v>75</v>
      </c>
      <c r="R945">
        <v>1987</v>
      </c>
      <c r="S945" t="s">
        <v>69</v>
      </c>
      <c r="T945">
        <f>VLOOKUP(Tableau2[[#This Row],[5. type transport]],'Taux émission CO2e'!$A$5:$D$16,4,0)</f>
        <v>0.16</v>
      </c>
      <c r="U945">
        <f>VLOOKUP(Tableau2[[#This Row],[5. type transport]],'Taux émission CO2e'!$A$5:$B$16,2,0)</f>
        <v>0.3</v>
      </c>
      <c r="V945">
        <f>VLOOKUP(Tableau2[[#This Row],[5. type transport]],'Taux émission CO2e'!$A$20:$D$31,4,0)</f>
        <v>6.7400000000000002E-2</v>
      </c>
      <c r="W945">
        <f>VLOOKUP(Tableau2[[#This Row],[5. type transport]],'Taux émission CO2e'!$A$20:$B$31,2,0)</f>
        <v>0.7</v>
      </c>
      <c r="X945" s="98">
        <f t="shared" si="29"/>
        <v>22.121097894000002</v>
      </c>
    </row>
    <row r="946" spans="1:24" x14ac:dyDescent="0.25">
      <c r="A946">
        <v>2022050075</v>
      </c>
      <c r="B946" s="95">
        <v>44690</v>
      </c>
      <c r="C946" s="102">
        <f>YEAR(Tableau2[[#This Row],[2. date saisie]])</f>
        <v>2022</v>
      </c>
      <c r="D946" s="102">
        <f>MONTH(Tableau2[[#This Row],[2. date saisie]])</f>
        <v>5</v>
      </c>
      <c r="E946" s="102" t="str">
        <f t="shared" si="28"/>
        <v>05</v>
      </c>
      <c r="F946" s="102" t="str">
        <f>_xlfn.CONCAT(Tableau2[[#This Row],[2a]],Tableau2[[#This Row],[2c]])</f>
        <v>202205</v>
      </c>
      <c r="G946" s="96">
        <v>1503010</v>
      </c>
      <c r="H946">
        <v>1349</v>
      </c>
      <c r="I946" s="102">
        <f>Tableau2[[#This Row],[4. poids OT (kg)]]/1000</f>
        <v>1.349</v>
      </c>
      <c r="J946" t="s">
        <v>46</v>
      </c>
      <c r="K946">
        <v>260</v>
      </c>
      <c r="L946">
        <v>91100</v>
      </c>
      <c r="M946" t="s">
        <v>70</v>
      </c>
      <c r="N946">
        <v>93130</v>
      </c>
      <c r="O946" t="s">
        <v>182</v>
      </c>
      <c r="P946">
        <v>46.627000000000002</v>
      </c>
      <c r="Q946" t="s">
        <v>72</v>
      </c>
      <c r="R946">
        <v>1969</v>
      </c>
      <c r="S946" t="s">
        <v>69</v>
      </c>
      <c r="T946">
        <f>VLOOKUP(Tableau2[[#This Row],[5. type transport]],'Taux émission CO2e'!$A$5:$D$16,4,0)</f>
        <v>0.16</v>
      </c>
      <c r="U946">
        <f>VLOOKUP(Tableau2[[#This Row],[5. type transport]],'Taux émission CO2e'!$A$5:$B$16,2,0)</f>
        <v>0.3</v>
      </c>
      <c r="V946">
        <f>VLOOKUP(Tableau2[[#This Row],[5. type transport]],'Taux émission CO2e'!$A$20:$D$31,4,0)</f>
        <v>6.7400000000000002E-2</v>
      </c>
      <c r="W946">
        <f>VLOOKUP(Tableau2[[#This Row],[5. type transport]],'Taux émission CO2e'!$A$20:$B$31,2,0)</f>
        <v>0.7</v>
      </c>
      <c r="X946" s="98">
        <f t="shared" si="29"/>
        <v>5.9868051531400006</v>
      </c>
    </row>
    <row r="947" spans="1:24" x14ac:dyDescent="0.25">
      <c r="A947">
        <v>2022050075</v>
      </c>
      <c r="B947" s="95">
        <v>44690</v>
      </c>
      <c r="C947" s="102">
        <f>YEAR(Tableau2[[#This Row],[2. date saisie]])</f>
        <v>2022</v>
      </c>
      <c r="D947" s="102">
        <f>MONTH(Tableau2[[#This Row],[2. date saisie]])</f>
        <v>5</v>
      </c>
      <c r="E947" s="102" t="str">
        <f t="shared" si="28"/>
        <v>05</v>
      </c>
      <c r="F947" s="102" t="str">
        <f>_xlfn.CONCAT(Tableau2[[#This Row],[2a]],Tableau2[[#This Row],[2c]])</f>
        <v>202205</v>
      </c>
      <c r="G947" s="96">
        <v>1502960</v>
      </c>
      <c r="H947">
        <v>318</v>
      </c>
      <c r="I947" s="102">
        <f>Tableau2[[#This Row],[4. poids OT (kg)]]/1000</f>
        <v>0.318</v>
      </c>
      <c r="J947" t="s">
        <v>47</v>
      </c>
      <c r="K947">
        <v>270</v>
      </c>
      <c r="L947">
        <v>91100</v>
      </c>
      <c r="M947" t="s">
        <v>70</v>
      </c>
      <c r="N947">
        <v>76380</v>
      </c>
      <c r="O947" t="s">
        <v>186</v>
      </c>
      <c r="P947">
        <v>173.74600000000001</v>
      </c>
      <c r="Q947" t="s">
        <v>72</v>
      </c>
      <c r="R947">
        <v>1969</v>
      </c>
      <c r="S947" t="s">
        <v>69</v>
      </c>
      <c r="T947">
        <f>VLOOKUP(Tableau2[[#This Row],[5. type transport]],'Taux émission CO2e'!$A$5:$D$16,4,0)</f>
        <v>0.16</v>
      </c>
      <c r="U947">
        <f>VLOOKUP(Tableau2[[#This Row],[5. type transport]],'Taux émission CO2e'!$A$5:$B$16,2,0)</f>
        <v>0.3</v>
      </c>
      <c r="V947">
        <f>VLOOKUP(Tableau2[[#This Row],[5. type transport]],'Taux émission CO2e'!$A$20:$D$31,4,0)</f>
        <v>6.7400000000000002E-2</v>
      </c>
      <c r="W947">
        <f>VLOOKUP(Tableau2[[#This Row],[5. type transport]],'Taux émission CO2e'!$A$20:$B$31,2,0)</f>
        <v>0.7</v>
      </c>
      <c r="X947" s="98">
        <f t="shared" si="29"/>
        <v>5.2588118810399997</v>
      </c>
    </row>
    <row r="948" spans="1:24" x14ac:dyDescent="0.25">
      <c r="A948">
        <v>2022050075</v>
      </c>
      <c r="B948" s="95">
        <v>44690</v>
      </c>
      <c r="C948" s="102">
        <f>YEAR(Tableau2[[#This Row],[2. date saisie]])</f>
        <v>2022</v>
      </c>
      <c r="D948" s="102">
        <f>MONTH(Tableau2[[#This Row],[2. date saisie]])</f>
        <v>5</v>
      </c>
      <c r="E948" s="102" t="str">
        <f t="shared" si="28"/>
        <v>05</v>
      </c>
      <c r="F948" s="102" t="str">
        <f>_xlfn.CONCAT(Tableau2[[#This Row],[2a]],Tableau2[[#This Row],[2c]])</f>
        <v>202205</v>
      </c>
      <c r="G948" s="96">
        <v>1502962</v>
      </c>
      <c r="H948">
        <v>450</v>
      </c>
      <c r="I948" s="102">
        <f>Tableau2[[#This Row],[4. poids OT (kg)]]/1000</f>
        <v>0.45</v>
      </c>
      <c r="J948" t="s">
        <v>47</v>
      </c>
      <c r="K948">
        <v>280</v>
      </c>
      <c r="L948">
        <v>91100</v>
      </c>
      <c r="M948" t="s">
        <v>70</v>
      </c>
      <c r="N948">
        <v>19410</v>
      </c>
      <c r="O948" t="s">
        <v>183</v>
      </c>
      <c r="P948">
        <v>458.50700000000001</v>
      </c>
      <c r="Q948" t="s">
        <v>72</v>
      </c>
      <c r="R948">
        <v>1969</v>
      </c>
      <c r="S948" t="s">
        <v>69</v>
      </c>
      <c r="T948">
        <f>VLOOKUP(Tableau2[[#This Row],[5. type transport]],'Taux émission CO2e'!$A$5:$D$16,4,0)</f>
        <v>0.16</v>
      </c>
      <c r="U948">
        <f>VLOOKUP(Tableau2[[#This Row],[5. type transport]],'Taux émission CO2e'!$A$5:$B$16,2,0)</f>
        <v>0.3</v>
      </c>
      <c r="V948">
        <f>VLOOKUP(Tableau2[[#This Row],[5. type transport]],'Taux émission CO2e'!$A$20:$D$31,4,0)</f>
        <v>6.7400000000000002E-2</v>
      </c>
      <c r="W948">
        <f>VLOOKUP(Tableau2[[#This Row],[5. type transport]],'Taux émission CO2e'!$A$20:$B$31,2,0)</f>
        <v>0.7</v>
      </c>
      <c r="X948" s="98">
        <f t="shared" si="29"/>
        <v>19.638313316999998</v>
      </c>
    </row>
    <row r="949" spans="1:24" x14ac:dyDescent="0.25">
      <c r="A949">
        <v>2022050075</v>
      </c>
      <c r="B949" s="95">
        <v>44691</v>
      </c>
      <c r="C949" s="102">
        <f>YEAR(Tableau2[[#This Row],[2. date saisie]])</f>
        <v>2022</v>
      </c>
      <c r="D949" s="102">
        <f>MONTH(Tableau2[[#This Row],[2. date saisie]])</f>
        <v>5</v>
      </c>
      <c r="E949" s="102" t="str">
        <f t="shared" si="28"/>
        <v>05</v>
      </c>
      <c r="F949" s="102" t="str">
        <f>_xlfn.CONCAT(Tableau2[[#This Row],[2a]],Tableau2[[#This Row],[2c]])</f>
        <v>202205</v>
      </c>
      <c r="G949" s="96">
        <v>1502669</v>
      </c>
      <c r="H949">
        <v>300</v>
      </c>
      <c r="I949" s="102">
        <f>Tableau2[[#This Row],[4. poids OT (kg)]]/1000</f>
        <v>0.3</v>
      </c>
      <c r="J949" t="s">
        <v>39</v>
      </c>
      <c r="K949">
        <v>100</v>
      </c>
      <c r="L949">
        <v>94440</v>
      </c>
      <c r="M949" t="s">
        <v>87</v>
      </c>
      <c r="N949">
        <v>91100</v>
      </c>
      <c r="O949" t="s">
        <v>76</v>
      </c>
      <c r="P949">
        <v>33.991</v>
      </c>
      <c r="Q949" t="s">
        <v>88</v>
      </c>
      <c r="R949">
        <v>1976</v>
      </c>
      <c r="S949" t="s">
        <v>69</v>
      </c>
      <c r="T949">
        <f>VLOOKUP(Tableau2[[#This Row],[5. type transport]],'Taux émission CO2e'!$A$5:$D$16,4,0)</f>
        <v>0.24099999999999999</v>
      </c>
      <c r="U949">
        <f>VLOOKUP(Tableau2[[#This Row],[5. type transport]],'Taux émission CO2e'!$A$5:$B$16,2,0)</f>
        <v>1</v>
      </c>
      <c r="V949">
        <f>VLOOKUP(Tableau2[[#This Row],[5. type transport]],'Taux émission CO2e'!$A$20:$D$31,4,0)</f>
        <v>0</v>
      </c>
      <c r="W949">
        <f>VLOOKUP(Tableau2[[#This Row],[5. type transport]],'Taux émission CO2e'!$A$20:$B$31,2,0)</f>
        <v>0</v>
      </c>
      <c r="X949" s="98">
        <f t="shared" si="29"/>
        <v>2.4575492999999997</v>
      </c>
    </row>
    <row r="950" spans="1:24" x14ac:dyDescent="0.25">
      <c r="A950">
        <v>2022050075</v>
      </c>
      <c r="B950" s="95">
        <v>44691</v>
      </c>
      <c r="C950" s="102">
        <f>YEAR(Tableau2[[#This Row],[2. date saisie]])</f>
        <v>2022</v>
      </c>
      <c r="D950" s="102">
        <f>MONTH(Tableau2[[#This Row],[2. date saisie]])</f>
        <v>5</v>
      </c>
      <c r="E950" s="102" t="str">
        <f t="shared" si="28"/>
        <v>05</v>
      </c>
      <c r="F950" s="102" t="str">
        <f>_xlfn.CONCAT(Tableau2[[#This Row],[2a]],Tableau2[[#This Row],[2c]])</f>
        <v>202205</v>
      </c>
      <c r="G950" s="96">
        <v>1503573</v>
      </c>
      <c r="H950">
        <v>106</v>
      </c>
      <c r="I950" s="102">
        <f>Tableau2[[#This Row],[4. poids OT (kg)]]/1000</f>
        <v>0.106</v>
      </c>
      <c r="J950" t="s">
        <v>47</v>
      </c>
      <c r="K950">
        <v>126.6</v>
      </c>
      <c r="L950">
        <v>91100</v>
      </c>
      <c r="M950" t="s">
        <v>70</v>
      </c>
      <c r="N950">
        <v>44260</v>
      </c>
      <c r="O950" t="s">
        <v>103</v>
      </c>
      <c r="P950">
        <v>413.68799999999999</v>
      </c>
      <c r="Q950" t="s">
        <v>72</v>
      </c>
      <c r="R950">
        <v>1969</v>
      </c>
      <c r="S950" t="s">
        <v>69</v>
      </c>
      <c r="T950">
        <f>VLOOKUP(Tableau2[[#This Row],[5. type transport]],'Taux émission CO2e'!$A$5:$D$16,4,0)</f>
        <v>0.16</v>
      </c>
      <c r="U950">
        <f>VLOOKUP(Tableau2[[#This Row],[5. type transport]],'Taux émission CO2e'!$A$5:$B$16,2,0)</f>
        <v>0.3</v>
      </c>
      <c r="V950">
        <f>VLOOKUP(Tableau2[[#This Row],[5. type transport]],'Taux émission CO2e'!$A$20:$D$31,4,0)</f>
        <v>6.7400000000000002E-2</v>
      </c>
      <c r="W950">
        <f>VLOOKUP(Tableau2[[#This Row],[5. type transport]],'Taux émission CO2e'!$A$20:$B$31,2,0)</f>
        <v>0.7</v>
      </c>
      <c r="X950" s="98">
        <f t="shared" si="29"/>
        <v>4.1737313270399996</v>
      </c>
    </row>
    <row r="951" spans="1:24" x14ac:dyDescent="0.25">
      <c r="A951">
        <v>2022050075</v>
      </c>
      <c r="B951" s="95">
        <v>44691</v>
      </c>
      <c r="C951" s="102">
        <f>YEAR(Tableau2[[#This Row],[2. date saisie]])</f>
        <v>2022</v>
      </c>
      <c r="D951" s="102">
        <f>MONTH(Tableau2[[#This Row],[2. date saisie]])</f>
        <v>5</v>
      </c>
      <c r="E951" s="102" t="str">
        <f t="shared" si="28"/>
        <v>05</v>
      </c>
      <c r="F951" s="102" t="str">
        <f>_xlfn.CONCAT(Tableau2[[#This Row],[2a]],Tableau2[[#This Row],[2c]])</f>
        <v>202205</v>
      </c>
      <c r="G951" s="96">
        <v>1503574</v>
      </c>
      <c r="H951">
        <v>106</v>
      </c>
      <c r="I951" s="102">
        <f>Tableau2[[#This Row],[4. poids OT (kg)]]/1000</f>
        <v>0.106</v>
      </c>
      <c r="J951" t="s">
        <v>47</v>
      </c>
      <c r="K951">
        <v>130</v>
      </c>
      <c r="L951">
        <v>91100</v>
      </c>
      <c r="M951" t="s">
        <v>70</v>
      </c>
      <c r="N951">
        <v>39570</v>
      </c>
      <c r="O951" t="s">
        <v>105</v>
      </c>
      <c r="P951">
        <v>380.45499999999998</v>
      </c>
      <c r="Q951" t="s">
        <v>72</v>
      </c>
      <c r="R951">
        <v>1969</v>
      </c>
      <c r="S951" t="s">
        <v>69</v>
      </c>
      <c r="T951">
        <f>VLOOKUP(Tableau2[[#This Row],[5. type transport]],'Taux émission CO2e'!$A$5:$D$16,4,0)</f>
        <v>0.16</v>
      </c>
      <c r="U951">
        <f>VLOOKUP(Tableau2[[#This Row],[5. type transport]],'Taux émission CO2e'!$A$5:$B$16,2,0)</f>
        <v>0.3</v>
      </c>
      <c r="V951">
        <f>VLOOKUP(Tableau2[[#This Row],[5. type transport]],'Taux émission CO2e'!$A$20:$D$31,4,0)</f>
        <v>6.7400000000000002E-2</v>
      </c>
      <c r="W951">
        <f>VLOOKUP(Tableau2[[#This Row],[5. type transport]],'Taux émission CO2e'!$A$20:$B$31,2,0)</f>
        <v>0.7</v>
      </c>
      <c r="X951" s="98">
        <f t="shared" si="29"/>
        <v>3.8384409314000001</v>
      </c>
    </row>
    <row r="952" spans="1:24" x14ac:dyDescent="0.25">
      <c r="A952">
        <v>2022050075</v>
      </c>
      <c r="B952" s="95">
        <v>44691</v>
      </c>
      <c r="C952" s="102">
        <f>YEAR(Tableau2[[#This Row],[2. date saisie]])</f>
        <v>2022</v>
      </c>
      <c r="D952" s="102">
        <f>MONTH(Tableau2[[#This Row],[2. date saisie]])</f>
        <v>5</v>
      </c>
      <c r="E952" s="102" t="str">
        <f t="shared" si="28"/>
        <v>05</v>
      </c>
      <c r="F952" s="102" t="str">
        <f>_xlfn.CONCAT(Tableau2[[#This Row],[2a]],Tableau2[[#This Row],[2c]])</f>
        <v>202205</v>
      </c>
      <c r="G952" s="96">
        <v>1502131</v>
      </c>
      <c r="H952">
        <v>750</v>
      </c>
      <c r="I952" s="102">
        <f>Tableau2[[#This Row],[4. poids OT (kg)]]/1000</f>
        <v>0.75</v>
      </c>
      <c r="J952" t="s">
        <v>46</v>
      </c>
      <c r="K952">
        <v>150</v>
      </c>
      <c r="L952">
        <v>93000</v>
      </c>
      <c r="M952" t="s">
        <v>145</v>
      </c>
      <c r="N952">
        <v>91100</v>
      </c>
      <c r="O952" t="s">
        <v>76</v>
      </c>
      <c r="P952">
        <v>52.249000000000002</v>
      </c>
      <c r="Q952" t="s">
        <v>146</v>
      </c>
      <c r="R952">
        <v>1971</v>
      </c>
      <c r="S952" t="s">
        <v>69</v>
      </c>
      <c r="T952">
        <f>VLOOKUP(Tableau2[[#This Row],[5. type transport]],'Taux émission CO2e'!$A$5:$D$16,4,0)</f>
        <v>0.16</v>
      </c>
      <c r="U952">
        <f>VLOOKUP(Tableau2[[#This Row],[5. type transport]],'Taux émission CO2e'!$A$5:$B$16,2,0)</f>
        <v>0.3</v>
      </c>
      <c r="V952">
        <f>VLOOKUP(Tableau2[[#This Row],[5. type transport]],'Taux émission CO2e'!$A$20:$D$31,4,0)</f>
        <v>6.7400000000000002E-2</v>
      </c>
      <c r="W952">
        <f>VLOOKUP(Tableau2[[#This Row],[5. type transport]],'Taux émission CO2e'!$A$20:$B$31,2,0)</f>
        <v>0.7</v>
      </c>
      <c r="X952" s="98">
        <f t="shared" si="29"/>
        <v>3.7297948650000006</v>
      </c>
    </row>
    <row r="953" spans="1:24" x14ac:dyDescent="0.25">
      <c r="A953">
        <v>2022050075</v>
      </c>
      <c r="B953" s="95">
        <v>44691</v>
      </c>
      <c r="C953" s="102">
        <f>YEAR(Tableau2[[#This Row],[2. date saisie]])</f>
        <v>2022</v>
      </c>
      <c r="D953" s="102">
        <f>MONTH(Tableau2[[#This Row],[2. date saisie]])</f>
        <v>5</v>
      </c>
      <c r="E953" s="102" t="str">
        <f t="shared" si="28"/>
        <v>05</v>
      </c>
      <c r="F953" s="102" t="str">
        <f>_xlfn.CONCAT(Tableau2[[#This Row],[2a]],Tableau2[[#This Row],[2c]])</f>
        <v>202205</v>
      </c>
      <c r="G953" s="96">
        <v>1503572</v>
      </c>
      <c r="H953">
        <v>106</v>
      </c>
      <c r="I953" s="102">
        <f>Tableau2[[#This Row],[4. poids OT (kg)]]/1000</f>
        <v>0.106</v>
      </c>
      <c r="J953" t="s">
        <v>47</v>
      </c>
      <c r="K953">
        <v>155</v>
      </c>
      <c r="L953">
        <v>91100</v>
      </c>
      <c r="M953" t="s">
        <v>70</v>
      </c>
      <c r="N953">
        <v>33520</v>
      </c>
      <c r="O953" t="s">
        <v>187</v>
      </c>
      <c r="P953">
        <v>575.35599999999999</v>
      </c>
      <c r="Q953" t="s">
        <v>72</v>
      </c>
      <c r="R953">
        <v>1969</v>
      </c>
      <c r="S953" t="s">
        <v>69</v>
      </c>
      <c r="T953">
        <f>VLOOKUP(Tableau2[[#This Row],[5. type transport]],'Taux émission CO2e'!$A$5:$D$16,4,0)</f>
        <v>0.16</v>
      </c>
      <c r="U953">
        <f>VLOOKUP(Tableau2[[#This Row],[5. type transport]],'Taux émission CO2e'!$A$5:$B$16,2,0)</f>
        <v>0.3</v>
      </c>
      <c r="V953">
        <f>VLOOKUP(Tableau2[[#This Row],[5. type transport]],'Taux émission CO2e'!$A$20:$D$31,4,0)</f>
        <v>6.7400000000000002E-2</v>
      </c>
      <c r="W953">
        <f>VLOOKUP(Tableau2[[#This Row],[5. type transport]],'Taux émission CO2e'!$A$20:$B$31,2,0)</f>
        <v>0.7</v>
      </c>
      <c r="X953" s="98">
        <f t="shared" si="29"/>
        <v>5.8048127124799995</v>
      </c>
    </row>
    <row r="954" spans="1:24" x14ac:dyDescent="0.25">
      <c r="A954">
        <v>2022050075</v>
      </c>
      <c r="B954" s="95">
        <v>44691</v>
      </c>
      <c r="C954" s="102">
        <f>YEAR(Tableau2[[#This Row],[2. date saisie]])</f>
        <v>2022</v>
      </c>
      <c r="D954" s="102">
        <f>MONTH(Tableau2[[#This Row],[2. date saisie]])</f>
        <v>5</v>
      </c>
      <c r="E954" s="102" t="str">
        <f t="shared" si="28"/>
        <v>05</v>
      </c>
      <c r="F954" s="102" t="str">
        <f>_xlfn.CONCAT(Tableau2[[#This Row],[2a]],Tableau2[[#This Row],[2c]])</f>
        <v>202205</v>
      </c>
      <c r="G954" s="96">
        <v>1503575</v>
      </c>
      <c r="H954">
        <v>225</v>
      </c>
      <c r="I954" s="102">
        <f>Tableau2[[#This Row],[4. poids OT (kg)]]/1000</f>
        <v>0.22500000000000001</v>
      </c>
      <c r="J954" t="s">
        <v>47</v>
      </c>
      <c r="K954">
        <v>210</v>
      </c>
      <c r="L954">
        <v>91100</v>
      </c>
      <c r="M954" t="s">
        <v>70</v>
      </c>
      <c r="N954">
        <v>53120</v>
      </c>
      <c r="O954" t="s">
        <v>208</v>
      </c>
      <c r="P954">
        <v>316.77699999999999</v>
      </c>
      <c r="Q954" t="s">
        <v>72</v>
      </c>
      <c r="R954">
        <v>1969</v>
      </c>
      <c r="S954" t="s">
        <v>69</v>
      </c>
      <c r="T954">
        <f>VLOOKUP(Tableau2[[#This Row],[5. type transport]],'Taux émission CO2e'!$A$5:$D$16,4,0)</f>
        <v>0.16</v>
      </c>
      <c r="U954">
        <f>VLOOKUP(Tableau2[[#This Row],[5. type transport]],'Taux émission CO2e'!$A$5:$B$16,2,0)</f>
        <v>0.3</v>
      </c>
      <c r="V954">
        <f>VLOOKUP(Tableau2[[#This Row],[5. type transport]],'Taux émission CO2e'!$A$20:$D$31,4,0)</f>
        <v>6.7400000000000002E-2</v>
      </c>
      <c r="W954">
        <f>VLOOKUP(Tableau2[[#This Row],[5. type transport]],'Taux émission CO2e'!$A$20:$B$31,2,0)</f>
        <v>0.7</v>
      </c>
      <c r="X954" s="98">
        <f t="shared" si="29"/>
        <v>6.7839378435000004</v>
      </c>
    </row>
    <row r="955" spans="1:24" x14ac:dyDescent="0.25">
      <c r="A955">
        <v>2022050075</v>
      </c>
      <c r="B955" s="95">
        <v>44692</v>
      </c>
      <c r="C955" s="102">
        <f>YEAR(Tableau2[[#This Row],[2. date saisie]])</f>
        <v>2022</v>
      </c>
      <c r="D955" s="102">
        <f>MONTH(Tableau2[[#This Row],[2. date saisie]])</f>
        <v>5</v>
      </c>
      <c r="E955" s="102" t="str">
        <f t="shared" si="28"/>
        <v>05</v>
      </c>
      <c r="F955" s="102" t="str">
        <f>_xlfn.CONCAT(Tableau2[[#This Row],[2a]],Tableau2[[#This Row],[2c]])</f>
        <v>202205</v>
      </c>
      <c r="G955" s="96">
        <v>1503921</v>
      </c>
      <c r="H955">
        <v>56</v>
      </c>
      <c r="I955" s="102">
        <f>Tableau2[[#This Row],[4. poids OT (kg)]]/1000</f>
        <v>5.6000000000000001E-2</v>
      </c>
      <c r="J955" t="s">
        <v>47</v>
      </c>
      <c r="K955">
        <v>155</v>
      </c>
      <c r="L955">
        <v>91100</v>
      </c>
      <c r="M955" t="s">
        <v>70</v>
      </c>
      <c r="N955">
        <v>33800</v>
      </c>
      <c r="O955" t="s">
        <v>168</v>
      </c>
      <c r="P955">
        <v>581.822</v>
      </c>
      <c r="Q955" t="s">
        <v>72</v>
      </c>
      <c r="R955">
        <v>1969</v>
      </c>
      <c r="S955" t="s">
        <v>69</v>
      </c>
      <c r="T955">
        <f>VLOOKUP(Tableau2[[#This Row],[5. type transport]],'Taux émission CO2e'!$A$5:$D$16,4,0)</f>
        <v>0.16</v>
      </c>
      <c r="U955">
        <f>VLOOKUP(Tableau2[[#This Row],[5. type transport]],'Taux émission CO2e'!$A$5:$B$16,2,0)</f>
        <v>0.3</v>
      </c>
      <c r="V955">
        <f>VLOOKUP(Tableau2[[#This Row],[5. type transport]],'Taux émission CO2e'!$A$20:$D$31,4,0)</f>
        <v>6.7400000000000002E-2</v>
      </c>
      <c r="W955">
        <f>VLOOKUP(Tableau2[[#This Row],[5. type transport]],'Taux émission CO2e'!$A$20:$B$31,2,0)</f>
        <v>0.7</v>
      </c>
      <c r="X955" s="98">
        <f t="shared" si="29"/>
        <v>3.1011578057599998</v>
      </c>
    </row>
    <row r="956" spans="1:24" x14ac:dyDescent="0.25">
      <c r="A956">
        <v>2022050075</v>
      </c>
      <c r="B956" s="95">
        <v>44692</v>
      </c>
      <c r="C956" s="102">
        <f>YEAR(Tableau2[[#This Row],[2. date saisie]])</f>
        <v>2022</v>
      </c>
      <c r="D956" s="102">
        <f>MONTH(Tableau2[[#This Row],[2. date saisie]])</f>
        <v>5</v>
      </c>
      <c r="E956" s="102" t="str">
        <f t="shared" si="28"/>
        <v>05</v>
      </c>
      <c r="F956" s="102" t="str">
        <f>_xlfn.CONCAT(Tableau2[[#This Row],[2a]],Tableau2[[#This Row],[2c]])</f>
        <v>202205</v>
      </c>
      <c r="G956" s="96">
        <v>1503429</v>
      </c>
      <c r="H956">
        <v>150</v>
      </c>
      <c r="I956" s="102">
        <f>Tableau2[[#This Row],[4. poids OT (kg)]]/1000</f>
        <v>0.15</v>
      </c>
      <c r="J956" t="s">
        <v>46</v>
      </c>
      <c r="K956">
        <v>158</v>
      </c>
      <c r="L956">
        <v>21300</v>
      </c>
      <c r="M956" t="s">
        <v>94</v>
      </c>
      <c r="N956">
        <v>91100</v>
      </c>
      <c r="O956" t="s">
        <v>76</v>
      </c>
      <c r="P956">
        <v>278.14499999999998</v>
      </c>
      <c r="Q956" t="s">
        <v>95</v>
      </c>
      <c r="R956">
        <v>1995</v>
      </c>
      <c r="S956" t="s">
        <v>78</v>
      </c>
      <c r="T956">
        <f>VLOOKUP(Tableau2[[#This Row],[5. type transport]],'Taux émission CO2e'!$A$5:$D$16,4,0)</f>
        <v>0.16</v>
      </c>
      <c r="U956">
        <f>VLOOKUP(Tableau2[[#This Row],[5. type transport]],'Taux émission CO2e'!$A$5:$B$16,2,0)</f>
        <v>0.3</v>
      </c>
      <c r="V956">
        <f>VLOOKUP(Tableau2[[#This Row],[5. type transport]],'Taux émission CO2e'!$A$20:$D$31,4,0)</f>
        <v>6.7400000000000002E-2</v>
      </c>
      <c r="W956">
        <f>VLOOKUP(Tableau2[[#This Row],[5. type transport]],'Taux émission CO2e'!$A$20:$B$31,2,0)</f>
        <v>0.7</v>
      </c>
      <c r="X956" s="98">
        <f t="shared" si="29"/>
        <v>3.9710761649999995</v>
      </c>
    </row>
    <row r="957" spans="1:24" x14ac:dyDescent="0.25">
      <c r="A957">
        <v>2022050075</v>
      </c>
      <c r="B957" s="95">
        <v>44692</v>
      </c>
      <c r="C957" s="102">
        <f>YEAR(Tableau2[[#This Row],[2. date saisie]])</f>
        <v>2022</v>
      </c>
      <c r="D957" s="102">
        <f>MONTH(Tableau2[[#This Row],[2. date saisie]])</f>
        <v>5</v>
      </c>
      <c r="E957" s="102" t="str">
        <f t="shared" si="28"/>
        <v>05</v>
      </c>
      <c r="F957" s="102" t="str">
        <f>_xlfn.CONCAT(Tableau2[[#This Row],[2a]],Tableau2[[#This Row],[2c]])</f>
        <v>202205</v>
      </c>
      <c r="G957" s="96">
        <v>1503584</v>
      </c>
      <c r="H957">
        <v>300</v>
      </c>
      <c r="I957" s="102">
        <f>Tableau2[[#This Row],[4. poids OT (kg)]]/1000</f>
        <v>0.3</v>
      </c>
      <c r="J957" t="s">
        <v>47</v>
      </c>
      <c r="K957">
        <v>200</v>
      </c>
      <c r="L957">
        <v>39570</v>
      </c>
      <c r="M957" t="s">
        <v>115</v>
      </c>
      <c r="N957">
        <v>91100</v>
      </c>
      <c r="O957" t="s">
        <v>76</v>
      </c>
      <c r="P957">
        <v>380.58600000000001</v>
      </c>
      <c r="Q957" t="s">
        <v>116</v>
      </c>
      <c r="R957">
        <v>1986</v>
      </c>
      <c r="S957" t="s">
        <v>69</v>
      </c>
      <c r="T957">
        <f>VLOOKUP(Tableau2[[#This Row],[5. type transport]],'Taux émission CO2e'!$A$5:$D$16,4,0)</f>
        <v>0.16</v>
      </c>
      <c r="U957">
        <f>VLOOKUP(Tableau2[[#This Row],[5. type transport]],'Taux émission CO2e'!$A$5:$B$16,2,0)</f>
        <v>0.3</v>
      </c>
      <c r="V957">
        <f>VLOOKUP(Tableau2[[#This Row],[5. type transport]],'Taux émission CO2e'!$A$20:$D$31,4,0)</f>
        <v>6.7400000000000002E-2</v>
      </c>
      <c r="W957">
        <f>VLOOKUP(Tableau2[[#This Row],[5. type transport]],'Taux émission CO2e'!$A$20:$B$31,2,0)</f>
        <v>0.7</v>
      </c>
      <c r="X957" s="98">
        <f t="shared" si="29"/>
        <v>10.867252643999999</v>
      </c>
    </row>
    <row r="958" spans="1:24" x14ac:dyDescent="0.25">
      <c r="A958">
        <v>2022050075</v>
      </c>
      <c r="B958" s="95">
        <v>44692</v>
      </c>
      <c r="C958" s="102">
        <f>YEAR(Tableau2[[#This Row],[2. date saisie]])</f>
        <v>2022</v>
      </c>
      <c r="D958" s="102">
        <f>MONTH(Tableau2[[#This Row],[2. date saisie]])</f>
        <v>5</v>
      </c>
      <c r="E958" s="102" t="str">
        <f t="shared" si="28"/>
        <v>05</v>
      </c>
      <c r="F958" s="102" t="str">
        <f>_xlfn.CONCAT(Tableau2[[#This Row],[2a]],Tableau2[[#This Row],[2c]])</f>
        <v>202205</v>
      </c>
      <c r="G958" s="96">
        <v>1503430</v>
      </c>
      <c r="H958">
        <v>1000</v>
      </c>
      <c r="I958" s="102">
        <f>Tableau2[[#This Row],[4. poids OT (kg)]]/1000</f>
        <v>1</v>
      </c>
      <c r="J958" t="s">
        <v>33</v>
      </c>
      <c r="K958">
        <v>250</v>
      </c>
      <c r="L958">
        <v>93120</v>
      </c>
      <c r="M958" t="s">
        <v>66</v>
      </c>
      <c r="N958">
        <v>91100</v>
      </c>
      <c r="O958" t="s">
        <v>76</v>
      </c>
      <c r="P958">
        <v>54.761000000000003</v>
      </c>
      <c r="Q958" t="s">
        <v>68</v>
      </c>
      <c r="R958">
        <v>1972</v>
      </c>
      <c r="S958" t="s">
        <v>69</v>
      </c>
      <c r="T958">
        <f>VLOOKUP(Tableau2[[#This Row],[5. type transport]],'Taux émission CO2e'!$A$5:$D$16,4,0)</f>
        <v>6.7400000000000002E-2</v>
      </c>
      <c r="U958">
        <f>VLOOKUP(Tableau2[[#This Row],[5. type transport]],'Taux émission CO2e'!$A$5:$B$16,2,0)</f>
        <v>1</v>
      </c>
      <c r="V958">
        <f>VLOOKUP(Tableau2[[#This Row],[5. type transport]],'Taux émission CO2e'!$A$20:$D$31,4,0)</f>
        <v>0</v>
      </c>
      <c r="W958">
        <f>VLOOKUP(Tableau2[[#This Row],[5. type transport]],'Taux émission CO2e'!$A$20:$B$31,2,0)</f>
        <v>0</v>
      </c>
      <c r="X958" s="98">
        <f t="shared" si="29"/>
        <v>3.6908914000000004</v>
      </c>
    </row>
    <row r="959" spans="1:24" x14ac:dyDescent="0.25">
      <c r="A959">
        <v>2022050075</v>
      </c>
      <c r="B959" s="95">
        <v>44692</v>
      </c>
      <c r="C959" s="102">
        <f>YEAR(Tableau2[[#This Row],[2. date saisie]])</f>
        <v>2022</v>
      </c>
      <c r="D959" s="102">
        <f>MONTH(Tableau2[[#This Row],[2. date saisie]])</f>
        <v>5</v>
      </c>
      <c r="E959" s="102" t="str">
        <f t="shared" si="28"/>
        <v>05</v>
      </c>
      <c r="F959" s="102" t="str">
        <f>_xlfn.CONCAT(Tableau2[[#This Row],[2a]],Tableau2[[#This Row],[2c]])</f>
        <v>202205</v>
      </c>
      <c r="G959" s="96">
        <v>1503922</v>
      </c>
      <c r="H959">
        <v>450</v>
      </c>
      <c r="I959" s="102">
        <f>Tableau2[[#This Row],[4. poids OT (kg)]]/1000</f>
        <v>0.45</v>
      </c>
      <c r="J959" t="s">
        <v>47</v>
      </c>
      <c r="K959">
        <v>360</v>
      </c>
      <c r="L959">
        <v>91100</v>
      </c>
      <c r="M959" t="s">
        <v>70</v>
      </c>
      <c r="N959">
        <v>67100</v>
      </c>
      <c r="O959" t="s">
        <v>79</v>
      </c>
      <c r="P959">
        <v>515.798</v>
      </c>
      <c r="Q959" t="s">
        <v>72</v>
      </c>
      <c r="R959">
        <v>1969</v>
      </c>
      <c r="S959" t="s">
        <v>69</v>
      </c>
      <c r="T959">
        <f>VLOOKUP(Tableau2[[#This Row],[5. type transport]],'Taux émission CO2e'!$A$5:$D$16,4,0)</f>
        <v>0.16</v>
      </c>
      <c r="U959">
        <f>VLOOKUP(Tableau2[[#This Row],[5. type transport]],'Taux émission CO2e'!$A$5:$B$16,2,0)</f>
        <v>0.3</v>
      </c>
      <c r="V959">
        <f>VLOOKUP(Tableau2[[#This Row],[5. type transport]],'Taux émission CO2e'!$A$20:$D$31,4,0)</f>
        <v>6.7400000000000002E-2</v>
      </c>
      <c r="W959">
        <f>VLOOKUP(Tableau2[[#This Row],[5. type transport]],'Taux émission CO2e'!$A$20:$B$31,2,0)</f>
        <v>0.7</v>
      </c>
      <c r="X959" s="98">
        <f t="shared" si="29"/>
        <v>22.092144138000002</v>
      </c>
    </row>
    <row r="960" spans="1:24" x14ac:dyDescent="0.25">
      <c r="A960">
        <v>2022050075</v>
      </c>
      <c r="B960" s="95">
        <v>44693</v>
      </c>
      <c r="C960" s="102">
        <f>YEAR(Tableau2[[#This Row],[2. date saisie]])</f>
        <v>2022</v>
      </c>
      <c r="D960" s="102">
        <f>MONTH(Tableau2[[#This Row],[2. date saisie]])</f>
        <v>5</v>
      </c>
      <c r="E960" s="102" t="str">
        <f t="shared" si="28"/>
        <v>05</v>
      </c>
      <c r="F960" s="102" t="str">
        <f>_xlfn.CONCAT(Tableau2[[#This Row],[2a]],Tableau2[[#This Row],[2c]])</f>
        <v>202205</v>
      </c>
      <c r="G960" s="96">
        <v>1504126</v>
      </c>
      <c r="H960">
        <v>300</v>
      </c>
      <c r="I960" s="102">
        <f>Tableau2[[#This Row],[4. poids OT (kg)]]/1000</f>
        <v>0.3</v>
      </c>
      <c r="J960" t="s">
        <v>39</v>
      </c>
      <c r="K960">
        <v>75</v>
      </c>
      <c r="L960">
        <v>13000</v>
      </c>
      <c r="M960" t="s">
        <v>184</v>
      </c>
      <c r="N960">
        <v>91100</v>
      </c>
      <c r="O960" t="s">
        <v>76</v>
      </c>
      <c r="P960">
        <v>740.09799999999996</v>
      </c>
      <c r="Q960" t="s">
        <v>185</v>
      </c>
      <c r="R960">
        <v>1976</v>
      </c>
      <c r="S960" t="s">
        <v>69</v>
      </c>
      <c r="T960">
        <f>VLOOKUP(Tableau2[[#This Row],[5. type transport]],'Taux émission CO2e'!$A$5:$D$16,4,0)</f>
        <v>0.24099999999999999</v>
      </c>
      <c r="U960">
        <f>VLOOKUP(Tableau2[[#This Row],[5. type transport]],'Taux émission CO2e'!$A$5:$B$16,2,0)</f>
        <v>1</v>
      </c>
      <c r="V960">
        <f>VLOOKUP(Tableau2[[#This Row],[5. type transport]],'Taux émission CO2e'!$A$20:$D$31,4,0)</f>
        <v>0</v>
      </c>
      <c r="W960">
        <f>VLOOKUP(Tableau2[[#This Row],[5. type transport]],'Taux émission CO2e'!$A$20:$B$31,2,0)</f>
        <v>0</v>
      </c>
      <c r="X960" s="98">
        <f t="shared" si="29"/>
        <v>53.509085399999989</v>
      </c>
    </row>
    <row r="961" spans="1:24" x14ac:dyDescent="0.25">
      <c r="A961">
        <v>2022050075</v>
      </c>
      <c r="B961" s="95">
        <v>44693</v>
      </c>
      <c r="C961" s="102">
        <f>YEAR(Tableau2[[#This Row],[2. date saisie]])</f>
        <v>2022</v>
      </c>
      <c r="D961" s="102">
        <f>MONTH(Tableau2[[#This Row],[2. date saisie]])</f>
        <v>5</v>
      </c>
      <c r="E961" s="102" t="str">
        <f t="shared" si="28"/>
        <v>05</v>
      </c>
      <c r="F961" s="102" t="str">
        <f>_xlfn.CONCAT(Tableau2[[#This Row],[2a]],Tableau2[[#This Row],[2c]])</f>
        <v>202205</v>
      </c>
      <c r="G961" s="96">
        <v>1504856</v>
      </c>
      <c r="H961">
        <v>150</v>
      </c>
      <c r="I961" s="102">
        <f>Tableau2[[#This Row],[4. poids OT (kg)]]/1000</f>
        <v>0.15</v>
      </c>
      <c r="J961" t="s">
        <v>46</v>
      </c>
      <c r="K961">
        <v>125</v>
      </c>
      <c r="L961">
        <v>87000</v>
      </c>
      <c r="M961" t="s">
        <v>229</v>
      </c>
      <c r="N961">
        <v>91100</v>
      </c>
      <c r="O961" t="s">
        <v>76</v>
      </c>
      <c r="P961">
        <v>389.06299999999999</v>
      </c>
      <c r="Q961" t="s">
        <v>230</v>
      </c>
      <c r="R961">
        <v>1965</v>
      </c>
      <c r="S961" t="s">
        <v>78</v>
      </c>
      <c r="T961">
        <f>VLOOKUP(Tableau2[[#This Row],[5. type transport]],'Taux émission CO2e'!$A$5:$D$16,4,0)</f>
        <v>0.16</v>
      </c>
      <c r="U961">
        <f>VLOOKUP(Tableau2[[#This Row],[5. type transport]],'Taux émission CO2e'!$A$5:$B$16,2,0)</f>
        <v>0.3</v>
      </c>
      <c r="V961">
        <f>VLOOKUP(Tableau2[[#This Row],[5. type transport]],'Taux émission CO2e'!$A$20:$D$31,4,0)</f>
        <v>6.7400000000000002E-2</v>
      </c>
      <c r="W961">
        <f>VLOOKUP(Tableau2[[#This Row],[5. type transport]],'Taux émission CO2e'!$A$20:$B$31,2,0)</f>
        <v>0.7</v>
      </c>
      <c r="X961" s="98">
        <f t="shared" si="29"/>
        <v>5.5546524509999999</v>
      </c>
    </row>
    <row r="962" spans="1:24" x14ac:dyDescent="0.25">
      <c r="A962">
        <v>2022050075</v>
      </c>
      <c r="B962" s="95">
        <v>44693</v>
      </c>
      <c r="C962" s="102">
        <f>YEAR(Tableau2[[#This Row],[2. date saisie]])</f>
        <v>2022</v>
      </c>
      <c r="D962" s="102">
        <f>MONTH(Tableau2[[#This Row],[2. date saisie]])</f>
        <v>5</v>
      </c>
      <c r="E962" s="102" t="str">
        <f t="shared" ref="E962:E1025" si="30">IF(D962&lt;10,"0"&amp;D962,D962)</f>
        <v>05</v>
      </c>
      <c r="F962" s="102" t="str">
        <f>_xlfn.CONCAT(Tableau2[[#This Row],[2a]],Tableau2[[#This Row],[2c]])</f>
        <v>202205</v>
      </c>
      <c r="G962" s="96">
        <v>1505093</v>
      </c>
      <c r="H962">
        <v>56</v>
      </c>
      <c r="I962" s="102">
        <f>Tableau2[[#This Row],[4. poids OT (kg)]]/1000</f>
        <v>5.6000000000000001E-2</v>
      </c>
      <c r="J962" t="s">
        <v>47</v>
      </c>
      <c r="K962">
        <v>130</v>
      </c>
      <c r="L962">
        <v>91100</v>
      </c>
      <c r="M962" t="s">
        <v>70</v>
      </c>
      <c r="N962">
        <v>39570</v>
      </c>
      <c r="O962" t="s">
        <v>105</v>
      </c>
      <c r="P962">
        <v>380.45499999999998</v>
      </c>
      <c r="Q962" t="s">
        <v>72</v>
      </c>
      <c r="R962">
        <v>1969</v>
      </c>
      <c r="S962" t="s">
        <v>69</v>
      </c>
      <c r="T962">
        <f>VLOOKUP(Tableau2[[#This Row],[5. type transport]],'Taux émission CO2e'!$A$5:$D$16,4,0)</f>
        <v>0.16</v>
      </c>
      <c r="U962">
        <f>VLOOKUP(Tableau2[[#This Row],[5. type transport]],'Taux émission CO2e'!$A$5:$B$16,2,0)</f>
        <v>0.3</v>
      </c>
      <c r="V962">
        <f>VLOOKUP(Tableau2[[#This Row],[5. type transport]],'Taux émission CO2e'!$A$20:$D$31,4,0)</f>
        <v>6.7400000000000002E-2</v>
      </c>
      <c r="W962">
        <f>VLOOKUP(Tableau2[[#This Row],[5. type transport]],'Taux émission CO2e'!$A$20:$B$31,2,0)</f>
        <v>0.7</v>
      </c>
      <c r="X962" s="98">
        <f t="shared" ref="X962:X1025" si="31">(U962*T962*I962*P962)+(V962*W962*P962*I962)</f>
        <v>2.0278555864000003</v>
      </c>
    </row>
    <row r="963" spans="1:24" x14ac:dyDescent="0.25">
      <c r="A963">
        <v>2022050075</v>
      </c>
      <c r="B963" s="95">
        <v>44693</v>
      </c>
      <c r="C963" s="102">
        <f>YEAR(Tableau2[[#This Row],[2. date saisie]])</f>
        <v>2022</v>
      </c>
      <c r="D963" s="102">
        <f>MONTH(Tableau2[[#This Row],[2. date saisie]])</f>
        <v>5</v>
      </c>
      <c r="E963" s="102" t="str">
        <f t="shared" si="30"/>
        <v>05</v>
      </c>
      <c r="F963" s="102" t="str">
        <f>_xlfn.CONCAT(Tableau2[[#This Row],[2a]],Tableau2[[#This Row],[2c]])</f>
        <v>202205</v>
      </c>
      <c r="G963" s="96">
        <v>1505092</v>
      </c>
      <c r="H963">
        <v>56</v>
      </c>
      <c r="I963" s="102">
        <f>Tableau2[[#This Row],[4. poids OT (kg)]]/1000</f>
        <v>5.6000000000000001E-2</v>
      </c>
      <c r="J963" t="s">
        <v>47</v>
      </c>
      <c r="K963">
        <v>133</v>
      </c>
      <c r="L963">
        <v>91100</v>
      </c>
      <c r="M963" t="s">
        <v>70</v>
      </c>
      <c r="N963">
        <v>73490</v>
      </c>
      <c r="O963" t="s">
        <v>181</v>
      </c>
      <c r="P963">
        <v>539.01400000000001</v>
      </c>
      <c r="Q963" t="s">
        <v>72</v>
      </c>
      <c r="R963">
        <v>1969</v>
      </c>
      <c r="S963" t="s">
        <v>69</v>
      </c>
      <c r="T963">
        <f>VLOOKUP(Tableau2[[#This Row],[5. type transport]],'Taux émission CO2e'!$A$5:$D$16,4,0)</f>
        <v>0.16</v>
      </c>
      <c r="U963">
        <f>VLOOKUP(Tableau2[[#This Row],[5. type transport]],'Taux émission CO2e'!$A$5:$B$16,2,0)</f>
        <v>0.3</v>
      </c>
      <c r="V963">
        <f>VLOOKUP(Tableau2[[#This Row],[5. type transport]],'Taux émission CO2e'!$A$20:$D$31,4,0)</f>
        <v>6.7400000000000002E-2</v>
      </c>
      <c r="W963">
        <f>VLOOKUP(Tableau2[[#This Row],[5. type transport]],'Taux émission CO2e'!$A$20:$B$31,2,0)</f>
        <v>0.7</v>
      </c>
      <c r="X963" s="98">
        <f t="shared" si="31"/>
        <v>2.8729877411200002</v>
      </c>
    </row>
    <row r="964" spans="1:24" x14ac:dyDescent="0.25">
      <c r="A964">
        <v>2022050075</v>
      </c>
      <c r="B964" s="95">
        <v>44693</v>
      </c>
      <c r="C964" s="102">
        <f>YEAR(Tableau2[[#This Row],[2. date saisie]])</f>
        <v>2022</v>
      </c>
      <c r="D964" s="102">
        <f>MONTH(Tableau2[[#This Row],[2. date saisie]])</f>
        <v>5</v>
      </c>
      <c r="E964" s="102" t="str">
        <f t="shared" si="30"/>
        <v>05</v>
      </c>
      <c r="F964" s="102" t="str">
        <f>_xlfn.CONCAT(Tableau2[[#This Row],[2a]],Tableau2[[#This Row],[2c]])</f>
        <v>202205</v>
      </c>
      <c r="G964" s="96">
        <v>1504127</v>
      </c>
      <c r="H964">
        <v>150</v>
      </c>
      <c r="I964" s="102">
        <f>Tableau2[[#This Row],[4. poids OT (kg)]]/1000</f>
        <v>0.15</v>
      </c>
      <c r="J964" t="s">
        <v>46</v>
      </c>
      <c r="K964">
        <v>158</v>
      </c>
      <c r="L964">
        <v>59100</v>
      </c>
      <c r="M964" t="s">
        <v>98</v>
      </c>
      <c r="N964">
        <v>91100</v>
      </c>
      <c r="O964" t="s">
        <v>76</v>
      </c>
      <c r="P964">
        <v>266.35300000000001</v>
      </c>
      <c r="Q964" t="s">
        <v>100</v>
      </c>
      <c r="R964">
        <v>1987</v>
      </c>
      <c r="S964" t="s">
        <v>69</v>
      </c>
      <c r="T964">
        <f>VLOOKUP(Tableau2[[#This Row],[5. type transport]],'Taux émission CO2e'!$A$5:$D$16,4,0)</f>
        <v>0.16</v>
      </c>
      <c r="U964">
        <f>VLOOKUP(Tableau2[[#This Row],[5. type transport]],'Taux émission CO2e'!$A$5:$B$16,2,0)</f>
        <v>0.3</v>
      </c>
      <c r="V964">
        <f>VLOOKUP(Tableau2[[#This Row],[5. type transport]],'Taux émission CO2e'!$A$20:$D$31,4,0)</f>
        <v>6.7400000000000002E-2</v>
      </c>
      <c r="W964">
        <f>VLOOKUP(Tableau2[[#This Row],[5. type transport]],'Taux émission CO2e'!$A$20:$B$31,2,0)</f>
        <v>0.7</v>
      </c>
      <c r="X964" s="98">
        <f t="shared" si="31"/>
        <v>3.8027217809999998</v>
      </c>
    </row>
    <row r="965" spans="1:24" x14ac:dyDescent="0.25">
      <c r="A965">
        <v>2022050075</v>
      </c>
      <c r="B965" s="95">
        <v>44693</v>
      </c>
      <c r="C965" s="102">
        <f>YEAR(Tableau2[[#This Row],[2. date saisie]])</f>
        <v>2022</v>
      </c>
      <c r="D965" s="102">
        <f>MONTH(Tableau2[[#This Row],[2. date saisie]])</f>
        <v>5</v>
      </c>
      <c r="E965" s="102" t="str">
        <f t="shared" si="30"/>
        <v>05</v>
      </c>
      <c r="F965" s="102" t="str">
        <f>_xlfn.CONCAT(Tableau2[[#This Row],[2a]],Tableau2[[#This Row],[2c]])</f>
        <v>202205</v>
      </c>
      <c r="G965" s="96">
        <v>1505091</v>
      </c>
      <c r="H965">
        <v>56</v>
      </c>
      <c r="I965" s="102">
        <f>Tableau2[[#This Row],[4. poids OT (kg)]]/1000</f>
        <v>5.6000000000000001E-2</v>
      </c>
      <c r="J965" t="s">
        <v>47</v>
      </c>
      <c r="K965">
        <v>160</v>
      </c>
      <c r="L965">
        <v>91100</v>
      </c>
      <c r="M965" t="s">
        <v>70</v>
      </c>
      <c r="N965">
        <v>62780</v>
      </c>
      <c r="O965" t="s">
        <v>102</v>
      </c>
      <c r="P965">
        <v>280.69799999999998</v>
      </c>
      <c r="Q965" t="s">
        <v>72</v>
      </c>
      <c r="R965">
        <v>1969</v>
      </c>
      <c r="S965" t="s">
        <v>69</v>
      </c>
      <c r="T965">
        <f>VLOOKUP(Tableau2[[#This Row],[5. type transport]],'Taux émission CO2e'!$A$5:$D$16,4,0)</f>
        <v>0.16</v>
      </c>
      <c r="U965">
        <f>VLOOKUP(Tableau2[[#This Row],[5. type transport]],'Taux émission CO2e'!$A$5:$B$16,2,0)</f>
        <v>0.3</v>
      </c>
      <c r="V965">
        <f>VLOOKUP(Tableau2[[#This Row],[5. type transport]],'Taux émission CO2e'!$A$20:$D$31,4,0)</f>
        <v>6.7400000000000002E-2</v>
      </c>
      <c r="W965">
        <f>VLOOKUP(Tableau2[[#This Row],[5. type transport]],'Taux émission CO2e'!$A$20:$B$31,2,0)</f>
        <v>0.7</v>
      </c>
      <c r="X965" s="98">
        <f t="shared" si="31"/>
        <v>1.49614279584</v>
      </c>
    </row>
    <row r="966" spans="1:24" x14ac:dyDescent="0.25">
      <c r="A966">
        <v>2022050075</v>
      </c>
      <c r="B966" s="95">
        <v>44693</v>
      </c>
      <c r="C966" s="102">
        <f>YEAR(Tableau2[[#This Row],[2. date saisie]])</f>
        <v>2022</v>
      </c>
      <c r="D966" s="102">
        <f>MONTH(Tableau2[[#This Row],[2. date saisie]])</f>
        <v>5</v>
      </c>
      <c r="E966" s="102" t="str">
        <f t="shared" si="30"/>
        <v>05</v>
      </c>
      <c r="F966" s="102" t="str">
        <f>_xlfn.CONCAT(Tableau2[[#This Row],[2a]],Tableau2[[#This Row],[2c]])</f>
        <v>202205</v>
      </c>
      <c r="G966" s="96">
        <v>1505090</v>
      </c>
      <c r="H966">
        <v>56</v>
      </c>
      <c r="I966" s="102">
        <f>Tableau2[[#This Row],[4. poids OT (kg)]]/1000</f>
        <v>5.6000000000000001E-2</v>
      </c>
      <c r="J966" t="s">
        <v>47</v>
      </c>
      <c r="K966">
        <v>173</v>
      </c>
      <c r="L966">
        <v>91100</v>
      </c>
      <c r="M966" t="s">
        <v>70</v>
      </c>
      <c r="N966">
        <v>31390</v>
      </c>
      <c r="O966" t="s">
        <v>195</v>
      </c>
      <c r="P966">
        <v>715.00800000000004</v>
      </c>
      <c r="Q966" t="s">
        <v>72</v>
      </c>
      <c r="R966">
        <v>1969</v>
      </c>
      <c r="S966" t="s">
        <v>69</v>
      </c>
      <c r="T966">
        <f>VLOOKUP(Tableau2[[#This Row],[5. type transport]],'Taux émission CO2e'!$A$5:$D$16,4,0)</f>
        <v>0.16</v>
      </c>
      <c r="U966">
        <f>VLOOKUP(Tableau2[[#This Row],[5. type transport]],'Taux émission CO2e'!$A$5:$B$16,2,0)</f>
        <v>0.3</v>
      </c>
      <c r="V966">
        <f>VLOOKUP(Tableau2[[#This Row],[5. type transport]],'Taux émission CO2e'!$A$20:$D$31,4,0)</f>
        <v>6.7400000000000002E-2</v>
      </c>
      <c r="W966">
        <f>VLOOKUP(Tableau2[[#This Row],[5. type transport]],'Taux émission CO2e'!$A$20:$B$31,2,0)</f>
        <v>0.7</v>
      </c>
      <c r="X966" s="98">
        <f t="shared" si="31"/>
        <v>3.8110498406400004</v>
      </c>
    </row>
    <row r="967" spans="1:24" x14ac:dyDescent="0.25">
      <c r="A967">
        <v>2022050075</v>
      </c>
      <c r="B967" s="95">
        <v>44693</v>
      </c>
      <c r="C967" s="102">
        <f>YEAR(Tableau2[[#This Row],[2. date saisie]])</f>
        <v>2022</v>
      </c>
      <c r="D967" s="102">
        <f>MONTH(Tableau2[[#This Row],[2. date saisie]])</f>
        <v>5</v>
      </c>
      <c r="E967" s="102" t="str">
        <f t="shared" si="30"/>
        <v>05</v>
      </c>
      <c r="F967" s="102" t="str">
        <f>_xlfn.CONCAT(Tableau2[[#This Row],[2a]],Tableau2[[#This Row],[2c]])</f>
        <v>202205</v>
      </c>
      <c r="G967" s="96">
        <v>1501157</v>
      </c>
      <c r="H967">
        <v>300</v>
      </c>
      <c r="I967" s="102">
        <f>Tableau2[[#This Row],[4. poids OT (kg)]]/1000</f>
        <v>0.3</v>
      </c>
      <c r="J967" t="s">
        <v>46</v>
      </c>
      <c r="K967">
        <v>195</v>
      </c>
      <c r="L967">
        <v>73490</v>
      </c>
      <c r="M967" t="s">
        <v>204</v>
      </c>
      <c r="N967">
        <v>91100</v>
      </c>
      <c r="O967" t="s">
        <v>76</v>
      </c>
      <c r="P967">
        <v>537.70799999999997</v>
      </c>
      <c r="Q967" t="s">
        <v>205</v>
      </c>
      <c r="R967">
        <v>1990</v>
      </c>
      <c r="S967" t="s">
        <v>78</v>
      </c>
      <c r="T967">
        <f>VLOOKUP(Tableau2[[#This Row],[5. type transport]],'Taux émission CO2e'!$A$5:$D$16,4,0)</f>
        <v>0.16</v>
      </c>
      <c r="U967">
        <f>VLOOKUP(Tableau2[[#This Row],[5. type transport]],'Taux émission CO2e'!$A$5:$B$16,2,0)</f>
        <v>0.3</v>
      </c>
      <c r="V967">
        <f>VLOOKUP(Tableau2[[#This Row],[5. type transport]],'Taux émission CO2e'!$A$20:$D$31,4,0)</f>
        <v>6.7400000000000002E-2</v>
      </c>
      <c r="W967">
        <f>VLOOKUP(Tableau2[[#This Row],[5. type transport]],'Taux émission CO2e'!$A$20:$B$31,2,0)</f>
        <v>0.7</v>
      </c>
      <c r="X967" s="98">
        <f t="shared" si="31"/>
        <v>15.353714231999998</v>
      </c>
    </row>
    <row r="968" spans="1:24" x14ac:dyDescent="0.25">
      <c r="A968">
        <v>2022050075</v>
      </c>
      <c r="B968" s="95">
        <v>44693</v>
      </c>
      <c r="C968" s="102">
        <f>YEAR(Tableau2[[#This Row],[2. date saisie]])</f>
        <v>2022</v>
      </c>
      <c r="D968" s="102">
        <f>MONTH(Tableau2[[#This Row],[2. date saisie]])</f>
        <v>5</v>
      </c>
      <c r="E968" s="102" t="str">
        <f t="shared" si="30"/>
        <v>05</v>
      </c>
      <c r="F968" s="102" t="str">
        <f>_xlfn.CONCAT(Tableau2[[#This Row],[2a]],Tableau2[[#This Row],[2c]])</f>
        <v>202205</v>
      </c>
      <c r="G968" s="96">
        <v>1504124</v>
      </c>
      <c r="H968">
        <v>150</v>
      </c>
      <c r="I968" s="102">
        <f>Tableau2[[#This Row],[4. poids OT (kg)]]/1000</f>
        <v>0.15</v>
      </c>
      <c r="J968" t="s">
        <v>46</v>
      </c>
      <c r="K968">
        <v>235</v>
      </c>
      <c r="L968">
        <v>59810</v>
      </c>
      <c r="M968" t="s">
        <v>67</v>
      </c>
      <c r="N968">
        <v>91100</v>
      </c>
      <c r="O968" t="s">
        <v>76</v>
      </c>
      <c r="P968">
        <v>250.27799999999999</v>
      </c>
      <c r="Q968" t="s">
        <v>112</v>
      </c>
      <c r="R968">
        <v>1998</v>
      </c>
      <c r="S968" t="s">
        <v>69</v>
      </c>
      <c r="T968">
        <f>VLOOKUP(Tableau2[[#This Row],[5. type transport]],'Taux émission CO2e'!$A$5:$D$16,4,0)</f>
        <v>0.16</v>
      </c>
      <c r="U968">
        <f>VLOOKUP(Tableau2[[#This Row],[5. type transport]],'Taux émission CO2e'!$A$5:$B$16,2,0)</f>
        <v>0.3</v>
      </c>
      <c r="V968">
        <f>VLOOKUP(Tableau2[[#This Row],[5. type transport]],'Taux émission CO2e'!$A$20:$D$31,4,0)</f>
        <v>6.7400000000000002E-2</v>
      </c>
      <c r="W968">
        <f>VLOOKUP(Tableau2[[#This Row],[5. type transport]],'Taux émission CO2e'!$A$20:$B$31,2,0)</f>
        <v>0.7</v>
      </c>
      <c r="X968" s="98">
        <f t="shared" si="31"/>
        <v>3.5732190059999995</v>
      </c>
    </row>
    <row r="969" spans="1:24" x14ac:dyDescent="0.25">
      <c r="A969">
        <v>2022050075</v>
      </c>
      <c r="B969" s="95">
        <v>44693</v>
      </c>
      <c r="C969" s="102">
        <f>YEAR(Tableau2[[#This Row],[2. date saisie]])</f>
        <v>2022</v>
      </c>
      <c r="D969" s="102">
        <f>MONTH(Tableau2[[#This Row],[2. date saisie]])</f>
        <v>5</v>
      </c>
      <c r="E969" s="102" t="str">
        <f t="shared" si="30"/>
        <v>05</v>
      </c>
      <c r="F969" s="102" t="str">
        <f>_xlfn.CONCAT(Tableau2[[#This Row],[2a]],Tableau2[[#This Row],[2c]])</f>
        <v>202205</v>
      </c>
      <c r="G969" s="96">
        <v>1504131</v>
      </c>
      <c r="H969">
        <v>300</v>
      </c>
      <c r="I969" s="102">
        <f>Tableau2[[#This Row],[4. poids OT (kg)]]/1000</f>
        <v>0.3</v>
      </c>
      <c r="J969" t="s">
        <v>47</v>
      </c>
      <c r="K969">
        <v>239</v>
      </c>
      <c r="L969">
        <v>26750</v>
      </c>
      <c r="M969" t="s">
        <v>82</v>
      </c>
      <c r="N969">
        <v>91100</v>
      </c>
      <c r="O969" t="s">
        <v>76</v>
      </c>
      <c r="P969">
        <v>541.52599999999995</v>
      </c>
      <c r="Q969" t="s">
        <v>83</v>
      </c>
      <c r="R969">
        <v>1998</v>
      </c>
      <c r="S969" t="s">
        <v>78</v>
      </c>
      <c r="T969">
        <f>VLOOKUP(Tableau2[[#This Row],[5. type transport]],'Taux émission CO2e'!$A$5:$D$16,4,0)</f>
        <v>0.16</v>
      </c>
      <c r="U969">
        <f>VLOOKUP(Tableau2[[#This Row],[5. type transport]],'Taux émission CO2e'!$A$5:$B$16,2,0)</f>
        <v>0.3</v>
      </c>
      <c r="V969">
        <f>VLOOKUP(Tableau2[[#This Row],[5. type transport]],'Taux émission CO2e'!$A$20:$D$31,4,0)</f>
        <v>6.7400000000000002E-2</v>
      </c>
      <c r="W969">
        <f>VLOOKUP(Tableau2[[#This Row],[5. type transport]],'Taux émission CO2e'!$A$20:$B$31,2,0)</f>
        <v>0.7</v>
      </c>
      <c r="X969" s="98">
        <f t="shared" si="31"/>
        <v>15.462733403999998</v>
      </c>
    </row>
    <row r="970" spans="1:24" x14ac:dyDescent="0.25">
      <c r="A970">
        <v>2022050075</v>
      </c>
      <c r="B970" s="95">
        <v>44694</v>
      </c>
      <c r="C970" s="102">
        <f>YEAR(Tableau2[[#This Row],[2. date saisie]])</f>
        <v>2022</v>
      </c>
      <c r="D970" s="102">
        <f>MONTH(Tableau2[[#This Row],[2. date saisie]])</f>
        <v>5</v>
      </c>
      <c r="E970" s="102" t="str">
        <f t="shared" si="30"/>
        <v>05</v>
      </c>
      <c r="F970" s="102" t="str">
        <f>_xlfn.CONCAT(Tableau2[[#This Row],[2a]],Tableau2[[#This Row],[2c]])</f>
        <v>202205</v>
      </c>
      <c r="G970" s="96">
        <v>1504862</v>
      </c>
      <c r="H970">
        <v>150</v>
      </c>
      <c r="I970" s="102">
        <f>Tableau2[[#This Row],[4. poids OT (kg)]]/1000</f>
        <v>0.15</v>
      </c>
      <c r="J970" t="s">
        <v>39</v>
      </c>
      <c r="K970">
        <v>80</v>
      </c>
      <c r="L970">
        <v>94440</v>
      </c>
      <c r="M970" t="s">
        <v>87</v>
      </c>
      <c r="N970">
        <v>91100</v>
      </c>
      <c r="O970" t="s">
        <v>76</v>
      </c>
      <c r="P970">
        <v>33.991</v>
      </c>
      <c r="Q970" t="s">
        <v>88</v>
      </c>
      <c r="R970">
        <v>1976</v>
      </c>
      <c r="S970" t="s">
        <v>69</v>
      </c>
      <c r="T970">
        <f>VLOOKUP(Tableau2[[#This Row],[5. type transport]],'Taux émission CO2e'!$A$5:$D$16,4,0)</f>
        <v>0.24099999999999999</v>
      </c>
      <c r="U970">
        <f>VLOOKUP(Tableau2[[#This Row],[5. type transport]],'Taux émission CO2e'!$A$5:$B$16,2,0)</f>
        <v>1</v>
      </c>
      <c r="V970">
        <f>VLOOKUP(Tableau2[[#This Row],[5. type transport]],'Taux émission CO2e'!$A$20:$D$31,4,0)</f>
        <v>0</v>
      </c>
      <c r="W970">
        <f>VLOOKUP(Tableau2[[#This Row],[5. type transport]],'Taux émission CO2e'!$A$20:$B$31,2,0)</f>
        <v>0</v>
      </c>
      <c r="X970" s="98">
        <f t="shared" si="31"/>
        <v>1.2287746499999999</v>
      </c>
    </row>
    <row r="971" spans="1:24" x14ac:dyDescent="0.25">
      <c r="A971">
        <v>2022050075</v>
      </c>
      <c r="B971" s="95">
        <v>44694</v>
      </c>
      <c r="C971" s="102">
        <f>YEAR(Tableau2[[#This Row],[2. date saisie]])</f>
        <v>2022</v>
      </c>
      <c r="D971" s="102">
        <f>MONTH(Tableau2[[#This Row],[2. date saisie]])</f>
        <v>5</v>
      </c>
      <c r="E971" s="102" t="str">
        <f t="shared" si="30"/>
        <v>05</v>
      </c>
      <c r="F971" s="102" t="str">
        <f>_xlfn.CONCAT(Tableau2[[#This Row],[2a]],Tableau2[[#This Row],[2c]])</f>
        <v>202205</v>
      </c>
      <c r="G971" s="96">
        <v>1505677</v>
      </c>
      <c r="H971">
        <v>56</v>
      </c>
      <c r="I971" s="102">
        <f>Tableau2[[#This Row],[4. poids OT (kg)]]/1000</f>
        <v>5.6000000000000001E-2</v>
      </c>
      <c r="J971" t="s">
        <v>47</v>
      </c>
      <c r="K971">
        <v>109</v>
      </c>
      <c r="L971">
        <v>91100</v>
      </c>
      <c r="M971" t="s">
        <v>70</v>
      </c>
      <c r="N971">
        <v>62780</v>
      </c>
      <c r="O971" t="s">
        <v>102</v>
      </c>
      <c r="P971">
        <v>280.69799999999998</v>
      </c>
      <c r="Q971" t="s">
        <v>72</v>
      </c>
      <c r="R971">
        <v>1969</v>
      </c>
      <c r="S971" t="s">
        <v>69</v>
      </c>
      <c r="T971">
        <f>VLOOKUP(Tableau2[[#This Row],[5. type transport]],'Taux émission CO2e'!$A$5:$D$16,4,0)</f>
        <v>0.16</v>
      </c>
      <c r="U971">
        <f>VLOOKUP(Tableau2[[#This Row],[5. type transport]],'Taux émission CO2e'!$A$5:$B$16,2,0)</f>
        <v>0.3</v>
      </c>
      <c r="V971">
        <f>VLOOKUP(Tableau2[[#This Row],[5. type transport]],'Taux émission CO2e'!$A$20:$D$31,4,0)</f>
        <v>6.7400000000000002E-2</v>
      </c>
      <c r="W971">
        <f>VLOOKUP(Tableau2[[#This Row],[5. type transport]],'Taux émission CO2e'!$A$20:$B$31,2,0)</f>
        <v>0.7</v>
      </c>
      <c r="X971" s="98">
        <f t="shared" si="31"/>
        <v>1.49614279584</v>
      </c>
    </row>
    <row r="972" spans="1:24" x14ac:dyDescent="0.25">
      <c r="A972">
        <v>2022050075</v>
      </c>
      <c r="B972" s="95">
        <v>44694</v>
      </c>
      <c r="C972" s="102">
        <f>YEAR(Tableau2[[#This Row],[2. date saisie]])</f>
        <v>2022</v>
      </c>
      <c r="D972" s="102">
        <f>MONTH(Tableau2[[#This Row],[2. date saisie]])</f>
        <v>5</v>
      </c>
      <c r="E972" s="102" t="str">
        <f t="shared" si="30"/>
        <v>05</v>
      </c>
      <c r="F972" s="102" t="str">
        <f>_xlfn.CONCAT(Tableau2[[#This Row],[2a]],Tableau2[[#This Row],[2c]])</f>
        <v>202205</v>
      </c>
      <c r="G972" s="96">
        <v>1505674</v>
      </c>
      <c r="H972">
        <v>450</v>
      </c>
      <c r="I972" s="102">
        <f>Tableau2[[#This Row],[4. poids OT (kg)]]/1000</f>
        <v>0.45</v>
      </c>
      <c r="J972" t="s">
        <v>39</v>
      </c>
      <c r="K972">
        <v>125</v>
      </c>
      <c r="L972">
        <v>91100</v>
      </c>
      <c r="M972" t="s">
        <v>70</v>
      </c>
      <c r="N972">
        <v>94440</v>
      </c>
      <c r="O972" t="s">
        <v>120</v>
      </c>
      <c r="P972">
        <v>34.085999999999999</v>
      </c>
      <c r="Q972" t="s">
        <v>72</v>
      </c>
      <c r="R972">
        <v>1969</v>
      </c>
      <c r="S972" t="s">
        <v>69</v>
      </c>
      <c r="T972">
        <f>VLOOKUP(Tableau2[[#This Row],[5. type transport]],'Taux émission CO2e'!$A$5:$D$16,4,0)</f>
        <v>0.24099999999999999</v>
      </c>
      <c r="U972">
        <f>VLOOKUP(Tableau2[[#This Row],[5. type transport]],'Taux émission CO2e'!$A$5:$B$16,2,0)</f>
        <v>1</v>
      </c>
      <c r="V972">
        <f>VLOOKUP(Tableau2[[#This Row],[5. type transport]],'Taux émission CO2e'!$A$20:$D$31,4,0)</f>
        <v>0</v>
      </c>
      <c r="W972">
        <f>VLOOKUP(Tableau2[[#This Row],[5. type transport]],'Taux émission CO2e'!$A$20:$B$31,2,0)</f>
        <v>0</v>
      </c>
      <c r="X972" s="98">
        <f t="shared" si="31"/>
        <v>3.6966266999999999</v>
      </c>
    </row>
    <row r="973" spans="1:24" x14ac:dyDescent="0.25">
      <c r="A973">
        <v>2022050075</v>
      </c>
      <c r="B973" s="95">
        <v>44694</v>
      </c>
      <c r="C973" s="102">
        <f>YEAR(Tableau2[[#This Row],[2. date saisie]])</f>
        <v>2022</v>
      </c>
      <c r="D973" s="102">
        <f>MONTH(Tableau2[[#This Row],[2. date saisie]])</f>
        <v>5</v>
      </c>
      <c r="E973" s="102" t="str">
        <f t="shared" si="30"/>
        <v>05</v>
      </c>
      <c r="F973" s="102" t="str">
        <f>_xlfn.CONCAT(Tableau2[[#This Row],[2a]],Tableau2[[#This Row],[2c]])</f>
        <v>202205</v>
      </c>
      <c r="G973" s="96">
        <v>1505680</v>
      </c>
      <c r="H973">
        <v>56</v>
      </c>
      <c r="I973" s="102">
        <f>Tableau2[[#This Row],[4. poids OT (kg)]]/1000</f>
        <v>5.6000000000000001E-2</v>
      </c>
      <c r="J973" t="s">
        <v>47</v>
      </c>
      <c r="K973">
        <v>130</v>
      </c>
      <c r="L973">
        <v>91100</v>
      </c>
      <c r="M973" t="s">
        <v>70</v>
      </c>
      <c r="N973">
        <v>39570</v>
      </c>
      <c r="O973" t="s">
        <v>105</v>
      </c>
      <c r="P973">
        <v>380.45499999999998</v>
      </c>
      <c r="Q973" t="s">
        <v>72</v>
      </c>
      <c r="R973">
        <v>1969</v>
      </c>
      <c r="S973" t="s">
        <v>69</v>
      </c>
      <c r="T973">
        <f>VLOOKUP(Tableau2[[#This Row],[5. type transport]],'Taux émission CO2e'!$A$5:$D$16,4,0)</f>
        <v>0.16</v>
      </c>
      <c r="U973">
        <f>VLOOKUP(Tableau2[[#This Row],[5. type transport]],'Taux émission CO2e'!$A$5:$B$16,2,0)</f>
        <v>0.3</v>
      </c>
      <c r="V973">
        <f>VLOOKUP(Tableau2[[#This Row],[5. type transport]],'Taux émission CO2e'!$A$20:$D$31,4,0)</f>
        <v>6.7400000000000002E-2</v>
      </c>
      <c r="W973">
        <f>VLOOKUP(Tableau2[[#This Row],[5. type transport]],'Taux émission CO2e'!$A$20:$B$31,2,0)</f>
        <v>0.7</v>
      </c>
      <c r="X973" s="98">
        <f t="shared" si="31"/>
        <v>2.0278555864000003</v>
      </c>
    </row>
    <row r="974" spans="1:24" x14ac:dyDescent="0.25">
      <c r="A974">
        <v>2022050075</v>
      </c>
      <c r="B974" s="95">
        <v>44694</v>
      </c>
      <c r="C974" s="102">
        <f>YEAR(Tableau2[[#This Row],[2. date saisie]])</f>
        <v>2022</v>
      </c>
      <c r="D974" s="102">
        <f>MONTH(Tableau2[[#This Row],[2. date saisie]])</f>
        <v>5</v>
      </c>
      <c r="E974" s="102" t="str">
        <f t="shared" si="30"/>
        <v>05</v>
      </c>
      <c r="F974" s="102" t="str">
        <f>_xlfn.CONCAT(Tableau2[[#This Row],[2a]],Tableau2[[#This Row],[2c]])</f>
        <v>202205</v>
      </c>
      <c r="G974" s="96">
        <v>1505134</v>
      </c>
      <c r="H974">
        <v>150</v>
      </c>
      <c r="I974" s="102">
        <f>Tableau2[[#This Row],[4. poids OT (kg)]]/1000</f>
        <v>0.15</v>
      </c>
      <c r="J974" t="s">
        <v>47</v>
      </c>
      <c r="K974">
        <v>140</v>
      </c>
      <c r="L974">
        <v>54710</v>
      </c>
      <c r="M974" t="s">
        <v>231</v>
      </c>
      <c r="N974">
        <v>91100</v>
      </c>
      <c r="O974" t="s">
        <v>76</v>
      </c>
      <c r="P974">
        <v>376.16699999999997</v>
      </c>
      <c r="Q974" t="s">
        <v>232</v>
      </c>
      <c r="R974">
        <v>1995</v>
      </c>
      <c r="S974" t="s">
        <v>69</v>
      </c>
      <c r="T974">
        <f>VLOOKUP(Tableau2[[#This Row],[5. type transport]],'Taux émission CO2e'!$A$5:$D$16,4,0)</f>
        <v>0.16</v>
      </c>
      <c r="U974">
        <f>VLOOKUP(Tableau2[[#This Row],[5. type transport]],'Taux émission CO2e'!$A$5:$B$16,2,0)</f>
        <v>0.3</v>
      </c>
      <c r="V974">
        <f>VLOOKUP(Tableau2[[#This Row],[5. type transport]],'Taux émission CO2e'!$A$20:$D$31,4,0)</f>
        <v>6.7400000000000002E-2</v>
      </c>
      <c r="W974">
        <f>VLOOKUP(Tableau2[[#This Row],[5. type transport]],'Taux émission CO2e'!$A$20:$B$31,2,0)</f>
        <v>0.7</v>
      </c>
      <c r="X974" s="98">
        <f t="shared" si="31"/>
        <v>5.3705362589999996</v>
      </c>
    </row>
    <row r="975" spans="1:24" x14ac:dyDescent="0.25">
      <c r="A975">
        <v>2022050075</v>
      </c>
      <c r="B975" s="95">
        <v>44694</v>
      </c>
      <c r="C975" s="102">
        <f>YEAR(Tableau2[[#This Row],[2. date saisie]])</f>
        <v>2022</v>
      </c>
      <c r="D975" s="102">
        <f>MONTH(Tableau2[[#This Row],[2. date saisie]])</f>
        <v>5</v>
      </c>
      <c r="E975" s="102" t="str">
        <f t="shared" si="30"/>
        <v>05</v>
      </c>
      <c r="F975" s="102" t="str">
        <f>_xlfn.CONCAT(Tableau2[[#This Row],[2a]],Tableau2[[#This Row],[2c]])</f>
        <v>202205</v>
      </c>
      <c r="G975" s="96">
        <v>1505676</v>
      </c>
      <c r="H975">
        <v>56</v>
      </c>
      <c r="I975" s="102">
        <f>Tableau2[[#This Row],[4. poids OT (kg)]]/1000</f>
        <v>5.6000000000000001E-2</v>
      </c>
      <c r="J975" t="s">
        <v>47</v>
      </c>
      <c r="K975">
        <v>173</v>
      </c>
      <c r="L975">
        <v>91100</v>
      </c>
      <c r="M975" t="s">
        <v>70</v>
      </c>
      <c r="N975">
        <v>31390</v>
      </c>
      <c r="O975" t="s">
        <v>195</v>
      </c>
      <c r="P975">
        <v>715.00800000000004</v>
      </c>
      <c r="Q975" t="s">
        <v>72</v>
      </c>
      <c r="R975">
        <v>1969</v>
      </c>
      <c r="S975" t="s">
        <v>69</v>
      </c>
      <c r="T975">
        <f>VLOOKUP(Tableau2[[#This Row],[5. type transport]],'Taux émission CO2e'!$A$5:$D$16,4,0)</f>
        <v>0.16</v>
      </c>
      <c r="U975">
        <f>VLOOKUP(Tableau2[[#This Row],[5. type transport]],'Taux émission CO2e'!$A$5:$B$16,2,0)</f>
        <v>0.3</v>
      </c>
      <c r="V975">
        <f>VLOOKUP(Tableau2[[#This Row],[5. type transport]],'Taux émission CO2e'!$A$20:$D$31,4,0)</f>
        <v>6.7400000000000002E-2</v>
      </c>
      <c r="W975">
        <f>VLOOKUP(Tableau2[[#This Row],[5. type transport]],'Taux émission CO2e'!$A$20:$B$31,2,0)</f>
        <v>0.7</v>
      </c>
      <c r="X975" s="98">
        <f t="shared" si="31"/>
        <v>3.8110498406400004</v>
      </c>
    </row>
    <row r="976" spans="1:24" x14ac:dyDescent="0.25">
      <c r="A976">
        <v>2022050075</v>
      </c>
      <c r="B976" s="95">
        <v>44694</v>
      </c>
      <c r="C976" s="102">
        <f>YEAR(Tableau2[[#This Row],[2. date saisie]])</f>
        <v>2022</v>
      </c>
      <c r="D976" s="102">
        <f>MONTH(Tableau2[[#This Row],[2. date saisie]])</f>
        <v>5</v>
      </c>
      <c r="E976" s="102" t="str">
        <f t="shared" si="30"/>
        <v>05</v>
      </c>
      <c r="F976" s="102" t="str">
        <f>_xlfn.CONCAT(Tableau2[[#This Row],[2a]],Tableau2[[#This Row],[2c]])</f>
        <v>202205</v>
      </c>
      <c r="G976" s="96">
        <v>1504773</v>
      </c>
      <c r="H976">
        <v>300</v>
      </c>
      <c r="I976" s="102">
        <f>Tableau2[[#This Row],[4. poids OT (kg)]]/1000</f>
        <v>0.3</v>
      </c>
      <c r="J976" t="s">
        <v>46</v>
      </c>
      <c r="K976">
        <v>200</v>
      </c>
      <c r="L976">
        <v>62780</v>
      </c>
      <c r="M976" t="s">
        <v>113</v>
      </c>
      <c r="N976">
        <v>91100</v>
      </c>
      <c r="O976" t="s">
        <v>76</v>
      </c>
      <c r="P976">
        <v>278.49700000000001</v>
      </c>
      <c r="Q976" t="s">
        <v>114</v>
      </c>
      <c r="R976">
        <v>1987</v>
      </c>
      <c r="S976" t="s">
        <v>78</v>
      </c>
      <c r="T976">
        <f>VLOOKUP(Tableau2[[#This Row],[5. type transport]],'Taux émission CO2e'!$A$5:$D$16,4,0)</f>
        <v>0.16</v>
      </c>
      <c r="U976">
        <f>VLOOKUP(Tableau2[[#This Row],[5. type transport]],'Taux émission CO2e'!$A$5:$B$16,2,0)</f>
        <v>0.3</v>
      </c>
      <c r="V976">
        <f>VLOOKUP(Tableau2[[#This Row],[5. type transport]],'Taux émission CO2e'!$A$20:$D$31,4,0)</f>
        <v>6.7400000000000002E-2</v>
      </c>
      <c r="W976">
        <f>VLOOKUP(Tableau2[[#This Row],[5. type transport]],'Taux émission CO2e'!$A$20:$B$31,2,0)</f>
        <v>0.7</v>
      </c>
      <c r="X976" s="98">
        <f t="shared" si="31"/>
        <v>7.9522033380000003</v>
      </c>
    </row>
    <row r="977" spans="1:24" x14ac:dyDescent="0.25">
      <c r="A977">
        <v>2022050075</v>
      </c>
      <c r="B977" s="95">
        <v>44694</v>
      </c>
      <c r="C977" s="102">
        <f>YEAR(Tableau2[[#This Row],[2. date saisie]])</f>
        <v>2022</v>
      </c>
      <c r="D977" s="102">
        <f>MONTH(Tableau2[[#This Row],[2. date saisie]])</f>
        <v>5</v>
      </c>
      <c r="E977" s="102" t="str">
        <f t="shared" si="30"/>
        <v>05</v>
      </c>
      <c r="F977" s="102" t="str">
        <f>_xlfn.CONCAT(Tableau2[[#This Row],[2a]],Tableau2[[#This Row],[2c]])</f>
        <v>202205</v>
      </c>
      <c r="G977" s="96">
        <v>1504877</v>
      </c>
      <c r="H977">
        <v>150</v>
      </c>
      <c r="I977" s="102">
        <f>Tableau2[[#This Row],[4. poids OT (kg)]]/1000</f>
        <v>0.15</v>
      </c>
      <c r="J977" t="s">
        <v>47</v>
      </c>
      <c r="K977">
        <v>200</v>
      </c>
      <c r="L977">
        <v>8090</v>
      </c>
      <c r="M977" t="s">
        <v>81</v>
      </c>
      <c r="N977">
        <v>91100</v>
      </c>
      <c r="O977" t="s">
        <v>76</v>
      </c>
      <c r="P977">
        <v>258.04300000000001</v>
      </c>
      <c r="Q977" t="s">
        <v>124</v>
      </c>
      <c r="R977">
        <v>1992</v>
      </c>
      <c r="S977" t="s">
        <v>78</v>
      </c>
      <c r="T977">
        <f>VLOOKUP(Tableau2[[#This Row],[5. type transport]],'Taux émission CO2e'!$A$5:$D$16,4,0)</f>
        <v>0.16</v>
      </c>
      <c r="U977">
        <f>VLOOKUP(Tableau2[[#This Row],[5. type transport]],'Taux émission CO2e'!$A$5:$B$16,2,0)</f>
        <v>0.3</v>
      </c>
      <c r="V977">
        <f>VLOOKUP(Tableau2[[#This Row],[5. type transport]],'Taux émission CO2e'!$A$20:$D$31,4,0)</f>
        <v>6.7400000000000002E-2</v>
      </c>
      <c r="W977">
        <f>VLOOKUP(Tableau2[[#This Row],[5. type transport]],'Taux émission CO2e'!$A$20:$B$31,2,0)</f>
        <v>0.7</v>
      </c>
      <c r="X977" s="98">
        <f t="shared" si="31"/>
        <v>3.6840799109999995</v>
      </c>
    </row>
    <row r="978" spans="1:24" x14ac:dyDescent="0.25">
      <c r="A978">
        <v>2022050075</v>
      </c>
      <c r="B978" s="95">
        <v>44694</v>
      </c>
      <c r="C978" s="102">
        <f>YEAR(Tableau2[[#This Row],[2. date saisie]])</f>
        <v>2022</v>
      </c>
      <c r="D978" s="102">
        <f>MONTH(Tableau2[[#This Row],[2. date saisie]])</f>
        <v>5</v>
      </c>
      <c r="E978" s="102" t="str">
        <f t="shared" si="30"/>
        <v>05</v>
      </c>
      <c r="F978" s="102" t="str">
        <f>_xlfn.CONCAT(Tableau2[[#This Row],[2a]],Tableau2[[#This Row],[2c]])</f>
        <v>202205</v>
      </c>
      <c r="G978" s="96">
        <v>1505678</v>
      </c>
      <c r="H978">
        <v>56</v>
      </c>
      <c r="I978" s="102">
        <f>Tableau2[[#This Row],[4. poids OT (kg)]]/1000</f>
        <v>5.6000000000000001E-2</v>
      </c>
      <c r="J978" t="s">
        <v>47</v>
      </c>
      <c r="K978">
        <v>200</v>
      </c>
      <c r="L978">
        <v>91100</v>
      </c>
      <c r="M978" t="s">
        <v>70</v>
      </c>
      <c r="N978">
        <v>83170</v>
      </c>
      <c r="O978" t="s">
        <v>220</v>
      </c>
      <c r="P978">
        <v>778.82</v>
      </c>
      <c r="Q978" t="s">
        <v>72</v>
      </c>
      <c r="R978">
        <v>1969</v>
      </c>
      <c r="S978" t="s">
        <v>69</v>
      </c>
      <c r="T978">
        <f>VLOOKUP(Tableau2[[#This Row],[5. type transport]],'Taux émission CO2e'!$A$5:$D$16,4,0)</f>
        <v>0.16</v>
      </c>
      <c r="U978">
        <f>VLOOKUP(Tableau2[[#This Row],[5. type transport]],'Taux émission CO2e'!$A$5:$B$16,2,0)</f>
        <v>0.3</v>
      </c>
      <c r="V978">
        <f>VLOOKUP(Tableau2[[#This Row],[5. type transport]],'Taux émission CO2e'!$A$20:$D$31,4,0)</f>
        <v>6.7400000000000002E-2</v>
      </c>
      <c r="W978">
        <f>VLOOKUP(Tableau2[[#This Row],[5. type transport]],'Taux émission CO2e'!$A$20:$B$31,2,0)</f>
        <v>0.7</v>
      </c>
      <c r="X978" s="98">
        <f t="shared" si="31"/>
        <v>4.1511729056000011</v>
      </c>
    </row>
    <row r="979" spans="1:24" x14ac:dyDescent="0.25">
      <c r="A979">
        <v>2022050075</v>
      </c>
      <c r="B979" s="95">
        <v>44694</v>
      </c>
      <c r="C979" s="102">
        <f>YEAR(Tableau2[[#This Row],[2. date saisie]])</f>
        <v>2022</v>
      </c>
      <c r="D979" s="102">
        <f>MONTH(Tableau2[[#This Row],[2. date saisie]])</f>
        <v>5</v>
      </c>
      <c r="E979" s="102" t="str">
        <f t="shared" si="30"/>
        <v>05</v>
      </c>
      <c r="F979" s="102" t="str">
        <f>_xlfn.CONCAT(Tableau2[[#This Row],[2a]],Tableau2[[#This Row],[2c]])</f>
        <v>202205</v>
      </c>
      <c r="G979" s="96">
        <v>1505710</v>
      </c>
      <c r="H979">
        <v>293</v>
      </c>
      <c r="I979" s="102">
        <f>Tableau2[[#This Row],[4. poids OT (kg)]]/1000</f>
        <v>0.29299999999999998</v>
      </c>
      <c r="J979" t="s">
        <v>47</v>
      </c>
      <c r="K979">
        <v>200</v>
      </c>
      <c r="L979">
        <v>91100</v>
      </c>
      <c r="M979" t="s">
        <v>70</v>
      </c>
      <c r="N979">
        <v>80090</v>
      </c>
      <c r="O979" t="s">
        <v>193</v>
      </c>
      <c r="P979">
        <v>188.583</v>
      </c>
      <c r="Q979" t="s">
        <v>72</v>
      </c>
      <c r="R979">
        <v>1969</v>
      </c>
      <c r="S979" t="s">
        <v>69</v>
      </c>
      <c r="T979">
        <f>VLOOKUP(Tableau2[[#This Row],[5. type transport]],'Taux émission CO2e'!$A$5:$D$16,4,0)</f>
        <v>0.16</v>
      </c>
      <c r="U979">
        <f>VLOOKUP(Tableau2[[#This Row],[5. type transport]],'Taux émission CO2e'!$A$5:$B$16,2,0)</f>
        <v>0.3</v>
      </c>
      <c r="V979">
        <f>VLOOKUP(Tableau2[[#This Row],[5. type transport]],'Taux émission CO2e'!$A$20:$D$31,4,0)</f>
        <v>6.7400000000000002E-2</v>
      </c>
      <c r="W979">
        <f>VLOOKUP(Tableau2[[#This Row],[5. type transport]],'Taux émission CO2e'!$A$20:$B$31,2,0)</f>
        <v>0.7</v>
      </c>
      <c r="X979" s="98">
        <f t="shared" si="31"/>
        <v>5.2591536724200001</v>
      </c>
    </row>
    <row r="980" spans="1:24" x14ac:dyDescent="0.25">
      <c r="A980">
        <v>2022050075</v>
      </c>
      <c r="B980" s="95">
        <v>44694</v>
      </c>
      <c r="C980" s="102">
        <f>YEAR(Tableau2[[#This Row],[2. date saisie]])</f>
        <v>2022</v>
      </c>
      <c r="D980" s="102">
        <f>MONTH(Tableau2[[#This Row],[2. date saisie]])</f>
        <v>5</v>
      </c>
      <c r="E980" s="102" t="str">
        <f t="shared" si="30"/>
        <v>05</v>
      </c>
      <c r="F980" s="102" t="str">
        <f>_xlfn.CONCAT(Tableau2[[#This Row],[2a]],Tableau2[[#This Row],[2c]])</f>
        <v>202205</v>
      </c>
      <c r="G980" s="96">
        <v>1505679</v>
      </c>
      <c r="H980">
        <v>100</v>
      </c>
      <c r="I980" s="102">
        <f>Tableau2[[#This Row],[4. poids OT (kg)]]/1000</f>
        <v>0.1</v>
      </c>
      <c r="J980" t="s">
        <v>47</v>
      </c>
      <c r="K980">
        <v>215</v>
      </c>
      <c r="L980">
        <v>91100</v>
      </c>
      <c r="M980" t="s">
        <v>70</v>
      </c>
      <c r="N980">
        <v>59100</v>
      </c>
      <c r="O980" t="s">
        <v>74</v>
      </c>
      <c r="P980">
        <v>266.166</v>
      </c>
      <c r="Q980" t="s">
        <v>72</v>
      </c>
      <c r="R980">
        <v>1969</v>
      </c>
      <c r="S980" t="s">
        <v>69</v>
      </c>
      <c r="T980">
        <f>VLOOKUP(Tableau2[[#This Row],[5. type transport]],'Taux émission CO2e'!$A$5:$D$16,4,0)</f>
        <v>0.16</v>
      </c>
      <c r="U980">
        <f>VLOOKUP(Tableau2[[#This Row],[5. type transport]],'Taux émission CO2e'!$A$5:$B$16,2,0)</f>
        <v>0.3</v>
      </c>
      <c r="V980">
        <f>VLOOKUP(Tableau2[[#This Row],[5. type transport]],'Taux émission CO2e'!$A$20:$D$31,4,0)</f>
        <v>6.7400000000000002E-2</v>
      </c>
      <c r="W980">
        <f>VLOOKUP(Tableau2[[#This Row],[5. type transport]],'Taux émission CO2e'!$A$20:$B$31,2,0)</f>
        <v>0.7</v>
      </c>
      <c r="X980" s="98">
        <f t="shared" si="31"/>
        <v>2.5333679880000002</v>
      </c>
    </row>
    <row r="981" spans="1:24" x14ac:dyDescent="0.25">
      <c r="A981">
        <v>2022050075</v>
      </c>
      <c r="B981" s="95">
        <v>44694</v>
      </c>
      <c r="C981" s="102">
        <f>YEAR(Tableau2[[#This Row],[2. date saisie]])</f>
        <v>2022</v>
      </c>
      <c r="D981" s="102">
        <f>MONTH(Tableau2[[#This Row],[2. date saisie]])</f>
        <v>5</v>
      </c>
      <c r="E981" s="102" t="str">
        <f t="shared" si="30"/>
        <v>05</v>
      </c>
      <c r="F981" s="102" t="str">
        <f>_xlfn.CONCAT(Tableau2[[#This Row],[2a]],Tableau2[[#This Row],[2c]])</f>
        <v>202205</v>
      </c>
      <c r="G981" s="96">
        <v>1505150</v>
      </c>
      <c r="H981">
        <v>300</v>
      </c>
      <c r="I981" s="102">
        <f>Tableau2[[#This Row],[4. poids OT (kg)]]/1000</f>
        <v>0.3</v>
      </c>
      <c r="J981" t="s">
        <v>47</v>
      </c>
      <c r="K981">
        <v>260</v>
      </c>
      <c r="L981">
        <v>31390</v>
      </c>
      <c r="M981" t="s">
        <v>222</v>
      </c>
      <c r="N981">
        <v>91100</v>
      </c>
      <c r="O981" t="s">
        <v>76</v>
      </c>
      <c r="P981">
        <v>711.98699999999997</v>
      </c>
      <c r="Q981" t="s">
        <v>223</v>
      </c>
      <c r="R981">
        <v>1999</v>
      </c>
      <c r="S981" t="s">
        <v>78</v>
      </c>
      <c r="T981">
        <f>VLOOKUP(Tableau2[[#This Row],[5. type transport]],'Taux émission CO2e'!$A$5:$D$16,4,0)</f>
        <v>0.16</v>
      </c>
      <c r="U981">
        <f>VLOOKUP(Tableau2[[#This Row],[5. type transport]],'Taux émission CO2e'!$A$5:$B$16,2,0)</f>
        <v>0.3</v>
      </c>
      <c r="V981">
        <f>VLOOKUP(Tableau2[[#This Row],[5. type transport]],'Taux émission CO2e'!$A$20:$D$31,4,0)</f>
        <v>6.7400000000000002E-2</v>
      </c>
      <c r="W981">
        <f>VLOOKUP(Tableau2[[#This Row],[5. type transport]],'Taux émission CO2e'!$A$20:$B$31,2,0)</f>
        <v>0.7</v>
      </c>
      <c r="X981" s="98">
        <f t="shared" si="31"/>
        <v>20.330076798</v>
      </c>
    </row>
    <row r="982" spans="1:24" x14ac:dyDescent="0.25">
      <c r="A982">
        <v>2022050075</v>
      </c>
      <c r="B982" s="95">
        <v>44694</v>
      </c>
      <c r="C982" s="102">
        <f>YEAR(Tableau2[[#This Row],[2. date saisie]])</f>
        <v>2022</v>
      </c>
      <c r="D982" s="102">
        <f>MONTH(Tableau2[[#This Row],[2. date saisie]])</f>
        <v>5</v>
      </c>
      <c r="E982" s="102" t="str">
        <f t="shared" si="30"/>
        <v>05</v>
      </c>
      <c r="F982" s="102" t="str">
        <f>_xlfn.CONCAT(Tableau2[[#This Row],[2a]],Tableau2[[#This Row],[2c]])</f>
        <v>202205</v>
      </c>
      <c r="G982" s="96">
        <v>1505711</v>
      </c>
      <c r="H982">
        <v>293</v>
      </c>
      <c r="I982" s="102">
        <f>Tableau2[[#This Row],[4. poids OT (kg)]]/1000</f>
        <v>0.29299999999999998</v>
      </c>
      <c r="J982" t="s">
        <v>47</v>
      </c>
      <c r="K982">
        <v>260</v>
      </c>
      <c r="L982">
        <v>91100</v>
      </c>
      <c r="M982" t="s">
        <v>70</v>
      </c>
      <c r="N982">
        <v>73490</v>
      </c>
      <c r="O982" t="s">
        <v>181</v>
      </c>
      <c r="P982">
        <v>539.01400000000001</v>
      </c>
      <c r="Q982" t="s">
        <v>72</v>
      </c>
      <c r="R982">
        <v>1969</v>
      </c>
      <c r="S982" t="s">
        <v>69</v>
      </c>
      <c r="T982">
        <f>VLOOKUP(Tableau2[[#This Row],[5. type transport]],'Taux émission CO2e'!$A$5:$D$16,4,0)</f>
        <v>0.16</v>
      </c>
      <c r="U982">
        <f>VLOOKUP(Tableau2[[#This Row],[5. type transport]],'Taux émission CO2e'!$A$5:$B$16,2,0)</f>
        <v>0.3</v>
      </c>
      <c r="V982">
        <f>VLOOKUP(Tableau2[[#This Row],[5. type transport]],'Taux émission CO2e'!$A$20:$D$31,4,0)</f>
        <v>6.7400000000000002E-2</v>
      </c>
      <c r="W982">
        <f>VLOOKUP(Tableau2[[#This Row],[5. type transport]],'Taux émission CO2e'!$A$20:$B$31,2,0)</f>
        <v>0.7</v>
      </c>
      <c r="X982" s="98">
        <f t="shared" si="31"/>
        <v>15.031882288359999</v>
      </c>
    </row>
    <row r="983" spans="1:24" x14ac:dyDescent="0.25">
      <c r="A983">
        <v>2022050075</v>
      </c>
      <c r="B983" s="95">
        <v>44694</v>
      </c>
      <c r="C983" s="102">
        <f>YEAR(Tableau2[[#This Row],[2. date saisie]])</f>
        <v>2022</v>
      </c>
      <c r="D983" s="102">
        <f>MONTH(Tableau2[[#This Row],[2. date saisie]])</f>
        <v>5</v>
      </c>
      <c r="E983" s="102" t="str">
        <f t="shared" si="30"/>
        <v>05</v>
      </c>
      <c r="F983" s="102" t="str">
        <f>_xlfn.CONCAT(Tableau2[[#This Row],[2a]],Tableau2[[#This Row],[2c]])</f>
        <v>202205</v>
      </c>
      <c r="G983" s="96">
        <v>1505675</v>
      </c>
      <c r="H983">
        <v>224</v>
      </c>
      <c r="I983" s="102">
        <f>Tableau2[[#This Row],[4. poids OT (kg)]]/1000</f>
        <v>0.224</v>
      </c>
      <c r="J983" t="s">
        <v>47</v>
      </c>
      <c r="K983">
        <v>325</v>
      </c>
      <c r="L983">
        <v>91100</v>
      </c>
      <c r="M983" t="s">
        <v>70</v>
      </c>
      <c r="N983">
        <v>26750</v>
      </c>
      <c r="O983" t="s">
        <v>86</v>
      </c>
      <c r="P983">
        <v>541.17999999999995</v>
      </c>
      <c r="Q983" t="s">
        <v>72</v>
      </c>
      <c r="R983">
        <v>1969</v>
      </c>
      <c r="S983" t="s">
        <v>69</v>
      </c>
      <c r="T983">
        <f>VLOOKUP(Tableau2[[#This Row],[5. type transport]],'Taux émission CO2e'!$A$5:$D$16,4,0)</f>
        <v>0.16</v>
      </c>
      <c r="U983">
        <f>VLOOKUP(Tableau2[[#This Row],[5. type transport]],'Taux émission CO2e'!$A$5:$B$16,2,0)</f>
        <v>0.3</v>
      </c>
      <c r="V983">
        <f>VLOOKUP(Tableau2[[#This Row],[5. type transport]],'Taux émission CO2e'!$A$20:$D$31,4,0)</f>
        <v>6.7400000000000002E-2</v>
      </c>
      <c r="W983">
        <f>VLOOKUP(Tableau2[[#This Row],[5. type transport]],'Taux émission CO2e'!$A$20:$B$31,2,0)</f>
        <v>0.7</v>
      </c>
      <c r="X983" s="98">
        <f t="shared" si="31"/>
        <v>11.538130777599999</v>
      </c>
    </row>
    <row r="984" spans="1:24" x14ac:dyDescent="0.25">
      <c r="A984">
        <v>2022050075</v>
      </c>
      <c r="B984" s="95">
        <v>44697</v>
      </c>
      <c r="C984" s="102">
        <f>YEAR(Tableau2[[#This Row],[2. date saisie]])</f>
        <v>2022</v>
      </c>
      <c r="D984" s="102">
        <f>MONTH(Tableau2[[#This Row],[2. date saisie]])</f>
        <v>5</v>
      </c>
      <c r="E984" s="102" t="str">
        <f t="shared" si="30"/>
        <v>05</v>
      </c>
      <c r="F984" s="102" t="str">
        <f>_xlfn.CONCAT(Tableau2[[#This Row],[2a]],Tableau2[[#This Row],[2c]])</f>
        <v>202205</v>
      </c>
      <c r="G984" s="96">
        <v>1505876</v>
      </c>
      <c r="H984">
        <v>150</v>
      </c>
      <c r="I984" s="102">
        <f>Tableau2[[#This Row],[4. poids OT (kg)]]/1000</f>
        <v>0.15</v>
      </c>
      <c r="J984" t="s">
        <v>39</v>
      </c>
      <c r="K984">
        <v>80</v>
      </c>
      <c r="L984">
        <v>94440</v>
      </c>
      <c r="M984" t="s">
        <v>87</v>
      </c>
      <c r="N984">
        <v>91100</v>
      </c>
      <c r="O984" t="s">
        <v>76</v>
      </c>
      <c r="P984">
        <v>33.991</v>
      </c>
      <c r="Q984" t="s">
        <v>88</v>
      </c>
      <c r="R984">
        <v>1976</v>
      </c>
      <c r="S984" t="s">
        <v>69</v>
      </c>
      <c r="T984">
        <f>VLOOKUP(Tableau2[[#This Row],[5. type transport]],'Taux émission CO2e'!$A$5:$D$16,4,0)</f>
        <v>0.24099999999999999</v>
      </c>
      <c r="U984">
        <f>VLOOKUP(Tableau2[[#This Row],[5. type transport]],'Taux émission CO2e'!$A$5:$B$16,2,0)</f>
        <v>1</v>
      </c>
      <c r="V984">
        <f>VLOOKUP(Tableau2[[#This Row],[5. type transport]],'Taux émission CO2e'!$A$20:$D$31,4,0)</f>
        <v>0</v>
      </c>
      <c r="W984">
        <f>VLOOKUP(Tableau2[[#This Row],[5. type transport]],'Taux émission CO2e'!$A$20:$B$31,2,0)</f>
        <v>0</v>
      </c>
      <c r="X984" s="98">
        <f t="shared" si="31"/>
        <v>1.2287746499999999</v>
      </c>
    </row>
    <row r="985" spans="1:24" x14ac:dyDescent="0.25">
      <c r="A985">
        <v>2022050075</v>
      </c>
      <c r="B985" s="95">
        <v>44697</v>
      </c>
      <c r="C985" s="102">
        <f>YEAR(Tableau2[[#This Row],[2. date saisie]])</f>
        <v>2022</v>
      </c>
      <c r="D985" s="102">
        <f>MONTH(Tableau2[[#This Row],[2. date saisie]])</f>
        <v>5</v>
      </c>
      <c r="E985" s="102" t="str">
        <f t="shared" si="30"/>
        <v>05</v>
      </c>
      <c r="F985" s="102" t="str">
        <f>_xlfn.CONCAT(Tableau2[[#This Row],[2a]],Tableau2[[#This Row],[2c]])</f>
        <v>202205</v>
      </c>
      <c r="G985" s="96">
        <v>1506436</v>
      </c>
      <c r="H985">
        <v>106</v>
      </c>
      <c r="I985" s="102">
        <f>Tableau2[[#This Row],[4. poids OT (kg)]]/1000</f>
        <v>0.106</v>
      </c>
      <c r="J985" t="s">
        <v>47</v>
      </c>
      <c r="K985">
        <v>120</v>
      </c>
      <c r="L985">
        <v>91100</v>
      </c>
      <c r="M985" t="s">
        <v>70</v>
      </c>
      <c r="N985">
        <v>21300</v>
      </c>
      <c r="O985" t="s">
        <v>89</v>
      </c>
      <c r="P985">
        <v>279.79899999999998</v>
      </c>
      <c r="Q985" t="s">
        <v>72</v>
      </c>
      <c r="R985">
        <v>1969</v>
      </c>
      <c r="S985" t="s">
        <v>69</v>
      </c>
      <c r="T985">
        <f>VLOOKUP(Tableau2[[#This Row],[5. type transport]],'Taux émission CO2e'!$A$5:$D$16,4,0)</f>
        <v>0.16</v>
      </c>
      <c r="U985">
        <f>VLOOKUP(Tableau2[[#This Row],[5. type transport]],'Taux émission CO2e'!$A$5:$B$16,2,0)</f>
        <v>0.3</v>
      </c>
      <c r="V985">
        <f>VLOOKUP(Tableau2[[#This Row],[5. type transport]],'Taux émission CO2e'!$A$20:$D$31,4,0)</f>
        <v>6.7400000000000002E-2</v>
      </c>
      <c r="W985">
        <f>VLOOKUP(Tableau2[[#This Row],[5. type transport]],'Taux émission CO2e'!$A$20:$B$31,2,0)</f>
        <v>0.7</v>
      </c>
      <c r="X985" s="98">
        <f t="shared" si="31"/>
        <v>2.8229144949199996</v>
      </c>
    </row>
    <row r="986" spans="1:24" x14ac:dyDescent="0.25">
      <c r="A986">
        <v>2022050075</v>
      </c>
      <c r="B986" s="95">
        <v>44697</v>
      </c>
      <c r="C986" s="102">
        <f>YEAR(Tableau2[[#This Row],[2. date saisie]])</f>
        <v>2022</v>
      </c>
      <c r="D986" s="102">
        <f>MONTH(Tableau2[[#This Row],[2. date saisie]])</f>
        <v>5</v>
      </c>
      <c r="E986" s="102" t="str">
        <f t="shared" si="30"/>
        <v>05</v>
      </c>
      <c r="F986" s="102" t="str">
        <f>_xlfn.CONCAT(Tableau2[[#This Row],[2a]],Tableau2[[#This Row],[2c]])</f>
        <v>202205</v>
      </c>
      <c r="G986" s="96">
        <v>1506438</v>
      </c>
      <c r="H986">
        <v>106</v>
      </c>
      <c r="I986" s="102">
        <f>Tableau2[[#This Row],[4. poids OT (kg)]]/1000</f>
        <v>0.106</v>
      </c>
      <c r="J986" t="s">
        <v>47</v>
      </c>
      <c r="K986">
        <v>130</v>
      </c>
      <c r="L986">
        <v>91100</v>
      </c>
      <c r="M986" t="s">
        <v>70</v>
      </c>
      <c r="N986">
        <v>85200</v>
      </c>
      <c r="O986" t="s">
        <v>192</v>
      </c>
      <c r="P986">
        <v>446.19099999999997</v>
      </c>
      <c r="Q986" t="s">
        <v>72</v>
      </c>
      <c r="R986">
        <v>1969</v>
      </c>
      <c r="S986" t="s">
        <v>69</v>
      </c>
      <c r="T986">
        <f>VLOOKUP(Tableau2[[#This Row],[5. type transport]],'Taux émission CO2e'!$A$5:$D$16,4,0)</f>
        <v>0.16</v>
      </c>
      <c r="U986">
        <f>VLOOKUP(Tableau2[[#This Row],[5. type transport]],'Taux émission CO2e'!$A$5:$B$16,2,0)</f>
        <v>0.3</v>
      </c>
      <c r="V986">
        <f>VLOOKUP(Tableau2[[#This Row],[5. type transport]],'Taux émission CO2e'!$A$20:$D$31,4,0)</f>
        <v>6.7400000000000002E-2</v>
      </c>
      <c r="W986">
        <f>VLOOKUP(Tableau2[[#This Row],[5. type transport]],'Taux émission CO2e'!$A$20:$B$31,2,0)</f>
        <v>0.7</v>
      </c>
      <c r="X986" s="98">
        <f t="shared" si="31"/>
        <v>4.5016566942799994</v>
      </c>
    </row>
    <row r="987" spans="1:24" x14ac:dyDescent="0.25">
      <c r="A987">
        <v>2022050075</v>
      </c>
      <c r="B987" s="95">
        <v>44697</v>
      </c>
      <c r="C987" s="102">
        <f>YEAR(Tableau2[[#This Row],[2. date saisie]])</f>
        <v>2022</v>
      </c>
      <c r="D987" s="102">
        <f>MONTH(Tableau2[[#This Row],[2. date saisie]])</f>
        <v>5</v>
      </c>
      <c r="E987" s="102" t="str">
        <f t="shared" si="30"/>
        <v>05</v>
      </c>
      <c r="F987" s="102" t="str">
        <f>_xlfn.CONCAT(Tableau2[[#This Row],[2a]],Tableau2[[#This Row],[2c]])</f>
        <v>202205</v>
      </c>
      <c r="G987" s="96">
        <v>1506439</v>
      </c>
      <c r="H987">
        <v>140</v>
      </c>
      <c r="I987" s="102">
        <f>Tableau2[[#This Row],[4. poids OT (kg)]]/1000</f>
        <v>0.14000000000000001</v>
      </c>
      <c r="J987" t="s">
        <v>47</v>
      </c>
      <c r="K987">
        <v>145</v>
      </c>
      <c r="L987">
        <v>91100</v>
      </c>
      <c r="M987" t="s">
        <v>70</v>
      </c>
      <c r="N987">
        <v>69800</v>
      </c>
      <c r="O987" t="s">
        <v>211</v>
      </c>
      <c r="P987">
        <v>445.25200000000001</v>
      </c>
      <c r="Q987" t="s">
        <v>72</v>
      </c>
      <c r="R987">
        <v>1969</v>
      </c>
      <c r="S987" t="s">
        <v>69</v>
      </c>
      <c r="T987">
        <f>VLOOKUP(Tableau2[[#This Row],[5. type transport]],'Taux émission CO2e'!$A$5:$D$16,4,0)</f>
        <v>0.16</v>
      </c>
      <c r="U987">
        <f>VLOOKUP(Tableau2[[#This Row],[5. type transport]],'Taux émission CO2e'!$A$5:$B$16,2,0)</f>
        <v>0.3</v>
      </c>
      <c r="V987">
        <f>VLOOKUP(Tableau2[[#This Row],[5. type transport]],'Taux émission CO2e'!$A$20:$D$31,4,0)</f>
        <v>6.7400000000000002E-2</v>
      </c>
      <c r="W987">
        <f>VLOOKUP(Tableau2[[#This Row],[5. type transport]],'Taux émission CO2e'!$A$20:$B$31,2,0)</f>
        <v>0.7</v>
      </c>
      <c r="X987" s="98">
        <f t="shared" si="31"/>
        <v>5.9330719504000005</v>
      </c>
    </row>
    <row r="988" spans="1:24" x14ac:dyDescent="0.25">
      <c r="A988">
        <v>2022050075</v>
      </c>
      <c r="B988" s="95">
        <v>44697</v>
      </c>
      <c r="C988" s="102">
        <f>YEAR(Tableau2[[#This Row],[2. date saisie]])</f>
        <v>2022</v>
      </c>
      <c r="D988" s="102">
        <f>MONTH(Tableau2[[#This Row],[2. date saisie]])</f>
        <v>5</v>
      </c>
      <c r="E988" s="102" t="str">
        <f t="shared" si="30"/>
        <v>05</v>
      </c>
      <c r="F988" s="102" t="str">
        <f>_xlfn.CONCAT(Tableau2[[#This Row],[2a]],Tableau2[[#This Row],[2c]])</f>
        <v>202205</v>
      </c>
      <c r="G988" s="96">
        <v>1504942</v>
      </c>
      <c r="H988">
        <v>150</v>
      </c>
      <c r="I988" s="102">
        <f>Tableau2[[#This Row],[4. poids OT (kg)]]/1000</f>
        <v>0.15</v>
      </c>
      <c r="J988" t="s">
        <v>46</v>
      </c>
      <c r="K988">
        <v>158</v>
      </c>
      <c r="L988">
        <v>59800</v>
      </c>
      <c r="M988" t="s">
        <v>233</v>
      </c>
      <c r="N988">
        <v>91100</v>
      </c>
      <c r="O988" t="s">
        <v>76</v>
      </c>
      <c r="P988">
        <v>254.203</v>
      </c>
      <c r="Q988" t="s">
        <v>234</v>
      </c>
      <c r="R988">
        <v>1970</v>
      </c>
      <c r="S988" t="s">
        <v>69</v>
      </c>
      <c r="T988">
        <f>VLOOKUP(Tableau2[[#This Row],[5. type transport]],'Taux émission CO2e'!$A$5:$D$16,4,0)</f>
        <v>0.16</v>
      </c>
      <c r="U988">
        <f>VLOOKUP(Tableau2[[#This Row],[5. type transport]],'Taux émission CO2e'!$A$5:$B$16,2,0)</f>
        <v>0.3</v>
      </c>
      <c r="V988">
        <f>VLOOKUP(Tableau2[[#This Row],[5. type transport]],'Taux émission CO2e'!$A$20:$D$31,4,0)</f>
        <v>6.7400000000000002E-2</v>
      </c>
      <c r="W988">
        <f>VLOOKUP(Tableau2[[#This Row],[5. type transport]],'Taux émission CO2e'!$A$20:$B$31,2,0)</f>
        <v>0.7</v>
      </c>
      <c r="X988" s="98">
        <f t="shared" si="31"/>
        <v>3.6292562310000003</v>
      </c>
    </row>
    <row r="989" spans="1:24" x14ac:dyDescent="0.25">
      <c r="A989">
        <v>2022050075</v>
      </c>
      <c r="B989" s="95">
        <v>44697</v>
      </c>
      <c r="C989" s="102">
        <f>YEAR(Tableau2[[#This Row],[2. date saisie]])</f>
        <v>2022</v>
      </c>
      <c r="D989" s="102">
        <f>MONTH(Tableau2[[#This Row],[2. date saisie]])</f>
        <v>5</v>
      </c>
      <c r="E989" s="102" t="str">
        <f t="shared" si="30"/>
        <v>05</v>
      </c>
      <c r="F989" s="102" t="str">
        <f>_xlfn.CONCAT(Tableau2[[#This Row],[2a]],Tableau2[[#This Row],[2c]])</f>
        <v>202205</v>
      </c>
      <c r="G989" s="96">
        <v>1506435</v>
      </c>
      <c r="H989">
        <v>318</v>
      </c>
      <c r="I989" s="102">
        <f>Tableau2[[#This Row],[4. poids OT (kg)]]/1000</f>
        <v>0.318</v>
      </c>
      <c r="J989" t="s">
        <v>47</v>
      </c>
      <c r="K989">
        <v>220</v>
      </c>
      <c r="L989">
        <v>91100</v>
      </c>
      <c r="M989" t="s">
        <v>70</v>
      </c>
      <c r="N989">
        <v>59100</v>
      </c>
      <c r="O989" t="s">
        <v>74</v>
      </c>
      <c r="P989">
        <v>266.166</v>
      </c>
      <c r="Q989" t="s">
        <v>72</v>
      </c>
      <c r="R989">
        <v>1969</v>
      </c>
      <c r="S989" t="s">
        <v>69</v>
      </c>
      <c r="T989">
        <f>VLOOKUP(Tableau2[[#This Row],[5. type transport]],'Taux émission CO2e'!$A$5:$D$16,4,0)</f>
        <v>0.16</v>
      </c>
      <c r="U989">
        <f>VLOOKUP(Tableau2[[#This Row],[5. type transport]],'Taux émission CO2e'!$A$5:$B$16,2,0)</f>
        <v>0.3</v>
      </c>
      <c r="V989">
        <f>VLOOKUP(Tableau2[[#This Row],[5. type transport]],'Taux émission CO2e'!$A$20:$D$31,4,0)</f>
        <v>6.7400000000000002E-2</v>
      </c>
      <c r="W989">
        <f>VLOOKUP(Tableau2[[#This Row],[5. type transport]],'Taux émission CO2e'!$A$20:$B$31,2,0)</f>
        <v>0.7</v>
      </c>
      <c r="X989" s="98">
        <f t="shared" si="31"/>
        <v>8.0561102018399993</v>
      </c>
    </row>
    <row r="990" spans="1:24" x14ac:dyDescent="0.25">
      <c r="A990">
        <v>2022050075</v>
      </c>
      <c r="B990" s="95">
        <v>44697</v>
      </c>
      <c r="C990" s="102">
        <f>YEAR(Tableau2[[#This Row],[2. date saisie]])</f>
        <v>2022</v>
      </c>
      <c r="D990" s="102">
        <f>MONTH(Tableau2[[#This Row],[2. date saisie]])</f>
        <v>5</v>
      </c>
      <c r="E990" s="102" t="str">
        <f t="shared" si="30"/>
        <v>05</v>
      </c>
      <c r="F990" s="102" t="str">
        <f>_xlfn.CONCAT(Tableau2[[#This Row],[2a]],Tableau2[[#This Row],[2c]])</f>
        <v>202205</v>
      </c>
      <c r="G990" s="96">
        <v>1506437</v>
      </c>
      <c r="H990">
        <v>318</v>
      </c>
      <c r="I990" s="102">
        <f>Tableau2[[#This Row],[4. poids OT (kg)]]/1000</f>
        <v>0.318</v>
      </c>
      <c r="J990" t="s">
        <v>47</v>
      </c>
      <c r="K990">
        <v>234</v>
      </c>
      <c r="L990">
        <v>91100</v>
      </c>
      <c r="M990" t="s">
        <v>70</v>
      </c>
      <c r="N990">
        <v>59810</v>
      </c>
      <c r="O990" t="s">
        <v>104</v>
      </c>
      <c r="P990">
        <v>248.797</v>
      </c>
      <c r="Q990" t="s">
        <v>72</v>
      </c>
      <c r="R990">
        <v>1969</v>
      </c>
      <c r="S990" t="s">
        <v>69</v>
      </c>
      <c r="T990">
        <f>VLOOKUP(Tableau2[[#This Row],[5. type transport]],'Taux émission CO2e'!$A$5:$D$16,4,0)</f>
        <v>0.16</v>
      </c>
      <c r="U990">
        <f>VLOOKUP(Tableau2[[#This Row],[5. type transport]],'Taux émission CO2e'!$A$5:$B$16,2,0)</f>
        <v>0.3</v>
      </c>
      <c r="V990">
        <f>VLOOKUP(Tableau2[[#This Row],[5. type transport]],'Taux émission CO2e'!$A$20:$D$31,4,0)</f>
        <v>6.7400000000000002E-2</v>
      </c>
      <c r="W990">
        <f>VLOOKUP(Tableau2[[#This Row],[5. type transport]],'Taux émission CO2e'!$A$20:$B$31,2,0)</f>
        <v>0.7</v>
      </c>
      <c r="X990" s="98">
        <f t="shared" si="31"/>
        <v>7.5303985102799995</v>
      </c>
    </row>
    <row r="991" spans="1:24" x14ac:dyDescent="0.25">
      <c r="A991">
        <v>2022050075</v>
      </c>
      <c r="B991" s="95">
        <v>44697</v>
      </c>
      <c r="C991" s="102">
        <f>YEAR(Tableau2[[#This Row],[2. date saisie]])</f>
        <v>2022</v>
      </c>
      <c r="D991" s="102">
        <f>MONTH(Tableau2[[#This Row],[2. date saisie]])</f>
        <v>5</v>
      </c>
      <c r="E991" s="102" t="str">
        <f t="shared" si="30"/>
        <v>05</v>
      </c>
      <c r="F991" s="102" t="str">
        <f>_xlfn.CONCAT(Tableau2[[#This Row],[2a]],Tableau2[[#This Row],[2c]])</f>
        <v>202205</v>
      </c>
      <c r="G991" s="96">
        <v>1505692</v>
      </c>
      <c r="H991">
        <v>300</v>
      </c>
      <c r="I991" s="102">
        <f>Tableau2[[#This Row],[4. poids OT (kg)]]/1000</f>
        <v>0.3</v>
      </c>
      <c r="J991" t="s">
        <v>47</v>
      </c>
      <c r="K991">
        <v>240</v>
      </c>
      <c r="L991">
        <v>39570</v>
      </c>
      <c r="M991" t="s">
        <v>115</v>
      </c>
      <c r="N991">
        <v>91100</v>
      </c>
      <c r="O991" t="s">
        <v>76</v>
      </c>
      <c r="P991">
        <v>380.58600000000001</v>
      </c>
      <c r="Q991" t="s">
        <v>116</v>
      </c>
      <c r="R991">
        <v>1986</v>
      </c>
      <c r="S991" t="s">
        <v>69</v>
      </c>
      <c r="T991">
        <f>VLOOKUP(Tableau2[[#This Row],[5. type transport]],'Taux émission CO2e'!$A$5:$D$16,4,0)</f>
        <v>0.16</v>
      </c>
      <c r="U991">
        <f>VLOOKUP(Tableau2[[#This Row],[5. type transport]],'Taux émission CO2e'!$A$5:$B$16,2,0)</f>
        <v>0.3</v>
      </c>
      <c r="V991">
        <f>VLOOKUP(Tableau2[[#This Row],[5. type transport]],'Taux émission CO2e'!$A$20:$D$31,4,0)</f>
        <v>6.7400000000000002E-2</v>
      </c>
      <c r="W991">
        <f>VLOOKUP(Tableau2[[#This Row],[5. type transport]],'Taux émission CO2e'!$A$20:$B$31,2,0)</f>
        <v>0.7</v>
      </c>
      <c r="X991" s="98">
        <f t="shared" si="31"/>
        <v>10.867252643999999</v>
      </c>
    </row>
    <row r="992" spans="1:24" x14ac:dyDescent="0.25">
      <c r="A992">
        <v>2022050075</v>
      </c>
      <c r="B992" s="95">
        <v>44697</v>
      </c>
      <c r="C992" s="102">
        <f>YEAR(Tableau2[[#This Row],[2. date saisie]])</f>
        <v>2022</v>
      </c>
      <c r="D992" s="102">
        <f>MONTH(Tableau2[[#This Row],[2. date saisie]])</f>
        <v>5</v>
      </c>
      <c r="E992" s="102" t="str">
        <f t="shared" si="30"/>
        <v>05</v>
      </c>
      <c r="F992" s="102" t="str">
        <f>_xlfn.CONCAT(Tableau2[[#This Row],[2a]],Tableau2[[#This Row],[2c]])</f>
        <v>202205</v>
      </c>
      <c r="G992" s="96">
        <v>1505690</v>
      </c>
      <c r="H992">
        <v>450</v>
      </c>
      <c r="I992" s="102">
        <f>Tableau2[[#This Row],[4. poids OT (kg)]]/1000</f>
        <v>0.45</v>
      </c>
      <c r="J992" t="s">
        <v>46</v>
      </c>
      <c r="K992">
        <v>320</v>
      </c>
      <c r="L992">
        <v>67100</v>
      </c>
      <c r="M992" t="s">
        <v>73</v>
      </c>
      <c r="N992">
        <v>91100</v>
      </c>
      <c r="O992" t="s">
        <v>76</v>
      </c>
      <c r="P992">
        <v>516.47400000000005</v>
      </c>
      <c r="Q992" t="s">
        <v>75</v>
      </c>
      <c r="R992">
        <v>1987</v>
      </c>
      <c r="S992" t="s">
        <v>69</v>
      </c>
      <c r="T992">
        <f>VLOOKUP(Tableau2[[#This Row],[5. type transport]],'Taux émission CO2e'!$A$5:$D$16,4,0)</f>
        <v>0.16</v>
      </c>
      <c r="U992">
        <f>VLOOKUP(Tableau2[[#This Row],[5. type transport]],'Taux émission CO2e'!$A$5:$B$16,2,0)</f>
        <v>0.3</v>
      </c>
      <c r="V992">
        <f>VLOOKUP(Tableau2[[#This Row],[5. type transport]],'Taux émission CO2e'!$A$20:$D$31,4,0)</f>
        <v>6.7400000000000002E-2</v>
      </c>
      <c r="W992">
        <f>VLOOKUP(Tableau2[[#This Row],[5. type transport]],'Taux émission CO2e'!$A$20:$B$31,2,0)</f>
        <v>0.7</v>
      </c>
      <c r="X992" s="98">
        <f t="shared" si="31"/>
        <v>22.121097894000002</v>
      </c>
    </row>
    <row r="993" spans="1:24" x14ac:dyDescent="0.25">
      <c r="A993">
        <v>2022050075</v>
      </c>
      <c r="B993" s="95">
        <v>44698</v>
      </c>
      <c r="C993" s="102">
        <f>YEAR(Tableau2[[#This Row],[2. date saisie]])</f>
        <v>2022</v>
      </c>
      <c r="D993" s="102">
        <f>MONTH(Tableau2[[#This Row],[2. date saisie]])</f>
        <v>5</v>
      </c>
      <c r="E993" s="102" t="str">
        <f t="shared" si="30"/>
        <v>05</v>
      </c>
      <c r="F993" s="102" t="str">
        <f>_xlfn.CONCAT(Tableau2[[#This Row],[2a]],Tableau2[[#This Row],[2c]])</f>
        <v>202205</v>
      </c>
      <c r="G993" s="96">
        <v>1507013</v>
      </c>
      <c r="H993">
        <v>140</v>
      </c>
      <c r="I993" s="102">
        <f>Tableau2[[#This Row],[4. poids OT (kg)]]/1000</f>
        <v>0.14000000000000001</v>
      </c>
      <c r="J993" t="s">
        <v>39</v>
      </c>
      <c r="K993">
        <v>80</v>
      </c>
      <c r="L993">
        <v>91100</v>
      </c>
      <c r="M993" t="s">
        <v>70</v>
      </c>
      <c r="N993">
        <v>94440</v>
      </c>
      <c r="O993" t="s">
        <v>120</v>
      </c>
      <c r="P993">
        <v>34.085999999999999</v>
      </c>
      <c r="Q993" t="s">
        <v>72</v>
      </c>
      <c r="R993">
        <v>1969</v>
      </c>
      <c r="S993" t="s">
        <v>69</v>
      </c>
      <c r="T993">
        <f>VLOOKUP(Tableau2[[#This Row],[5. type transport]],'Taux émission CO2e'!$A$5:$D$16,4,0)</f>
        <v>0.24099999999999999</v>
      </c>
      <c r="U993">
        <f>VLOOKUP(Tableau2[[#This Row],[5. type transport]],'Taux émission CO2e'!$A$5:$B$16,2,0)</f>
        <v>1</v>
      </c>
      <c r="V993">
        <f>VLOOKUP(Tableau2[[#This Row],[5. type transport]],'Taux émission CO2e'!$A$20:$D$31,4,0)</f>
        <v>0</v>
      </c>
      <c r="W993">
        <f>VLOOKUP(Tableau2[[#This Row],[5. type transport]],'Taux émission CO2e'!$A$20:$B$31,2,0)</f>
        <v>0</v>
      </c>
      <c r="X993" s="98">
        <f t="shared" si="31"/>
        <v>1.1500616399999999</v>
      </c>
    </row>
    <row r="994" spans="1:24" x14ac:dyDescent="0.25">
      <c r="A994">
        <v>2022050075</v>
      </c>
      <c r="B994" s="95">
        <v>44698</v>
      </c>
      <c r="C994" s="102">
        <f>YEAR(Tableau2[[#This Row],[2. date saisie]])</f>
        <v>2022</v>
      </c>
      <c r="D994" s="102">
        <f>MONTH(Tableau2[[#This Row],[2. date saisie]])</f>
        <v>5</v>
      </c>
      <c r="E994" s="102" t="str">
        <f t="shared" si="30"/>
        <v>05</v>
      </c>
      <c r="F994" s="102" t="str">
        <f>_xlfn.CONCAT(Tableau2[[#This Row],[2a]],Tableau2[[#This Row],[2c]])</f>
        <v>202205</v>
      </c>
      <c r="G994" s="96">
        <v>1505378</v>
      </c>
      <c r="H994">
        <v>750</v>
      </c>
      <c r="I994" s="102">
        <f>Tableau2[[#This Row],[4. poids OT (kg)]]/1000</f>
        <v>0.75</v>
      </c>
      <c r="J994" t="s">
        <v>46</v>
      </c>
      <c r="K994">
        <v>150</v>
      </c>
      <c r="L994">
        <v>93000</v>
      </c>
      <c r="M994" t="s">
        <v>145</v>
      </c>
      <c r="N994">
        <v>91100</v>
      </c>
      <c r="O994" t="s">
        <v>76</v>
      </c>
      <c r="P994">
        <v>52.249000000000002</v>
      </c>
      <c r="Q994" t="s">
        <v>146</v>
      </c>
      <c r="R994">
        <v>1971</v>
      </c>
      <c r="S994" t="s">
        <v>69</v>
      </c>
      <c r="T994">
        <f>VLOOKUP(Tableau2[[#This Row],[5. type transport]],'Taux émission CO2e'!$A$5:$D$16,4,0)</f>
        <v>0.16</v>
      </c>
      <c r="U994">
        <f>VLOOKUP(Tableau2[[#This Row],[5. type transport]],'Taux émission CO2e'!$A$5:$B$16,2,0)</f>
        <v>0.3</v>
      </c>
      <c r="V994">
        <f>VLOOKUP(Tableau2[[#This Row],[5. type transport]],'Taux émission CO2e'!$A$20:$D$31,4,0)</f>
        <v>6.7400000000000002E-2</v>
      </c>
      <c r="W994">
        <f>VLOOKUP(Tableau2[[#This Row],[5. type transport]],'Taux émission CO2e'!$A$20:$B$31,2,0)</f>
        <v>0.7</v>
      </c>
      <c r="X994" s="98">
        <f t="shared" si="31"/>
        <v>3.7297948650000006</v>
      </c>
    </row>
    <row r="995" spans="1:24" x14ac:dyDescent="0.25">
      <c r="A995">
        <v>2022050075</v>
      </c>
      <c r="B995" s="95">
        <v>44698</v>
      </c>
      <c r="C995" s="102">
        <f>YEAR(Tableau2[[#This Row],[2. date saisie]])</f>
        <v>2022</v>
      </c>
      <c r="D995" s="102">
        <f>MONTH(Tableau2[[#This Row],[2. date saisie]])</f>
        <v>5</v>
      </c>
      <c r="E995" s="102" t="str">
        <f t="shared" si="30"/>
        <v>05</v>
      </c>
      <c r="F995" s="102" t="str">
        <f>_xlfn.CONCAT(Tableau2[[#This Row],[2a]],Tableau2[[#This Row],[2c]])</f>
        <v>202205</v>
      </c>
      <c r="G995" s="96">
        <v>1507016</v>
      </c>
      <c r="H995">
        <v>227</v>
      </c>
      <c r="I995" s="102">
        <f>Tableau2[[#This Row],[4. poids OT (kg)]]/1000</f>
        <v>0.22700000000000001</v>
      </c>
      <c r="J995" t="s">
        <v>47</v>
      </c>
      <c r="K995">
        <v>180</v>
      </c>
      <c r="L995">
        <v>91100</v>
      </c>
      <c r="M995" t="s">
        <v>70</v>
      </c>
      <c r="N995">
        <v>66000</v>
      </c>
      <c r="O995" t="s">
        <v>71</v>
      </c>
      <c r="P995">
        <v>837.41300000000001</v>
      </c>
      <c r="Q995" t="s">
        <v>72</v>
      </c>
      <c r="R995">
        <v>1969</v>
      </c>
      <c r="S995" t="s">
        <v>69</v>
      </c>
      <c r="T995">
        <f>VLOOKUP(Tableau2[[#This Row],[5. type transport]],'Taux émission CO2e'!$A$5:$D$16,4,0)</f>
        <v>0.16</v>
      </c>
      <c r="U995">
        <f>VLOOKUP(Tableau2[[#This Row],[5. type transport]],'Taux émission CO2e'!$A$5:$B$16,2,0)</f>
        <v>0.3</v>
      </c>
      <c r="V995">
        <f>VLOOKUP(Tableau2[[#This Row],[5. type transport]],'Taux émission CO2e'!$A$20:$D$31,4,0)</f>
        <v>6.7400000000000002E-2</v>
      </c>
      <c r="W995">
        <f>VLOOKUP(Tableau2[[#This Row],[5. type transport]],'Taux émission CO2e'!$A$20:$B$31,2,0)</f>
        <v>0.7</v>
      </c>
      <c r="X995" s="98">
        <f t="shared" si="31"/>
        <v>18.093028040180002</v>
      </c>
    </row>
    <row r="996" spans="1:24" x14ac:dyDescent="0.25">
      <c r="A996">
        <v>2022050075</v>
      </c>
      <c r="B996" s="95">
        <v>44698</v>
      </c>
      <c r="C996" s="102">
        <f>YEAR(Tableau2[[#This Row],[2. date saisie]])</f>
        <v>2022</v>
      </c>
      <c r="D996" s="102">
        <f>MONTH(Tableau2[[#This Row],[2. date saisie]])</f>
        <v>5</v>
      </c>
      <c r="E996" s="102" t="str">
        <f t="shared" si="30"/>
        <v>05</v>
      </c>
      <c r="F996" s="102" t="str">
        <f>_xlfn.CONCAT(Tableau2[[#This Row],[2a]],Tableau2[[#This Row],[2c]])</f>
        <v>202205</v>
      </c>
      <c r="G996" s="96">
        <v>1507014</v>
      </c>
      <c r="H996">
        <v>318</v>
      </c>
      <c r="I996" s="102">
        <f>Tableau2[[#This Row],[4. poids OT (kg)]]/1000</f>
        <v>0.318</v>
      </c>
      <c r="J996" t="s">
        <v>47</v>
      </c>
      <c r="K996">
        <v>250</v>
      </c>
      <c r="L996">
        <v>91100</v>
      </c>
      <c r="M996" t="s">
        <v>70</v>
      </c>
      <c r="N996">
        <v>76380</v>
      </c>
      <c r="O996" t="s">
        <v>186</v>
      </c>
      <c r="P996">
        <v>173.74600000000001</v>
      </c>
      <c r="Q996" t="s">
        <v>72</v>
      </c>
      <c r="R996">
        <v>1969</v>
      </c>
      <c r="S996" t="s">
        <v>69</v>
      </c>
      <c r="T996">
        <f>VLOOKUP(Tableau2[[#This Row],[5. type transport]],'Taux émission CO2e'!$A$5:$D$16,4,0)</f>
        <v>0.16</v>
      </c>
      <c r="U996">
        <f>VLOOKUP(Tableau2[[#This Row],[5. type transport]],'Taux émission CO2e'!$A$5:$B$16,2,0)</f>
        <v>0.3</v>
      </c>
      <c r="V996">
        <f>VLOOKUP(Tableau2[[#This Row],[5. type transport]],'Taux émission CO2e'!$A$20:$D$31,4,0)</f>
        <v>6.7400000000000002E-2</v>
      </c>
      <c r="W996">
        <f>VLOOKUP(Tableau2[[#This Row],[5. type transport]],'Taux émission CO2e'!$A$20:$B$31,2,0)</f>
        <v>0.7</v>
      </c>
      <c r="X996" s="98">
        <f t="shared" si="31"/>
        <v>5.2588118810399997</v>
      </c>
    </row>
    <row r="997" spans="1:24" x14ac:dyDescent="0.25">
      <c r="A997">
        <v>2022050075</v>
      </c>
      <c r="B997" s="95">
        <v>44698</v>
      </c>
      <c r="C997" s="102">
        <f>YEAR(Tableau2[[#This Row],[2. date saisie]])</f>
        <v>2022</v>
      </c>
      <c r="D997" s="102">
        <f>MONTH(Tableau2[[#This Row],[2. date saisie]])</f>
        <v>5</v>
      </c>
      <c r="E997" s="102" t="str">
        <f t="shared" si="30"/>
        <v>05</v>
      </c>
      <c r="F997" s="102" t="str">
        <f>_xlfn.CONCAT(Tableau2[[#This Row],[2a]],Tableau2[[#This Row],[2c]])</f>
        <v>202205</v>
      </c>
      <c r="G997" s="96">
        <v>1507012</v>
      </c>
      <c r="H997">
        <v>500</v>
      </c>
      <c r="I997" s="102">
        <f>Tableau2[[#This Row],[4. poids OT (kg)]]/1000</f>
        <v>0.5</v>
      </c>
      <c r="J997" t="s">
        <v>47</v>
      </c>
      <c r="K997">
        <v>365</v>
      </c>
      <c r="L997">
        <v>91100</v>
      </c>
      <c r="M997" t="s">
        <v>70</v>
      </c>
      <c r="N997">
        <v>42153</v>
      </c>
      <c r="O997" t="s">
        <v>235</v>
      </c>
      <c r="P997">
        <v>360.11599999999999</v>
      </c>
      <c r="Q997" t="s">
        <v>72</v>
      </c>
      <c r="R997">
        <v>1969</v>
      </c>
      <c r="S997" t="s">
        <v>69</v>
      </c>
      <c r="T997">
        <f>VLOOKUP(Tableau2[[#This Row],[5. type transport]],'Taux émission CO2e'!$A$5:$D$16,4,0)</f>
        <v>0.16</v>
      </c>
      <c r="U997">
        <f>VLOOKUP(Tableau2[[#This Row],[5. type transport]],'Taux émission CO2e'!$A$5:$B$16,2,0)</f>
        <v>0.3</v>
      </c>
      <c r="V997">
        <f>VLOOKUP(Tableau2[[#This Row],[5. type transport]],'Taux émission CO2e'!$A$20:$D$31,4,0)</f>
        <v>6.7400000000000002E-2</v>
      </c>
      <c r="W997">
        <f>VLOOKUP(Tableau2[[#This Row],[5. type transport]],'Taux émission CO2e'!$A$20:$B$31,2,0)</f>
        <v>0.7</v>
      </c>
      <c r="X997" s="98">
        <f t="shared" si="31"/>
        <v>17.137920440000002</v>
      </c>
    </row>
    <row r="998" spans="1:24" x14ac:dyDescent="0.25">
      <c r="A998">
        <v>2022050075</v>
      </c>
      <c r="B998" s="95">
        <v>44699</v>
      </c>
      <c r="C998" s="102">
        <f>YEAR(Tableau2[[#This Row],[2. date saisie]])</f>
        <v>2022</v>
      </c>
      <c r="D998" s="102">
        <f>MONTH(Tableau2[[#This Row],[2. date saisie]])</f>
        <v>5</v>
      </c>
      <c r="E998" s="102" t="str">
        <f t="shared" si="30"/>
        <v>05</v>
      </c>
      <c r="F998" s="102" t="str">
        <f>_xlfn.CONCAT(Tableau2[[#This Row],[2a]],Tableau2[[#This Row],[2c]])</f>
        <v>202205</v>
      </c>
      <c r="G998" s="96">
        <v>1505195</v>
      </c>
      <c r="H998">
        <v>150</v>
      </c>
      <c r="I998" s="102">
        <f>Tableau2[[#This Row],[4. poids OT (kg)]]/1000</f>
        <v>0.15</v>
      </c>
      <c r="J998" t="s">
        <v>46</v>
      </c>
      <c r="K998">
        <v>140</v>
      </c>
      <c r="L998">
        <v>80090</v>
      </c>
      <c r="M998" t="s">
        <v>214</v>
      </c>
      <c r="N998">
        <v>91100</v>
      </c>
      <c r="O998" t="s">
        <v>76</v>
      </c>
      <c r="P998">
        <v>186.81399999999999</v>
      </c>
      <c r="Q998" t="s">
        <v>215</v>
      </c>
      <c r="R998">
        <v>1999</v>
      </c>
      <c r="S998" t="s">
        <v>69</v>
      </c>
      <c r="T998">
        <f>VLOOKUP(Tableau2[[#This Row],[5. type transport]],'Taux émission CO2e'!$A$5:$D$16,4,0)</f>
        <v>0.16</v>
      </c>
      <c r="U998">
        <f>VLOOKUP(Tableau2[[#This Row],[5. type transport]],'Taux émission CO2e'!$A$5:$B$16,2,0)</f>
        <v>0.3</v>
      </c>
      <c r="V998">
        <f>VLOOKUP(Tableau2[[#This Row],[5. type transport]],'Taux émission CO2e'!$A$20:$D$31,4,0)</f>
        <v>6.7400000000000002E-2</v>
      </c>
      <c r="W998">
        <f>VLOOKUP(Tableau2[[#This Row],[5. type transport]],'Taux émission CO2e'!$A$20:$B$31,2,0)</f>
        <v>0.7</v>
      </c>
      <c r="X998" s="98">
        <f t="shared" si="31"/>
        <v>2.6671434779999998</v>
      </c>
    </row>
    <row r="999" spans="1:24" x14ac:dyDescent="0.25">
      <c r="A999">
        <v>2022050075</v>
      </c>
      <c r="B999" s="95">
        <v>44699</v>
      </c>
      <c r="C999" s="102">
        <f>YEAR(Tableau2[[#This Row],[2. date saisie]])</f>
        <v>2022</v>
      </c>
      <c r="D999" s="102">
        <f>MONTH(Tableau2[[#This Row],[2. date saisie]])</f>
        <v>5</v>
      </c>
      <c r="E999" s="102" t="str">
        <f t="shared" si="30"/>
        <v>05</v>
      </c>
      <c r="F999" s="102" t="str">
        <f>_xlfn.CONCAT(Tableau2[[#This Row],[2a]],Tableau2[[#This Row],[2c]])</f>
        <v>202205</v>
      </c>
      <c r="G999" s="96">
        <v>1506770</v>
      </c>
      <c r="H999">
        <v>150</v>
      </c>
      <c r="I999" s="102">
        <f>Tableau2[[#This Row],[4. poids OT (kg)]]/1000</f>
        <v>0.15</v>
      </c>
      <c r="J999" t="s">
        <v>46</v>
      </c>
      <c r="K999">
        <v>158</v>
      </c>
      <c r="L999">
        <v>21300</v>
      </c>
      <c r="M999" t="s">
        <v>94</v>
      </c>
      <c r="N999">
        <v>91100</v>
      </c>
      <c r="O999" t="s">
        <v>76</v>
      </c>
      <c r="P999">
        <v>278.14499999999998</v>
      </c>
      <c r="Q999" t="s">
        <v>95</v>
      </c>
      <c r="R999">
        <v>1995</v>
      </c>
      <c r="S999" t="s">
        <v>78</v>
      </c>
      <c r="T999">
        <f>VLOOKUP(Tableau2[[#This Row],[5. type transport]],'Taux émission CO2e'!$A$5:$D$16,4,0)</f>
        <v>0.16</v>
      </c>
      <c r="U999">
        <f>VLOOKUP(Tableau2[[#This Row],[5. type transport]],'Taux émission CO2e'!$A$5:$B$16,2,0)</f>
        <v>0.3</v>
      </c>
      <c r="V999">
        <f>VLOOKUP(Tableau2[[#This Row],[5. type transport]],'Taux émission CO2e'!$A$20:$D$31,4,0)</f>
        <v>6.7400000000000002E-2</v>
      </c>
      <c r="W999">
        <f>VLOOKUP(Tableau2[[#This Row],[5. type transport]],'Taux émission CO2e'!$A$20:$B$31,2,0)</f>
        <v>0.7</v>
      </c>
      <c r="X999" s="98">
        <f t="shared" si="31"/>
        <v>3.9710761649999995</v>
      </c>
    </row>
    <row r="1000" spans="1:24" x14ac:dyDescent="0.25">
      <c r="A1000">
        <v>2022050075</v>
      </c>
      <c r="B1000" s="95">
        <v>44699</v>
      </c>
      <c r="C1000" s="102">
        <f>YEAR(Tableau2[[#This Row],[2. date saisie]])</f>
        <v>2022</v>
      </c>
      <c r="D1000" s="102">
        <f>MONTH(Tableau2[[#This Row],[2. date saisie]])</f>
        <v>5</v>
      </c>
      <c r="E1000" s="102" t="str">
        <f t="shared" si="30"/>
        <v>05</v>
      </c>
      <c r="F1000" s="102" t="str">
        <f>_xlfn.CONCAT(Tableau2[[#This Row],[2a]],Tableau2[[#This Row],[2c]])</f>
        <v>202205</v>
      </c>
      <c r="G1000" s="96">
        <v>1507015</v>
      </c>
      <c r="H1000">
        <v>450</v>
      </c>
      <c r="I1000" s="102">
        <f>Tableau2[[#This Row],[4. poids OT (kg)]]/1000</f>
        <v>0.45</v>
      </c>
      <c r="J1000" t="s">
        <v>46</v>
      </c>
      <c r="K1000">
        <v>160</v>
      </c>
      <c r="L1000">
        <v>91100</v>
      </c>
      <c r="M1000" t="s">
        <v>70</v>
      </c>
      <c r="N1000">
        <v>93130</v>
      </c>
      <c r="O1000" t="s">
        <v>182</v>
      </c>
      <c r="P1000">
        <v>46.627000000000002</v>
      </c>
      <c r="Q1000" t="s">
        <v>72</v>
      </c>
      <c r="R1000">
        <v>1969</v>
      </c>
      <c r="S1000" t="s">
        <v>69</v>
      </c>
      <c r="T1000">
        <f>VLOOKUP(Tableau2[[#This Row],[5. type transport]],'Taux émission CO2e'!$A$5:$D$16,4,0)</f>
        <v>0.16</v>
      </c>
      <c r="U1000">
        <f>VLOOKUP(Tableau2[[#This Row],[5. type transport]],'Taux émission CO2e'!$A$5:$B$16,2,0)</f>
        <v>0.3</v>
      </c>
      <c r="V1000">
        <f>VLOOKUP(Tableau2[[#This Row],[5. type transport]],'Taux émission CO2e'!$A$20:$D$31,4,0)</f>
        <v>6.7400000000000002E-2</v>
      </c>
      <c r="W1000">
        <f>VLOOKUP(Tableau2[[#This Row],[5. type transport]],'Taux émission CO2e'!$A$20:$B$31,2,0)</f>
        <v>0.7</v>
      </c>
      <c r="X1000" s="98">
        <f t="shared" si="31"/>
        <v>1.9970810370000001</v>
      </c>
    </row>
    <row r="1001" spans="1:24" x14ac:dyDescent="0.25">
      <c r="A1001">
        <v>2022050075</v>
      </c>
      <c r="B1001" s="95">
        <v>44700</v>
      </c>
      <c r="C1001" s="102">
        <f>YEAR(Tableau2[[#This Row],[2. date saisie]])</f>
        <v>2022</v>
      </c>
      <c r="D1001" s="102">
        <f>MONTH(Tableau2[[#This Row],[2. date saisie]])</f>
        <v>5</v>
      </c>
      <c r="E1001" s="102" t="str">
        <f t="shared" si="30"/>
        <v>05</v>
      </c>
      <c r="F1001" s="102" t="str">
        <f>_xlfn.CONCAT(Tableau2[[#This Row],[2a]],Tableau2[[#This Row],[2c]])</f>
        <v>202205</v>
      </c>
      <c r="G1001" s="96">
        <v>1507960</v>
      </c>
      <c r="H1001">
        <v>104</v>
      </c>
      <c r="I1001" s="102">
        <f>Tableau2[[#This Row],[4. poids OT (kg)]]/1000</f>
        <v>0.104</v>
      </c>
      <c r="J1001" t="s">
        <v>46</v>
      </c>
      <c r="K1001">
        <v>80</v>
      </c>
      <c r="L1001">
        <v>91100</v>
      </c>
      <c r="M1001" t="s">
        <v>70</v>
      </c>
      <c r="N1001">
        <v>93380</v>
      </c>
      <c r="O1001" t="s">
        <v>224</v>
      </c>
      <c r="P1001">
        <v>55.384</v>
      </c>
      <c r="Q1001" t="s">
        <v>72</v>
      </c>
      <c r="R1001">
        <v>1969</v>
      </c>
      <c r="S1001" t="s">
        <v>69</v>
      </c>
      <c r="T1001">
        <f>VLOOKUP(Tableau2[[#This Row],[5. type transport]],'Taux émission CO2e'!$A$5:$D$16,4,0)</f>
        <v>0.16</v>
      </c>
      <c r="U1001">
        <f>VLOOKUP(Tableau2[[#This Row],[5. type transport]],'Taux émission CO2e'!$A$5:$B$16,2,0)</f>
        <v>0.3</v>
      </c>
      <c r="V1001">
        <f>VLOOKUP(Tableau2[[#This Row],[5. type transport]],'Taux émission CO2e'!$A$20:$D$31,4,0)</f>
        <v>6.7400000000000002E-2</v>
      </c>
      <c r="W1001">
        <f>VLOOKUP(Tableau2[[#This Row],[5. type transport]],'Taux émission CO2e'!$A$20:$B$31,2,0)</f>
        <v>0.7</v>
      </c>
      <c r="X1001" s="98">
        <f t="shared" si="31"/>
        <v>0.54823070848</v>
      </c>
    </row>
    <row r="1002" spans="1:24" x14ac:dyDescent="0.25">
      <c r="A1002">
        <v>2022050075</v>
      </c>
      <c r="B1002" s="95">
        <v>44700</v>
      </c>
      <c r="C1002" s="102">
        <f>YEAR(Tableau2[[#This Row],[2. date saisie]])</f>
        <v>2022</v>
      </c>
      <c r="D1002" s="102">
        <f>MONTH(Tableau2[[#This Row],[2. date saisie]])</f>
        <v>5</v>
      </c>
      <c r="E1002" s="102" t="str">
        <f t="shared" si="30"/>
        <v>05</v>
      </c>
      <c r="F1002" s="102" t="str">
        <f>_xlfn.CONCAT(Tableau2[[#This Row],[2a]],Tableau2[[#This Row],[2c]])</f>
        <v>202205</v>
      </c>
      <c r="G1002" s="96">
        <v>1507962</v>
      </c>
      <c r="H1002">
        <v>139</v>
      </c>
      <c r="I1002" s="102">
        <f>Tableau2[[#This Row],[4. poids OT (kg)]]/1000</f>
        <v>0.13900000000000001</v>
      </c>
      <c r="J1002" t="s">
        <v>39</v>
      </c>
      <c r="K1002">
        <v>80</v>
      </c>
      <c r="L1002">
        <v>91100</v>
      </c>
      <c r="M1002" t="s">
        <v>70</v>
      </c>
      <c r="N1002">
        <v>94440</v>
      </c>
      <c r="O1002" t="s">
        <v>120</v>
      </c>
      <c r="P1002">
        <v>34.085999999999999</v>
      </c>
      <c r="Q1002" t="s">
        <v>72</v>
      </c>
      <c r="R1002">
        <v>1969</v>
      </c>
      <c r="S1002" t="s">
        <v>69</v>
      </c>
      <c r="T1002">
        <f>VLOOKUP(Tableau2[[#This Row],[5. type transport]],'Taux émission CO2e'!$A$5:$D$16,4,0)</f>
        <v>0.24099999999999999</v>
      </c>
      <c r="U1002">
        <f>VLOOKUP(Tableau2[[#This Row],[5. type transport]],'Taux émission CO2e'!$A$5:$B$16,2,0)</f>
        <v>1</v>
      </c>
      <c r="V1002">
        <f>VLOOKUP(Tableau2[[#This Row],[5. type transport]],'Taux émission CO2e'!$A$20:$D$31,4,0)</f>
        <v>0</v>
      </c>
      <c r="W1002">
        <f>VLOOKUP(Tableau2[[#This Row],[5. type transport]],'Taux émission CO2e'!$A$20:$B$31,2,0)</f>
        <v>0</v>
      </c>
      <c r="X1002" s="98">
        <f t="shared" si="31"/>
        <v>1.141846914</v>
      </c>
    </row>
    <row r="1003" spans="1:24" x14ac:dyDescent="0.25">
      <c r="A1003">
        <v>2022050075</v>
      </c>
      <c r="B1003" s="95">
        <v>44700</v>
      </c>
      <c r="C1003" s="102">
        <f>YEAR(Tableau2[[#This Row],[2. date saisie]])</f>
        <v>2022</v>
      </c>
      <c r="D1003" s="102">
        <f>MONTH(Tableau2[[#This Row],[2. date saisie]])</f>
        <v>5</v>
      </c>
      <c r="E1003" s="102" t="str">
        <f t="shared" si="30"/>
        <v>05</v>
      </c>
      <c r="F1003" s="102" t="str">
        <f>_xlfn.CONCAT(Tableau2[[#This Row],[2a]],Tableau2[[#This Row],[2c]])</f>
        <v>202205</v>
      </c>
      <c r="G1003" s="96">
        <v>1507958</v>
      </c>
      <c r="H1003">
        <v>56</v>
      </c>
      <c r="I1003" s="102">
        <f>Tableau2[[#This Row],[4. poids OT (kg)]]/1000</f>
        <v>5.6000000000000001E-2</v>
      </c>
      <c r="J1003" t="s">
        <v>47</v>
      </c>
      <c r="K1003">
        <v>133</v>
      </c>
      <c r="L1003">
        <v>91100</v>
      </c>
      <c r="M1003" t="s">
        <v>70</v>
      </c>
      <c r="N1003">
        <v>73490</v>
      </c>
      <c r="O1003" t="s">
        <v>181</v>
      </c>
      <c r="P1003">
        <v>539.01400000000001</v>
      </c>
      <c r="Q1003" t="s">
        <v>72</v>
      </c>
      <c r="R1003">
        <v>1969</v>
      </c>
      <c r="S1003" t="s">
        <v>69</v>
      </c>
      <c r="T1003">
        <f>VLOOKUP(Tableau2[[#This Row],[5. type transport]],'Taux émission CO2e'!$A$5:$D$16,4,0)</f>
        <v>0.16</v>
      </c>
      <c r="U1003">
        <f>VLOOKUP(Tableau2[[#This Row],[5. type transport]],'Taux émission CO2e'!$A$5:$B$16,2,0)</f>
        <v>0.3</v>
      </c>
      <c r="V1003">
        <f>VLOOKUP(Tableau2[[#This Row],[5. type transport]],'Taux émission CO2e'!$A$20:$D$31,4,0)</f>
        <v>6.7400000000000002E-2</v>
      </c>
      <c r="W1003">
        <f>VLOOKUP(Tableau2[[#This Row],[5. type transport]],'Taux émission CO2e'!$A$20:$B$31,2,0)</f>
        <v>0.7</v>
      </c>
      <c r="X1003" s="98">
        <f t="shared" si="31"/>
        <v>2.8729877411200002</v>
      </c>
    </row>
    <row r="1004" spans="1:24" x14ac:dyDescent="0.25">
      <c r="A1004">
        <v>2022050075</v>
      </c>
      <c r="B1004" s="95">
        <v>44700</v>
      </c>
      <c r="C1004" s="102">
        <f>YEAR(Tableau2[[#This Row],[2. date saisie]])</f>
        <v>2022</v>
      </c>
      <c r="D1004" s="102">
        <f>MONTH(Tableau2[[#This Row],[2. date saisie]])</f>
        <v>5</v>
      </c>
      <c r="E1004" s="102" t="str">
        <f t="shared" si="30"/>
        <v>05</v>
      </c>
      <c r="F1004" s="102" t="str">
        <f>_xlfn.CONCAT(Tableau2[[#This Row],[2a]],Tableau2[[#This Row],[2c]])</f>
        <v>202205</v>
      </c>
      <c r="G1004" s="96">
        <v>1507961</v>
      </c>
      <c r="H1004">
        <v>139</v>
      </c>
      <c r="I1004" s="102">
        <f>Tableau2[[#This Row],[4. poids OT (kg)]]/1000</f>
        <v>0.13900000000000001</v>
      </c>
      <c r="J1004" t="s">
        <v>47</v>
      </c>
      <c r="K1004">
        <v>145</v>
      </c>
      <c r="L1004">
        <v>91100</v>
      </c>
      <c r="M1004" t="s">
        <v>70</v>
      </c>
      <c r="N1004">
        <v>69800</v>
      </c>
      <c r="O1004" t="s">
        <v>211</v>
      </c>
      <c r="P1004">
        <v>445.25200000000001</v>
      </c>
      <c r="Q1004" t="s">
        <v>72</v>
      </c>
      <c r="R1004">
        <v>1969</v>
      </c>
      <c r="S1004" t="s">
        <v>69</v>
      </c>
      <c r="T1004">
        <f>VLOOKUP(Tableau2[[#This Row],[5. type transport]],'Taux émission CO2e'!$A$5:$D$16,4,0)</f>
        <v>0.16</v>
      </c>
      <c r="U1004">
        <f>VLOOKUP(Tableau2[[#This Row],[5. type transport]],'Taux émission CO2e'!$A$5:$B$16,2,0)</f>
        <v>0.3</v>
      </c>
      <c r="V1004">
        <f>VLOOKUP(Tableau2[[#This Row],[5. type transport]],'Taux émission CO2e'!$A$20:$D$31,4,0)</f>
        <v>6.7400000000000002E-2</v>
      </c>
      <c r="W1004">
        <f>VLOOKUP(Tableau2[[#This Row],[5. type transport]],'Taux émission CO2e'!$A$20:$B$31,2,0)</f>
        <v>0.7</v>
      </c>
      <c r="X1004" s="98">
        <f t="shared" si="31"/>
        <v>5.8906928650400001</v>
      </c>
    </row>
    <row r="1005" spans="1:24" x14ac:dyDescent="0.25">
      <c r="A1005">
        <v>2022050075</v>
      </c>
      <c r="B1005" s="95">
        <v>44700</v>
      </c>
      <c r="C1005" s="102">
        <f>YEAR(Tableau2[[#This Row],[2. date saisie]])</f>
        <v>2022</v>
      </c>
      <c r="D1005" s="102">
        <f>MONTH(Tableau2[[#This Row],[2. date saisie]])</f>
        <v>5</v>
      </c>
      <c r="E1005" s="102" t="str">
        <f t="shared" si="30"/>
        <v>05</v>
      </c>
      <c r="F1005" s="102" t="str">
        <f>_xlfn.CONCAT(Tableau2[[#This Row],[2a]],Tableau2[[#This Row],[2c]])</f>
        <v>202205</v>
      </c>
      <c r="G1005" s="96">
        <v>1507515</v>
      </c>
      <c r="H1005">
        <v>150</v>
      </c>
      <c r="I1005" s="102">
        <f>Tableau2[[#This Row],[4. poids OT (kg)]]/1000</f>
        <v>0.15</v>
      </c>
      <c r="J1005" t="s">
        <v>46</v>
      </c>
      <c r="K1005">
        <v>158</v>
      </c>
      <c r="L1005">
        <v>59243</v>
      </c>
      <c r="M1005" t="s">
        <v>117</v>
      </c>
      <c r="N1005">
        <v>91100</v>
      </c>
      <c r="O1005" t="s">
        <v>76</v>
      </c>
      <c r="P1005">
        <v>251.91900000000001</v>
      </c>
      <c r="Q1005" t="s">
        <v>118</v>
      </c>
      <c r="R1005">
        <v>1978</v>
      </c>
      <c r="S1005" t="s">
        <v>78</v>
      </c>
      <c r="T1005">
        <f>VLOOKUP(Tableau2[[#This Row],[5. type transport]],'Taux émission CO2e'!$A$5:$D$16,4,0)</f>
        <v>0.16</v>
      </c>
      <c r="U1005">
        <f>VLOOKUP(Tableau2[[#This Row],[5. type transport]],'Taux émission CO2e'!$A$5:$B$16,2,0)</f>
        <v>0.3</v>
      </c>
      <c r="V1005">
        <f>VLOOKUP(Tableau2[[#This Row],[5. type transport]],'Taux émission CO2e'!$A$20:$D$31,4,0)</f>
        <v>6.7400000000000002E-2</v>
      </c>
      <c r="W1005">
        <f>VLOOKUP(Tableau2[[#This Row],[5. type transport]],'Taux émission CO2e'!$A$20:$B$31,2,0)</f>
        <v>0.7</v>
      </c>
      <c r="X1005" s="98">
        <f t="shared" si="31"/>
        <v>3.5966475630000003</v>
      </c>
    </row>
    <row r="1006" spans="1:24" x14ac:dyDescent="0.25">
      <c r="A1006">
        <v>2022050075</v>
      </c>
      <c r="B1006" s="95">
        <v>44700</v>
      </c>
      <c r="C1006" s="102">
        <f>YEAR(Tableau2[[#This Row],[2. date saisie]])</f>
        <v>2022</v>
      </c>
      <c r="D1006" s="102">
        <f>MONTH(Tableau2[[#This Row],[2. date saisie]])</f>
        <v>5</v>
      </c>
      <c r="E1006" s="102" t="str">
        <f t="shared" si="30"/>
        <v>05</v>
      </c>
      <c r="F1006" s="102" t="str">
        <f>_xlfn.CONCAT(Tableau2[[#This Row],[2a]],Tableau2[[#This Row],[2c]])</f>
        <v>202205</v>
      </c>
      <c r="G1006" s="96">
        <v>1505973</v>
      </c>
      <c r="H1006">
        <v>300</v>
      </c>
      <c r="I1006" s="102">
        <f>Tableau2[[#This Row],[4. poids OT (kg)]]/1000</f>
        <v>0.3</v>
      </c>
      <c r="J1006" t="s">
        <v>46</v>
      </c>
      <c r="K1006">
        <v>195</v>
      </c>
      <c r="L1006">
        <v>73490</v>
      </c>
      <c r="M1006" t="s">
        <v>204</v>
      </c>
      <c r="N1006">
        <v>91100</v>
      </c>
      <c r="O1006" t="s">
        <v>76</v>
      </c>
      <c r="P1006">
        <v>537.70799999999997</v>
      </c>
      <c r="Q1006" t="s">
        <v>205</v>
      </c>
      <c r="R1006">
        <v>1990</v>
      </c>
      <c r="S1006" t="s">
        <v>78</v>
      </c>
      <c r="T1006">
        <f>VLOOKUP(Tableau2[[#This Row],[5. type transport]],'Taux émission CO2e'!$A$5:$D$16,4,0)</f>
        <v>0.16</v>
      </c>
      <c r="U1006">
        <f>VLOOKUP(Tableau2[[#This Row],[5. type transport]],'Taux émission CO2e'!$A$5:$B$16,2,0)</f>
        <v>0.3</v>
      </c>
      <c r="V1006">
        <f>VLOOKUP(Tableau2[[#This Row],[5. type transport]],'Taux émission CO2e'!$A$20:$D$31,4,0)</f>
        <v>6.7400000000000002E-2</v>
      </c>
      <c r="W1006">
        <f>VLOOKUP(Tableau2[[#This Row],[5. type transport]],'Taux émission CO2e'!$A$20:$B$31,2,0)</f>
        <v>0.7</v>
      </c>
      <c r="X1006" s="98">
        <f t="shared" si="31"/>
        <v>15.353714231999998</v>
      </c>
    </row>
    <row r="1007" spans="1:24" x14ac:dyDescent="0.25">
      <c r="A1007">
        <v>2022050075</v>
      </c>
      <c r="B1007" s="95">
        <v>44700</v>
      </c>
      <c r="C1007" s="102">
        <f>YEAR(Tableau2[[#This Row],[2. date saisie]])</f>
        <v>2022</v>
      </c>
      <c r="D1007" s="102">
        <f>MONTH(Tableau2[[#This Row],[2. date saisie]])</f>
        <v>5</v>
      </c>
      <c r="E1007" s="102" t="str">
        <f t="shared" si="30"/>
        <v>05</v>
      </c>
      <c r="F1007" s="102" t="str">
        <f>_xlfn.CONCAT(Tableau2[[#This Row],[2a]],Tableau2[[#This Row],[2c]])</f>
        <v>202205</v>
      </c>
      <c r="G1007" s="96">
        <v>1507494</v>
      </c>
      <c r="H1007">
        <v>150</v>
      </c>
      <c r="I1007" s="102">
        <f>Tableau2[[#This Row],[4. poids OT (kg)]]/1000</f>
        <v>0.15</v>
      </c>
      <c r="J1007" t="s">
        <v>47</v>
      </c>
      <c r="K1007">
        <v>239</v>
      </c>
      <c r="L1007">
        <v>26750</v>
      </c>
      <c r="M1007" t="s">
        <v>82</v>
      </c>
      <c r="N1007">
        <v>91100</v>
      </c>
      <c r="O1007" t="s">
        <v>76</v>
      </c>
      <c r="P1007">
        <v>541.52599999999995</v>
      </c>
      <c r="Q1007" t="s">
        <v>83</v>
      </c>
      <c r="R1007">
        <v>1998</v>
      </c>
      <c r="S1007" t="s">
        <v>78</v>
      </c>
      <c r="T1007">
        <f>VLOOKUP(Tableau2[[#This Row],[5. type transport]],'Taux émission CO2e'!$A$5:$D$16,4,0)</f>
        <v>0.16</v>
      </c>
      <c r="U1007">
        <f>VLOOKUP(Tableau2[[#This Row],[5. type transport]],'Taux émission CO2e'!$A$5:$B$16,2,0)</f>
        <v>0.3</v>
      </c>
      <c r="V1007">
        <f>VLOOKUP(Tableau2[[#This Row],[5. type transport]],'Taux émission CO2e'!$A$20:$D$31,4,0)</f>
        <v>6.7400000000000002E-2</v>
      </c>
      <c r="W1007">
        <f>VLOOKUP(Tableau2[[#This Row],[5. type transport]],'Taux émission CO2e'!$A$20:$B$31,2,0)</f>
        <v>0.7</v>
      </c>
      <c r="X1007" s="98">
        <f t="shared" si="31"/>
        <v>7.731366701999999</v>
      </c>
    </row>
    <row r="1008" spans="1:24" x14ac:dyDescent="0.25">
      <c r="A1008">
        <v>2022050075</v>
      </c>
      <c r="B1008" s="95">
        <v>44700</v>
      </c>
      <c r="C1008" s="102">
        <f>YEAR(Tableau2[[#This Row],[2. date saisie]])</f>
        <v>2022</v>
      </c>
      <c r="D1008" s="102">
        <f>MONTH(Tableau2[[#This Row],[2. date saisie]])</f>
        <v>5</v>
      </c>
      <c r="E1008" s="102" t="str">
        <f t="shared" si="30"/>
        <v>05</v>
      </c>
      <c r="F1008" s="102" t="str">
        <f>_xlfn.CONCAT(Tableau2[[#This Row],[2a]],Tableau2[[#This Row],[2c]])</f>
        <v>202205</v>
      </c>
      <c r="G1008" s="96">
        <v>1507490</v>
      </c>
      <c r="H1008">
        <v>450</v>
      </c>
      <c r="I1008" s="102">
        <f>Tableau2[[#This Row],[4. poids OT (kg)]]/1000</f>
        <v>0.45</v>
      </c>
      <c r="J1008" t="s">
        <v>46</v>
      </c>
      <c r="K1008">
        <v>245</v>
      </c>
      <c r="L1008">
        <v>59810</v>
      </c>
      <c r="M1008" t="s">
        <v>67</v>
      </c>
      <c r="N1008">
        <v>91100</v>
      </c>
      <c r="O1008" t="s">
        <v>76</v>
      </c>
      <c r="P1008">
        <v>250.27799999999999</v>
      </c>
      <c r="Q1008" t="s">
        <v>112</v>
      </c>
      <c r="R1008">
        <v>1998</v>
      </c>
      <c r="S1008" t="s">
        <v>69</v>
      </c>
      <c r="T1008">
        <f>VLOOKUP(Tableau2[[#This Row],[5. type transport]],'Taux émission CO2e'!$A$5:$D$16,4,0)</f>
        <v>0.16</v>
      </c>
      <c r="U1008">
        <f>VLOOKUP(Tableau2[[#This Row],[5. type transport]],'Taux émission CO2e'!$A$5:$B$16,2,0)</f>
        <v>0.3</v>
      </c>
      <c r="V1008">
        <f>VLOOKUP(Tableau2[[#This Row],[5. type transport]],'Taux émission CO2e'!$A$20:$D$31,4,0)</f>
        <v>6.7400000000000002E-2</v>
      </c>
      <c r="W1008">
        <f>VLOOKUP(Tableau2[[#This Row],[5. type transport]],'Taux émission CO2e'!$A$20:$B$31,2,0)</f>
        <v>0.7</v>
      </c>
      <c r="X1008" s="98">
        <f t="shared" si="31"/>
        <v>10.719657017999999</v>
      </c>
    </row>
    <row r="1009" spans="1:24" x14ac:dyDescent="0.25">
      <c r="A1009">
        <v>2022050075</v>
      </c>
      <c r="B1009" s="95">
        <v>44700</v>
      </c>
      <c r="C1009" s="102">
        <f>YEAR(Tableau2[[#This Row],[2. date saisie]])</f>
        <v>2022</v>
      </c>
      <c r="D1009" s="102">
        <f>MONTH(Tableau2[[#This Row],[2. date saisie]])</f>
        <v>5</v>
      </c>
      <c r="E1009" s="102" t="str">
        <f t="shared" si="30"/>
        <v>05</v>
      </c>
      <c r="F1009" s="102" t="str">
        <f>_xlfn.CONCAT(Tableau2[[#This Row],[2a]],Tableau2[[#This Row],[2c]])</f>
        <v>202205</v>
      </c>
      <c r="G1009" s="96">
        <v>1508112</v>
      </c>
      <c r="H1009">
        <v>450</v>
      </c>
      <c r="I1009" s="102">
        <f>Tableau2[[#This Row],[4. poids OT (kg)]]/1000</f>
        <v>0.45</v>
      </c>
      <c r="J1009" t="s">
        <v>47</v>
      </c>
      <c r="K1009">
        <v>270</v>
      </c>
      <c r="L1009">
        <v>91100</v>
      </c>
      <c r="M1009" t="s">
        <v>70</v>
      </c>
      <c r="N1009">
        <v>8090</v>
      </c>
      <c r="O1009" t="s">
        <v>81</v>
      </c>
      <c r="P1009">
        <v>256.911</v>
      </c>
      <c r="Q1009" t="s">
        <v>72</v>
      </c>
      <c r="R1009">
        <v>1969</v>
      </c>
      <c r="S1009" t="s">
        <v>69</v>
      </c>
      <c r="T1009">
        <f>VLOOKUP(Tableau2[[#This Row],[5. type transport]],'Taux émission CO2e'!$A$5:$D$16,4,0)</f>
        <v>0.16</v>
      </c>
      <c r="U1009">
        <f>VLOOKUP(Tableau2[[#This Row],[5. type transport]],'Taux émission CO2e'!$A$5:$B$16,2,0)</f>
        <v>0.3</v>
      </c>
      <c r="V1009">
        <f>VLOOKUP(Tableau2[[#This Row],[5. type transport]],'Taux émission CO2e'!$A$20:$D$31,4,0)</f>
        <v>6.7400000000000002E-2</v>
      </c>
      <c r="W1009">
        <f>VLOOKUP(Tableau2[[#This Row],[5. type transport]],'Taux émission CO2e'!$A$20:$B$31,2,0)</f>
        <v>0.7</v>
      </c>
      <c r="X1009" s="98">
        <f t="shared" si="31"/>
        <v>11.003755041</v>
      </c>
    </row>
    <row r="1010" spans="1:24" x14ac:dyDescent="0.25">
      <c r="A1010">
        <v>2022050075</v>
      </c>
      <c r="B1010" s="95">
        <v>44700</v>
      </c>
      <c r="C1010" s="102">
        <f>YEAR(Tableau2[[#This Row],[2. date saisie]])</f>
        <v>2022</v>
      </c>
      <c r="D1010" s="102">
        <f>MONTH(Tableau2[[#This Row],[2. date saisie]])</f>
        <v>5</v>
      </c>
      <c r="E1010" s="102" t="str">
        <f t="shared" si="30"/>
        <v>05</v>
      </c>
      <c r="F1010" s="102" t="str">
        <f>_xlfn.CONCAT(Tableau2[[#This Row],[2a]],Tableau2[[#This Row],[2c]])</f>
        <v>202205</v>
      </c>
      <c r="G1010" s="96">
        <v>1508109</v>
      </c>
      <c r="H1010">
        <v>450</v>
      </c>
      <c r="I1010" s="102">
        <f>Tableau2[[#This Row],[4. poids OT (kg)]]/1000</f>
        <v>0.45</v>
      </c>
      <c r="J1010" t="s">
        <v>47</v>
      </c>
      <c r="K1010">
        <v>280</v>
      </c>
      <c r="L1010">
        <v>91100</v>
      </c>
      <c r="M1010" t="s">
        <v>70</v>
      </c>
      <c r="N1010">
        <v>19410</v>
      </c>
      <c r="O1010" t="s">
        <v>183</v>
      </c>
      <c r="P1010">
        <v>458.50700000000001</v>
      </c>
      <c r="Q1010" t="s">
        <v>72</v>
      </c>
      <c r="R1010">
        <v>1969</v>
      </c>
      <c r="S1010" t="s">
        <v>69</v>
      </c>
      <c r="T1010">
        <f>VLOOKUP(Tableau2[[#This Row],[5. type transport]],'Taux émission CO2e'!$A$5:$D$16,4,0)</f>
        <v>0.16</v>
      </c>
      <c r="U1010">
        <f>VLOOKUP(Tableau2[[#This Row],[5. type transport]],'Taux émission CO2e'!$A$5:$B$16,2,0)</f>
        <v>0.3</v>
      </c>
      <c r="V1010">
        <f>VLOOKUP(Tableau2[[#This Row],[5. type transport]],'Taux émission CO2e'!$A$20:$D$31,4,0)</f>
        <v>6.7400000000000002E-2</v>
      </c>
      <c r="W1010">
        <f>VLOOKUP(Tableau2[[#This Row],[5. type transport]],'Taux émission CO2e'!$A$20:$B$31,2,0)</f>
        <v>0.7</v>
      </c>
      <c r="X1010" s="98">
        <f t="shared" si="31"/>
        <v>19.638313316999998</v>
      </c>
    </row>
    <row r="1011" spans="1:24" x14ac:dyDescent="0.25">
      <c r="A1011">
        <v>2022050075</v>
      </c>
      <c r="B1011" s="95">
        <v>44701</v>
      </c>
      <c r="C1011" s="102">
        <f>YEAR(Tableau2[[#This Row],[2. date saisie]])</f>
        <v>2022</v>
      </c>
      <c r="D1011" s="102">
        <f>MONTH(Tableau2[[#This Row],[2. date saisie]])</f>
        <v>5</v>
      </c>
      <c r="E1011" s="102" t="str">
        <f t="shared" si="30"/>
        <v>05</v>
      </c>
      <c r="F1011" s="102" t="str">
        <f>_xlfn.CONCAT(Tableau2[[#This Row],[2a]],Tableau2[[#This Row],[2c]])</f>
        <v>202205</v>
      </c>
      <c r="G1011" s="96">
        <v>1508949</v>
      </c>
      <c r="H1011">
        <v>104</v>
      </c>
      <c r="I1011" s="102">
        <f>Tableau2[[#This Row],[4. poids OT (kg)]]/1000</f>
        <v>0.104</v>
      </c>
      <c r="J1011" t="s">
        <v>47</v>
      </c>
      <c r="K1011">
        <v>100</v>
      </c>
      <c r="L1011">
        <v>91100</v>
      </c>
      <c r="M1011" t="s">
        <v>70</v>
      </c>
      <c r="N1011">
        <v>59243</v>
      </c>
      <c r="O1011" t="s">
        <v>101</v>
      </c>
      <c r="P1011">
        <v>250.57900000000001</v>
      </c>
      <c r="Q1011" t="s">
        <v>72</v>
      </c>
      <c r="R1011">
        <v>1969</v>
      </c>
      <c r="S1011" t="s">
        <v>69</v>
      </c>
      <c r="T1011">
        <f>VLOOKUP(Tableau2[[#This Row],[5. type transport]],'Taux émission CO2e'!$A$5:$D$16,4,0)</f>
        <v>0.16</v>
      </c>
      <c r="U1011">
        <f>VLOOKUP(Tableau2[[#This Row],[5. type transport]],'Taux émission CO2e'!$A$5:$B$16,2,0)</f>
        <v>0.3</v>
      </c>
      <c r="V1011">
        <f>VLOOKUP(Tableau2[[#This Row],[5. type transport]],'Taux émission CO2e'!$A$20:$D$31,4,0)</f>
        <v>6.7400000000000002E-2</v>
      </c>
      <c r="W1011">
        <f>VLOOKUP(Tableau2[[#This Row],[5. type transport]],'Taux émission CO2e'!$A$20:$B$31,2,0)</f>
        <v>0.7</v>
      </c>
      <c r="X1011" s="98">
        <f t="shared" si="31"/>
        <v>2.4804113588800001</v>
      </c>
    </row>
    <row r="1012" spans="1:24" x14ac:dyDescent="0.25">
      <c r="A1012">
        <v>2022050075</v>
      </c>
      <c r="B1012" s="95">
        <v>44701</v>
      </c>
      <c r="C1012" s="102">
        <f>YEAR(Tableau2[[#This Row],[2. date saisie]])</f>
        <v>2022</v>
      </c>
      <c r="D1012" s="102">
        <f>MONTH(Tableau2[[#This Row],[2. date saisie]])</f>
        <v>5</v>
      </c>
      <c r="E1012" s="102" t="str">
        <f t="shared" si="30"/>
        <v>05</v>
      </c>
      <c r="F1012" s="102" t="str">
        <f>_xlfn.CONCAT(Tableau2[[#This Row],[2a]],Tableau2[[#This Row],[2c]])</f>
        <v>202205</v>
      </c>
      <c r="G1012" s="96">
        <v>1508951</v>
      </c>
      <c r="H1012">
        <v>174</v>
      </c>
      <c r="I1012" s="102">
        <f>Tableau2[[#This Row],[4. poids OT (kg)]]/1000</f>
        <v>0.17399999999999999</v>
      </c>
      <c r="J1012" t="s">
        <v>47</v>
      </c>
      <c r="K1012">
        <v>100</v>
      </c>
      <c r="L1012">
        <v>91100</v>
      </c>
      <c r="M1012" t="s">
        <v>70</v>
      </c>
      <c r="N1012">
        <v>59200</v>
      </c>
      <c r="O1012" t="s">
        <v>90</v>
      </c>
      <c r="P1012">
        <v>265.54500000000002</v>
      </c>
      <c r="Q1012" t="s">
        <v>72</v>
      </c>
      <c r="R1012">
        <v>1969</v>
      </c>
      <c r="S1012" t="s">
        <v>69</v>
      </c>
      <c r="T1012">
        <f>VLOOKUP(Tableau2[[#This Row],[5. type transport]],'Taux émission CO2e'!$A$5:$D$16,4,0)</f>
        <v>0.16</v>
      </c>
      <c r="U1012">
        <f>VLOOKUP(Tableau2[[#This Row],[5. type transport]],'Taux émission CO2e'!$A$5:$B$16,2,0)</f>
        <v>0.3</v>
      </c>
      <c r="V1012">
        <f>VLOOKUP(Tableau2[[#This Row],[5. type transport]],'Taux émission CO2e'!$A$20:$D$31,4,0)</f>
        <v>6.7400000000000002E-2</v>
      </c>
      <c r="W1012">
        <f>VLOOKUP(Tableau2[[#This Row],[5. type transport]],'Taux émission CO2e'!$A$20:$B$31,2,0)</f>
        <v>0.7</v>
      </c>
      <c r="X1012" s="98">
        <f t="shared" si="31"/>
        <v>4.3977757194000002</v>
      </c>
    </row>
    <row r="1013" spans="1:24" x14ac:dyDescent="0.25">
      <c r="A1013">
        <v>2022050075</v>
      </c>
      <c r="B1013" s="95">
        <v>44701</v>
      </c>
      <c r="C1013" s="102">
        <f>YEAR(Tableau2[[#This Row],[2. date saisie]])</f>
        <v>2022</v>
      </c>
      <c r="D1013" s="102">
        <f>MONTH(Tableau2[[#This Row],[2. date saisie]])</f>
        <v>5</v>
      </c>
      <c r="E1013" s="102" t="str">
        <f t="shared" si="30"/>
        <v>05</v>
      </c>
      <c r="F1013" s="102" t="str">
        <f>_xlfn.CONCAT(Tableau2[[#This Row],[2a]],Tableau2[[#This Row],[2c]])</f>
        <v>202205</v>
      </c>
      <c r="G1013" s="96">
        <v>1508080</v>
      </c>
      <c r="H1013">
        <v>150</v>
      </c>
      <c r="I1013" s="102">
        <f>Tableau2[[#This Row],[4. poids OT (kg)]]/1000</f>
        <v>0.15</v>
      </c>
      <c r="J1013" t="s">
        <v>47</v>
      </c>
      <c r="K1013">
        <v>195</v>
      </c>
      <c r="L1013">
        <v>33520</v>
      </c>
      <c r="M1013" t="s">
        <v>236</v>
      </c>
      <c r="N1013">
        <v>91100</v>
      </c>
      <c r="O1013" t="s">
        <v>76</v>
      </c>
      <c r="P1013">
        <v>577.11099999999999</v>
      </c>
      <c r="Q1013" t="s">
        <v>237</v>
      </c>
      <c r="R1013">
        <v>1976</v>
      </c>
      <c r="S1013" t="s">
        <v>69</v>
      </c>
      <c r="T1013">
        <f>VLOOKUP(Tableau2[[#This Row],[5. type transport]],'Taux émission CO2e'!$A$5:$D$16,4,0)</f>
        <v>0.16</v>
      </c>
      <c r="U1013">
        <f>VLOOKUP(Tableau2[[#This Row],[5. type transport]],'Taux émission CO2e'!$A$5:$B$16,2,0)</f>
        <v>0.3</v>
      </c>
      <c r="V1013">
        <f>VLOOKUP(Tableau2[[#This Row],[5. type transport]],'Taux émission CO2e'!$A$20:$D$31,4,0)</f>
        <v>6.7400000000000002E-2</v>
      </c>
      <c r="W1013">
        <f>VLOOKUP(Tableau2[[#This Row],[5. type transport]],'Taux émission CO2e'!$A$20:$B$31,2,0)</f>
        <v>0.7</v>
      </c>
      <c r="X1013" s="98">
        <f t="shared" si="31"/>
        <v>8.2394137470000004</v>
      </c>
    </row>
    <row r="1014" spans="1:24" x14ac:dyDescent="0.25">
      <c r="A1014">
        <v>2022050075</v>
      </c>
      <c r="B1014" s="95">
        <v>44701</v>
      </c>
      <c r="C1014" s="102">
        <f>YEAR(Tableau2[[#This Row],[2. date saisie]])</f>
        <v>2022</v>
      </c>
      <c r="D1014" s="102">
        <f>MONTH(Tableau2[[#This Row],[2. date saisie]])</f>
        <v>5</v>
      </c>
      <c r="E1014" s="102" t="str">
        <f t="shared" si="30"/>
        <v>05</v>
      </c>
      <c r="F1014" s="102" t="str">
        <f>_xlfn.CONCAT(Tableau2[[#This Row],[2a]],Tableau2[[#This Row],[2c]])</f>
        <v>202205</v>
      </c>
      <c r="G1014" s="96">
        <v>1507401</v>
      </c>
      <c r="H1014">
        <v>300</v>
      </c>
      <c r="I1014" s="102">
        <f>Tableau2[[#This Row],[4. poids OT (kg)]]/1000</f>
        <v>0.3</v>
      </c>
      <c r="J1014" t="s">
        <v>47</v>
      </c>
      <c r="K1014">
        <v>200</v>
      </c>
      <c r="L1014">
        <v>76380</v>
      </c>
      <c r="M1014" t="s">
        <v>216</v>
      </c>
      <c r="N1014">
        <v>91100</v>
      </c>
      <c r="O1014" t="s">
        <v>76</v>
      </c>
      <c r="P1014">
        <v>173.22</v>
      </c>
      <c r="Q1014" t="s">
        <v>217</v>
      </c>
      <c r="R1014">
        <v>1997</v>
      </c>
      <c r="S1014" t="s">
        <v>78</v>
      </c>
      <c r="T1014">
        <f>VLOOKUP(Tableau2[[#This Row],[5. type transport]],'Taux émission CO2e'!$A$5:$D$16,4,0)</f>
        <v>0.16</v>
      </c>
      <c r="U1014">
        <f>VLOOKUP(Tableau2[[#This Row],[5. type transport]],'Taux émission CO2e'!$A$5:$B$16,2,0)</f>
        <v>0.3</v>
      </c>
      <c r="V1014">
        <f>VLOOKUP(Tableau2[[#This Row],[5. type transport]],'Taux émission CO2e'!$A$20:$D$31,4,0)</f>
        <v>6.7400000000000002E-2</v>
      </c>
      <c r="W1014">
        <f>VLOOKUP(Tableau2[[#This Row],[5. type transport]],'Taux émission CO2e'!$A$20:$B$31,2,0)</f>
        <v>0.7</v>
      </c>
      <c r="X1014" s="98">
        <f t="shared" si="31"/>
        <v>4.94612388</v>
      </c>
    </row>
    <row r="1015" spans="1:24" x14ac:dyDescent="0.25">
      <c r="A1015">
        <v>2022050075</v>
      </c>
      <c r="B1015" s="95">
        <v>44701</v>
      </c>
      <c r="C1015" s="102">
        <f>YEAR(Tableau2[[#This Row],[2. date saisie]])</f>
        <v>2022</v>
      </c>
      <c r="D1015" s="102">
        <f>MONTH(Tableau2[[#This Row],[2. date saisie]])</f>
        <v>5</v>
      </c>
      <c r="E1015" s="102" t="str">
        <f t="shared" si="30"/>
        <v>05</v>
      </c>
      <c r="F1015" s="102" t="str">
        <f>_xlfn.CONCAT(Tableau2[[#This Row],[2a]],Tableau2[[#This Row],[2c]])</f>
        <v>202205</v>
      </c>
      <c r="G1015" s="96">
        <v>1508059</v>
      </c>
      <c r="H1015">
        <v>400</v>
      </c>
      <c r="I1015" s="102">
        <f>Tableau2[[#This Row],[4. poids OT (kg)]]/1000</f>
        <v>0.4</v>
      </c>
      <c r="J1015" t="s">
        <v>46</v>
      </c>
      <c r="K1015">
        <v>200</v>
      </c>
      <c r="L1015">
        <v>62780</v>
      </c>
      <c r="M1015" t="s">
        <v>113</v>
      </c>
      <c r="N1015">
        <v>91100</v>
      </c>
      <c r="O1015" t="s">
        <v>76</v>
      </c>
      <c r="P1015">
        <v>278.49700000000001</v>
      </c>
      <c r="Q1015" t="s">
        <v>114</v>
      </c>
      <c r="R1015">
        <v>1987</v>
      </c>
      <c r="S1015" t="s">
        <v>78</v>
      </c>
      <c r="T1015">
        <f>VLOOKUP(Tableau2[[#This Row],[5. type transport]],'Taux émission CO2e'!$A$5:$D$16,4,0)</f>
        <v>0.16</v>
      </c>
      <c r="U1015">
        <f>VLOOKUP(Tableau2[[#This Row],[5. type transport]],'Taux émission CO2e'!$A$5:$B$16,2,0)</f>
        <v>0.3</v>
      </c>
      <c r="V1015">
        <f>VLOOKUP(Tableau2[[#This Row],[5. type transport]],'Taux émission CO2e'!$A$20:$D$31,4,0)</f>
        <v>6.7400000000000002E-2</v>
      </c>
      <c r="W1015">
        <f>VLOOKUP(Tableau2[[#This Row],[5. type transport]],'Taux émission CO2e'!$A$20:$B$31,2,0)</f>
        <v>0.7</v>
      </c>
      <c r="X1015" s="98">
        <f t="shared" si="31"/>
        <v>10.602937784000002</v>
      </c>
    </row>
    <row r="1016" spans="1:24" x14ac:dyDescent="0.25">
      <c r="A1016">
        <v>2022050075</v>
      </c>
      <c r="B1016" s="95">
        <v>44701</v>
      </c>
      <c r="C1016" s="102">
        <f>YEAR(Tableau2[[#This Row],[2. date saisie]])</f>
        <v>2022</v>
      </c>
      <c r="D1016" s="102">
        <f>MONTH(Tableau2[[#This Row],[2. date saisie]])</f>
        <v>5</v>
      </c>
      <c r="E1016" s="102" t="str">
        <f t="shared" si="30"/>
        <v>05</v>
      </c>
      <c r="F1016" s="102" t="str">
        <f>_xlfn.CONCAT(Tableau2[[#This Row],[2a]],Tableau2[[#This Row],[2c]])</f>
        <v>202205</v>
      </c>
      <c r="G1016" s="96">
        <v>1508950</v>
      </c>
      <c r="H1016">
        <v>522</v>
      </c>
      <c r="I1016" s="102">
        <f>Tableau2[[#This Row],[4. poids OT (kg)]]/1000</f>
        <v>0.52200000000000002</v>
      </c>
      <c r="J1016" t="s">
        <v>46</v>
      </c>
      <c r="K1016">
        <v>202.5</v>
      </c>
      <c r="L1016">
        <v>91100</v>
      </c>
      <c r="M1016" t="s">
        <v>70</v>
      </c>
      <c r="N1016">
        <v>93130</v>
      </c>
      <c r="O1016" t="s">
        <v>182</v>
      </c>
      <c r="P1016">
        <v>46.627000000000002</v>
      </c>
      <c r="Q1016" t="s">
        <v>72</v>
      </c>
      <c r="R1016">
        <v>1969</v>
      </c>
      <c r="S1016" t="s">
        <v>69</v>
      </c>
      <c r="T1016">
        <f>VLOOKUP(Tableau2[[#This Row],[5. type transport]],'Taux émission CO2e'!$A$5:$D$16,4,0)</f>
        <v>0.16</v>
      </c>
      <c r="U1016">
        <f>VLOOKUP(Tableau2[[#This Row],[5. type transport]],'Taux émission CO2e'!$A$5:$B$16,2,0)</f>
        <v>0.3</v>
      </c>
      <c r="V1016">
        <f>VLOOKUP(Tableau2[[#This Row],[5. type transport]],'Taux émission CO2e'!$A$20:$D$31,4,0)</f>
        <v>6.7400000000000002E-2</v>
      </c>
      <c r="W1016">
        <f>VLOOKUP(Tableau2[[#This Row],[5. type transport]],'Taux émission CO2e'!$A$20:$B$31,2,0)</f>
        <v>0.7</v>
      </c>
      <c r="X1016" s="98">
        <f t="shared" si="31"/>
        <v>2.3166140029200002</v>
      </c>
    </row>
    <row r="1017" spans="1:24" x14ac:dyDescent="0.25">
      <c r="A1017">
        <v>2022050075</v>
      </c>
      <c r="B1017" s="95">
        <v>44701</v>
      </c>
      <c r="C1017" s="102">
        <f>YEAR(Tableau2[[#This Row],[2. date saisie]])</f>
        <v>2022</v>
      </c>
      <c r="D1017" s="102">
        <f>MONTH(Tableau2[[#This Row],[2. date saisie]])</f>
        <v>5</v>
      </c>
      <c r="E1017" s="102" t="str">
        <f t="shared" si="30"/>
        <v>05</v>
      </c>
      <c r="F1017" s="102" t="str">
        <f>_xlfn.CONCAT(Tableau2[[#This Row],[2a]],Tableau2[[#This Row],[2c]])</f>
        <v>202205</v>
      </c>
      <c r="G1017" s="96">
        <v>1507492</v>
      </c>
      <c r="H1017">
        <v>300</v>
      </c>
      <c r="I1017" s="102">
        <f>Tableau2[[#This Row],[4. poids OT (kg)]]/1000</f>
        <v>0.3</v>
      </c>
      <c r="J1017" t="s">
        <v>47</v>
      </c>
      <c r="K1017">
        <v>235</v>
      </c>
      <c r="L1017">
        <v>13000</v>
      </c>
      <c r="M1017" t="s">
        <v>184</v>
      </c>
      <c r="N1017">
        <v>91100</v>
      </c>
      <c r="O1017" t="s">
        <v>76</v>
      </c>
      <c r="P1017">
        <v>740.09799999999996</v>
      </c>
      <c r="Q1017" t="s">
        <v>185</v>
      </c>
      <c r="R1017">
        <v>1976</v>
      </c>
      <c r="S1017" t="s">
        <v>69</v>
      </c>
      <c r="T1017">
        <f>VLOOKUP(Tableau2[[#This Row],[5. type transport]],'Taux émission CO2e'!$A$5:$D$16,4,0)</f>
        <v>0.16</v>
      </c>
      <c r="U1017">
        <f>VLOOKUP(Tableau2[[#This Row],[5. type transport]],'Taux émission CO2e'!$A$5:$B$16,2,0)</f>
        <v>0.3</v>
      </c>
      <c r="V1017">
        <f>VLOOKUP(Tableau2[[#This Row],[5. type transport]],'Taux émission CO2e'!$A$20:$D$31,4,0)</f>
        <v>6.7400000000000002E-2</v>
      </c>
      <c r="W1017">
        <f>VLOOKUP(Tableau2[[#This Row],[5. type transport]],'Taux émission CO2e'!$A$20:$B$31,2,0)</f>
        <v>0.7</v>
      </c>
      <c r="X1017" s="98">
        <f t="shared" si="31"/>
        <v>21.132758291999998</v>
      </c>
    </row>
    <row r="1018" spans="1:24" x14ac:dyDescent="0.25">
      <c r="A1018">
        <v>2022050075</v>
      </c>
      <c r="B1018" s="95">
        <v>44701</v>
      </c>
      <c r="C1018" s="102">
        <f>YEAR(Tableau2[[#This Row],[2. date saisie]])</f>
        <v>2022</v>
      </c>
      <c r="D1018" s="102">
        <f>MONTH(Tableau2[[#This Row],[2. date saisie]])</f>
        <v>5</v>
      </c>
      <c r="E1018" s="102" t="str">
        <f t="shared" si="30"/>
        <v>05</v>
      </c>
      <c r="F1018" s="102" t="str">
        <f>_xlfn.CONCAT(Tableau2[[#This Row],[2a]],Tableau2[[#This Row],[2c]])</f>
        <v>202205</v>
      </c>
      <c r="G1018" s="96">
        <v>1508952</v>
      </c>
      <c r="H1018">
        <v>345</v>
      </c>
      <c r="I1018" s="102">
        <f>Tableau2[[#This Row],[4. poids OT (kg)]]/1000</f>
        <v>0.34499999999999997</v>
      </c>
      <c r="J1018" t="s">
        <v>47</v>
      </c>
      <c r="K1018">
        <v>585</v>
      </c>
      <c r="L1018">
        <v>91100</v>
      </c>
      <c r="M1018" t="s">
        <v>70</v>
      </c>
      <c r="N1018">
        <v>13000</v>
      </c>
      <c r="O1018" t="s">
        <v>80</v>
      </c>
      <c r="P1018">
        <v>740.44500000000005</v>
      </c>
      <c r="Q1018" t="s">
        <v>72</v>
      </c>
      <c r="R1018">
        <v>1969</v>
      </c>
      <c r="S1018" t="s">
        <v>69</v>
      </c>
      <c r="T1018">
        <f>VLOOKUP(Tableau2[[#This Row],[5. type transport]],'Taux émission CO2e'!$A$5:$D$16,4,0)</f>
        <v>0.16</v>
      </c>
      <c r="U1018">
        <f>VLOOKUP(Tableau2[[#This Row],[5. type transport]],'Taux émission CO2e'!$A$5:$B$16,2,0)</f>
        <v>0.3</v>
      </c>
      <c r="V1018">
        <f>VLOOKUP(Tableau2[[#This Row],[5. type transport]],'Taux émission CO2e'!$A$20:$D$31,4,0)</f>
        <v>6.7400000000000002E-2</v>
      </c>
      <c r="W1018">
        <f>VLOOKUP(Tableau2[[#This Row],[5. type transport]],'Taux émission CO2e'!$A$20:$B$31,2,0)</f>
        <v>0.7</v>
      </c>
      <c r="X1018" s="98">
        <f t="shared" si="31"/>
        <v>24.314066509500002</v>
      </c>
    </row>
    <row r="1019" spans="1:24" x14ac:dyDescent="0.25">
      <c r="A1019">
        <v>2022050075</v>
      </c>
      <c r="B1019" s="95">
        <v>44704</v>
      </c>
      <c r="C1019" s="102">
        <f>YEAR(Tableau2[[#This Row],[2. date saisie]])</f>
        <v>2022</v>
      </c>
      <c r="D1019" s="102">
        <f>MONTH(Tableau2[[#This Row],[2. date saisie]])</f>
        <v>5</v>
      </c>
      <c r="E1019" s="102" t="str">
        <f t="shared" si="30"/>
        <v>05</v>
      </c>
      <c r="F1019" s="102" t="str">
        <f>_xlfn.CONCAT(Tableau2[[#This Row],[2a]],Tableau2[[#This Row],[2c]])</f>
        <v>202205</v>
      </c>
      <c r="G1019" s="96">
        <v>1508678</v>
      </c>
      <c r="H1019">
        <v>300</v>
      </c>
      <c r="I1019" s="102">
        <f>Tableau2[[#This Row],[4. poids OT (kg)]]/1000</f>
        <v>0.3</v>
      </c>
      <c r="J1019" t="s">
        <v>39</v>
      </c>
      <c r="K1019">
        <v>100</v>
      </c>
      <c r="L1019">
        <v>94440</v>
      </c>
      <c r="M1019" t="s">
        <v>87</v>
      </c>
      <c r="N1019">
        <v>91100</v>
      </c>
      <c r="O1019" t="s">
        <v>76</v>
      </c>
      <c r="P1019">
        <v>33.991</v>
      </c>
      <c r="Q1019" t="s">
        <v>88</v>
      </c>
      <c r="R1019">
        <v>1976</v>
      </c>
      <c r="S1019" t="s">
        <v>69</v>
      </c>
      <c r="T1019">
        <f>VLOOKUP(Tableau2[[#This Row],[5. type transport]],'Taux émission CO2e'!$A$5:$D$16,4,0)</f>
        <v>0.24099999999999999</v>
      </c>
      <c r="U1019">
        <f>VLOOKUP(Tableau2[[#This Row],[5. type transport]],'Taux émission CO2e'!$A$5:$B$16,2,0)</f>
        <v>1</v>
      </c>
      <c r="V1019">
        <f>VLOOKUP(Tableau2[[#This Row],[5. type transport]],'Taux émission CO2e'!$A$20:$D$31,4,0)</f>
        <v>0</v>
      </c>
      <c r="W1019">
        <f>VLOOKUP(Tableau2[[#This Row],[5. type transport]],'Taux émission CO2e'!$A$20:$B$31,2,0)</f>
        <v>0</v>
      </c>
      <c r="X1019" s="98">
        <f t="shared" si="31"/>
        <v>2.4575492999999997</v>
      </c>
    </row>
    <row r="1020" spans="1:24" x14ac:dyDescent="0.25">
      <c r="A1020">
        <v>2022050075</v>
      </c>
      <c r="B1020" s="95">
        <v>44704</v>
      </c>
      <c r="C1020" s="102">
        <f>YEAR(Tableau2[[#This Row],[2. date saisie]])</f>
        <v>2022</v>
      </c>
      <c r="D1020" s="102">
        <f>MONTH(Tableau2[[#This Row],[2. date saisie]])</f>
        <v>5</v>
      </c>
      <c r="E1020" s="102" t="str">
        <f t="shared" si="30"/>
        <v>05</v>
      </c>
      <c r="F1020" s="102" t="str">
        <f>_xlfn.CONCAT(Tableau2[[#This Row],[2a]],Tableau2[[#This Row],[2c]])</f>
        <v>202205</v>
      </c>
      <c r="G1020" s="96">
        <v>1509015</v>
      </c>
      <c r="H1020">
        <v>150</v>
      </c>
      <c r="I1020" s="102">
        <f>Tableau2[[#This Row],[4. poids OT (kg)]]/1000</f>
        <v>0.15</v>
      </c>
      <c r="J1020" t="s">
        <v>47</v>
      </c>
      <c r="K1020">
        <v>300</v>
      </c>
      <c r="L1020">
        <v>39570</v>
      </c>
      <c r="M1020" t="s">
        <v>115</v>
      </c>
      <c r="N1020">
        <v>91100</v>
      </c>
      <c r="O1020" t="s">
        <v>76</v>
      </c>
      <c r="P1020">
        <v>380.58600000000001</v>
      </c>
      <c r="Q1020" t="s">
        <v>116</v>
      </c>
      <c r="R1020">
        <v>1986</v>
      </c>
      <c r="S1020" t="s">
        <v>69</v>
      </c>
      <c r="T1020">
        <f>VLOOKUP(Tableau2[[#This Row],[5. type transport]],'Taux émission CO2e'!$A$5:$D$16,4,0)</f>
        <v>0.16</v>
      </c>
      <c r="U1020">
        <f>VLOOKUP(Tableau2[[#This Row],[5. type transport]],'Taux émission CO2e'!$A$5:$B$16,2,0)</f>
        <v>0.3</v>
      </c>
      <c r="V1020">
        <f>VLOOKUP(Tableau2[[#This Row],[5. type transport]],'Taux émission CO2e'!$A$20:$D$31,4,0)</f>
        <v>6.7400000000000002E-2</v>
      </c>
      <c r="W1020">
        <f>VLOOKUP(Tableau2[[#This Row],[5. type transport]],'Taux émission CO2e'!$A$20:$B$31,2,0)</f>
        <v>0.7</v>
      </c>
      <c r="X1020" s="98">
        <f t="shared" si="31"/>
        <v>5.4336263219999994</v>
      </c>
    </row>
    <row r="1021" spans="1:24" x14ac:dyDescent="0.25">
      <c r="A1021">
        <v>2022050075</v>
      </c>
      <c r="B1021" s="95">
        <v>44704</v>
      </c>
      <c r="C1021" s="102">
        <f>YEAR(Tableau2[[#This Row],[2. date saisie]])</f>
        <v>2022</v>
      </c>
      <c r="D1021" s="102">
        <f>MONTH(Tableau2[[#This Row],[2. date saisie]])</f>
        <v>5</v>
      </c>
      <c r="E1021" s="102" t="str">
        <f t="shared" si="30"/>
        <v>05</v>
      </c>
      <c r="F1021" s="102" t="str">
        <f>_xlfn.CONCAT(Tableau2[[#This Row],[2a]],Tableau2[[#This Row],[2c]])</f>
        <v>202205</v>
      </c>
      <c r="G1021" s="96">
        <v>1509013</v>
      </c>
      <c r="H1021">
        <v>450</v>
      </c>
      <c r="I1021" s="102">
        <f>Tableau2[[#This Row],[4. poids OT (kg)]]/1000</f>
        <v>0.45</v>
      </c>
      <c r="J1021" t="s">
        <v>46</v>
      </c>
      <c r="K1021">
        <v>390</v>
      </c>
      <c r="L1021">
        <v>67100</v>
      </c>
      <c r="M1021" t="s">
        <v>73</v>
      </c>
      <c r="N1021">
        <v>91100</v>
      </c>
      <c r="O1021" t="s">
        <v>76</v>
      </c>
      <c r="P1021">
        <v>516.47400000000005</v>
      </c>
      <c r="Q1021" t="s">
        <v>75</v>
      </c>
      <c r="R1021">
        <v>1987</v>
      </c>
      <c r="S1021" t="s">
        <v>69</v>
      </c>
      <c r="T1021">
        <f>VLOOKUP(Tableau2[[#This Row],[5. type transport]],'Taux émission CO2e'!$A$5:$D$16,4,0)</f>
        <v>0.16</v>
      </c>
      <c r="U1021">
        <f>VLOOKUP(Tableau2[[#This Row],[5. type transport]],'Taux émission CO2e'!$A$5:$B$16,2,0)</f>
        <v>0.3</v>
      </c>
      <c r="V1021">
        <f>VLOOKUP(Tableau2[[#This Row],[5. type transport]],'Taux émission CO2e'!$A$20:$D$31,4,0)</f>
        <v>6.7400000000000002E-2</v>
      </c>
      <c r="W1021">
        <f>VLOOKUP(Tableau2[[#This Row],[5. type transport]],'Taux émission CO2e'!$A$20:$B$31,2,0)</f>
        <v>0.7</v>
      </c>
      <c r="X1021" s="98">
        <f t="shared" si="31"/>
        <v>22.121097894000002</v>
      </c>
    </row>
    <row r="1022" spans="1:24" x14ac:dyDescent="0.25">
      <c r="A1022">
        <v>20220500132</v>
      </c>
      <c r="B1022" s="95">
        <v>44705</v>
      </c>
      <c r="C1022" s="102">
        <f>YEAR(Tableau2[[#This Row],[2. date saisie]])</f>
        <v>2022</v>
      </c>
      <c r="D1022" s="102">
        <f>MONTH(Tableau2[[#This Row],[2. date saisie]])</f>
        <v>5</v>
      </c>
      <c r="E1022" s="102" t="str">
        <f t="shared" si="30"/>
        <v>05</v>
      </c>
      <c r="F1022" s="102" t="str">
        <f>_xlfn.CONCAT(Tableau2[[#This Row],[2a]],Tableau2[[#This Row],[2c]])</f>
        <v>202205</v>
      </c>
      <c r="G1022" s="96">
        <v>1510239</v>
      </c>
      <c r="H1022">
        <v>212</v>
      </c>
      <c r="I1022" s="102">
        <f>Tableau2[[#This Row],[4. poids OT (kg)]]/1000</f>
        <v>0.21199999999999999</v>
      </c>
      <c r="J1022" t="s">
        <v>47</v>
      </c>
      <c r="K1022">
        <v>210</v>
      </c>
      <c r="L1022">
        <v>91100</v>
      </c>
      <c r="M1022" t="s">
        <v>70</v>
      </c>
      <c r="N1022">
        <v>66000</v>
      </c>
      <c r="O1022" t="s">
        <v>71</v>
      </c>
      <c r="P1022">
        <v>837.41300000000001</v>
      </c>
      <c r="Q1022" t="s">
        <v>72</v>
      </c>
      <c r="R1022">
        <v>1969</v>
      </c>
      <c r="S1022" t="s">
        <v>69</v>
      </c>
      <c r="T1022">
        <f>VLOOKUP(Tableau2[[#This Row],[5. type transport]],'Taux émission CO2e'!$A$5:$D$16,4,0)</f>
        <v>0.16</v>
      </c>
      <c r="U1022">
        <f>VLOOKUP(Tableau2[[#This Row],[5. type transport]],'Taux émission CO2e'!$A$5:$B$16,2,0)</f>
        <v>0.3</v>
      </c>
      <c r="V1022">
        <f>VLOOKUP(Tableau2[[#This Row],[5. type transport]],'Taux émission CO2e'!$A$20:$D$31,4,0)</f>
        <v>6.7400000000000002E-2</v>
      </c>
      <c r="W1022">
        <f>VLOOKUP(Tableau2[[#This Row],[5. type transport]],'Taux émission CO2e'!$A$20:$B$31,2,0)</f>
        <v>0.7</v>
      </c>
      <c r="X1022" s="98">
        <f t="shared" si="31"/>
        <v>16.897453500080001</v>
      </c>
    </row>
    <row r="1023" spans="1:24" x14ac:dyDescent="0.25">
      <c r="A1023">
        <v>2022050075</v>
      </c>
      <c r="B1023" s="95">
        <v>44705</v>
      </c>
      <c r="C1023" s="102">
        <f>YEAR(Tableau2[[#This Row],[2. date saisie]])</f>
        <v>2022</v>
      </c>
      <c r="D1023" s="102">
        <f>MONTH(Tableau2[[#This Row],[2. date saisie]])</f>
        <v>5</v>
      </c>
      <c r="E1023" s="102" t="str">
        <f t="shared" si="30"/>
        <v>05</v>
      </c>
      <c r="F1023" s="102" t="str">
        <f>_xlfn.CONCAT(Tableau2[[#This Row],[2a]],Tableau2[[#This Row],[2c]])</f>
        <v>202205</v>
      </c>
      <c r="G1023" s="96">
        <v>1509503</v>
      </c>
      <c r="H1023">
        <v>150</v>
      </c>
      <c r="I1023" s="102">
        <f>Tableau2[[#This Row],[4. poids OT (kg)]]/1000</f>
        <v>0.15</v>
      </c>
      <c r="J1023" t="s">
        <v>47</v>
      </c>
      <c r="K1023">
        <v>220</v>
      </c>
      <c r="L1023">
        <v>31390</v>
      </c>
      <c r="M1023" t="s">
        <v>222</v>
      </c>
      <c r="N1023">
        <v>91100</v>
      </c>
      <c r="O1023" t="s">
        <v>76</v>
      </c>
      <c r="P1023">
        <v>711.98699999999997</v>
      </c>
      <c r="Q1023" t="s">
        <v>223</v>
      </c>
      <c r="R1023">
        <v>1999</v>
      </c>
      <c r="S1023" t="s">
        <v>78</v>
      </c>
      <c r="T1023">
        <f>VLOOKUP(Tableau2[[#This Row],[5. type transport]],'Taux émission CO2e'!$A$5:$D$16,4,0)</f>
        <v>0.16</v>
      </c>
      <c r="U1023">
        <f>VLOOKUP(Tableau2[[#This Row],[5. type transport]],'Taux émission CO2e'!$A$5:$B$16,2,0)</f>
        <v>0.3</v>
      </c>
      <c r="V1023">
        <f>VLOOKUP(Tableau2[[#This Row],[5. type transport]],'Taux émission CO2e'!$A$20:$D$31,4,0)</f>
        <v>6.7400000000000002E-2</v>
      </c>
      <c r="W1023">
        <f>VLOOKUP(Tableau2[[#This Row],[5. type transport]],'Taux émission CO2e'!$A$20:$B$31,2,0)</f>
        <v>0.7</v>
      </c>
      <c r="X1023" s="98">
        <f t="shared" si="31"/>
        <v>10.165038399</v>
      </c>
    </row>
    <row r="1024" spans="1:24" x14ac:dyDescent="0.25">
      <c r="A1024">
        <v>2022050075</v>
      </c>
      <c r="B1024" s="95">
        <v>44705</v>
      </c>
      <c r="C1024" s="102">
        <f>YEAR(Tableau2[[#This Row],[2. date saisie]])</f>
        <v>2022</v>
      </c>
      <c r="D1024" s="102">
        <f>MONTH(Tableau2[[#This Row],[2. date saisie]])</f>
        <v>5</v>
      </c>
      <c r="E1024" s="102" t="str">
        <f t="shared" si="30"/>
        <v>05</v>
      </c>
      <c r="F1024" s="102" t="str">
        <f>_xlfn.CONCAT(Tableau2[[#This Row],[2a]],Tableau2[[#This Row],[2c]])</f>
        <v>202205</v>
      </c>
      <c r="G1024" s="96">
        <v>1510254</v>
      </c>
      <c r="H1024">
        <v>100</v>
      </c>
      <c r="I1024" s="102">
        <f>Tableau2[[#This Row],[4. poids OT (kg)]]/1000</f>
        <v>0.1</v>
      </c>
      <c r="J1024" t="s">
        <v>47</v>
      </c>
      <c r="K1024">
        <v>220</v>
      </c>
      <c r="L1024">
        <v>19410</v>
      </c>
      <c r="M1024" t="s">
        <v>196</v>
      </c>
      <c r="N1024">
        <v>91100</v>
      </c>
      <c r="O1024" t="s">
        <v>76</v>
      </c>
      <c r="P1024">
        <v>456.06700000000001</v>
      </c>
      <c r="Q1024" t="s">
        <v>197</v>
      </c>
      <c r="R1024">
        <v>1990</v>
      </c>
      <c r="S1024" t="s">
        <v>69</v>
      </c>
      <c r="T1024">
        <f>VLOOKUP(Tableau2[[#This Row],[5. type transport]],'Taux émission CO2e'!$A$5:$D$16,4,0)</f>
        <v>0.16</v>
      </c>
      <c r="U1024">
        <f>VLOOKUP(Tableau2[[#This Row],[5. type transport]],'Taux émission CO2e'!$A$5:$B$16,2,0)</f>
        <v>0.3</v>
      </c>
      <c r="V1024">
        <f>VLOOKUP(Tableau2[[#This Row],[5. type transport]],'Taux émission CO2e'!$A$20:$D$31,4,0)</f>
        <v>6.7400000000000002E-2</v>
      </c>
      <c r="W1024">
        <f>VLOOKUP(Tableau2[[#This Row],[5. type transport]],'Taux émission CO2e'!$A$20:$B$31,2,0)</f>
        <v>0.7</v>
      </c>
      <c r="X1024" s="98">
        <f t="shared" si="31"/>
        <v>4.3408457060000005</v>
      </c>
    </row>
    <row r="1025" spans="1:24" x14ac:dyDescent="0.25">
      <c r="A1025">
        <v>2022050075</v>
      </c>
      <c r="B1025" s="95">
        <v>44705</v>
      </c>
      <c r="C1025" s="102">
        <f>YEAR(Tableau2[[#This Row],[2. date saisie]])</f>
        <v>2022</v>
      </c>
      <c r="D1025" s="102">
        <f>MONTH(Tableau2[[#This Row],[2. date saisie]])</f>
        <v>5</v>
      </c>
      <c r="E1025" s="102" t="str">
        <f t="shared" si="30"/>
        <v>05</v>
      </c>
      <c r="F1025" s="102" t="str">
        <f>_xlfn.CONCAT(Tableau2[[#This Row],[2a]],Tableau2[[#This Row],[2c]])</f>
        <v>202205</v>
      </c>
      <c r="G1025" s="96">
        <v>1510238</v>
      </c>
      <c r="H1025">
        <v>212</v>
      </c>
      <c r="I1025" s="102">
        <f>Tableau2[[#This Row],[4. poids OT (kg)]]/1000</f>
        <v>0.21199999999999999</v>
      </c>
      <c r="J1025" t="s">
        <v>47</v>
      </c>
      <c r="K1025">
        <v>225</v>
      </c>
      <c r="L1025">
        <v>91100</v>
      </c>
      <c r="M1025" t="s">
        <v>70</v>
      </c>
      <c r="N1025">
        <v>67100</v>
      </c>
      <c r="O1025" t="s">
        <v>79</v>
      </c>
      <c r="P1025">
        <v>515.798</v>
      </c>
      <c r="Q1025" t="s">
        <v>72</v>
      </c>
      <c r="R1025">
        <v>1969</v>
      </c>
      <c r="S1025" t="s">
        <v>69</v>
      </c>
      <c r="T1025">
        <f>VLOOKUP(Tableau2[[#This Row],[5. type transport]],'Taux émission CO2e'!$A$5:$D$16,4,0)</f>
        <v>0.16</v>
      </c>
      <c r="U1025">
        <f>VLOOKUP(Tableau2[[#This Row],[5. type transport]],'Taux émission CO2e'!$A$5:$B$16,2,0)</f>
        <v>0.3</v>
      </c>
      <c r="V1025">
        <f>VLOOKUP(Tableau2[[#This Row],[5. type transport]],'Taux émission CO2e'!$A$20:$D$31,4,0)</f>
        <v>6.7400000000000002E-2</v>
      </c>
      <c r="W1025">
        <f>VLOOKUP(Tableau2[[#This Row],[5. type transport]],'Taux émission CO2e'!$A$20:$B$31,2,0)</f>
        <v>0.7</v>
      </c>
      <c r="X1025" s="98">
        <f t="shared" si="31"/>
        <v>10.40785457168</v>
      </c>
    </row>
    <row r="1026" spans="1:24" x14ac:dyDescent="0.25">
      <c r="A1026">
        <v>2022050075</v>
      </c>
      <c r="B1026" s="95">
        <v>44705</v>
      </c>
      <c r="C1026" s="102">
        <f>YEAR(Tableau2[[#This Row],[2. date saisie]])</f>
        <v>2022</v>
      </c>
      <c r="D1026" s="102">
        <f>MONTH(Tableau2[[#This Row],[2. date saisie]])</f>
        <v>5</v>
      </c>
      <c r="E1026" s="102" t="str">
        <f t="shared" ref="E1026:E1089" si="32">IF(D1026&lt;10,"0"&amp;D1026,D1026)</f>
        <v>05</v>
      </c>
      <c r="F1026" s="102" t="str">
        <f>_xlfn.CONCAT(Tableau2[[#This Row],[2a]],Tableau2[[#This Row],[2c]])</f>
        <v>202205</v>
      </c>
      <c r="G1026" s="96">
        <v>1510236</v>
      </c>
      <c r="H1026">
        <v>212</v>
      </c>
      <c r="I1026" s="102">
        <f>Tableau2[[#This Row],[4. poids OT (kg)]]/1000</f>
        <v>0.21199999999999999</v>
      </c>
      <c r="J1026" t="s">
        <v>47</v>
      </c>
      <c r="K1026">
        <v>250</v>
      </c>
      <c r="L1026">
        <v>91100</v>
      </c>
      <c r="M1026" t="s">
        <v>70</v>
      </c>
      <c r="N1026">
        <v>42153</v>
      </c>
      <c r="O1026" t="s">
        <v>235</v>
      </c>
      <c r="P1026">
        <v>360.11599999999999</v>
      </c>
      <c r="Q1026" t="s">
        <v>72</v>
      </c>
      <c r="R1026">
        <v>1969</v>
      </c>
      <c r="S1026" t="s">
        <v>69</v>
      </c>
      <c r="T1026">
        <f>VLOOKUP(Tableau2[[#This Row],[5. type transport]],'Taux émission CO2e'!$A$5:$D$16,4,0)</f>
        <v>0.16</v>
      </c>
      <c r="U1026">
        <f>VLOOKUP(Tableau2[[#This Row],[5. type transport]],'Taux émission CO2e'!$A$5:$B$16,2,0)</f>
        <v>0.3</v>
      </c>
      <c r="V1026">
        <f>VLOOKUP(Tableau2[[#This Row],[5. type transport]],'Taux émission CO2e'!$A$20:$D$31,4,0)</f>
        <v>6.7400000000000002E-2</v>
      </c>
      <c r="W1026">
        <f>VLOOKUP(Tableau2[[#This Row],[5. type transport]],'Taux émission CO2e'!$A$20:$B$31,2,0)</f>
        <v>0.7</v>
      </c>
      <c r="X1026" s="98">
        <f t="shared" ref="X1026:X1089" si="33">(U1026*T1026*I1026*P1026)+(V1026*W1026*P1026*I1026)</f>
        <v>7.2664782665599992</v>
      </c>
    </row>
    <row r="1027" spans="1:24" x14ac:dyDescent="0.25">
      <c r="A1027">
        <v>2022050075</v>
      </c>
      <c r="B1027" s="95">
        <v>44706</v>
      </c>
      <c r="C1027" s="102">
        <f>YEAR(Tableau2[[#This Row],[2. date saisie]])</f>
        <v>2022</v>
      </c>
      <c r="D1027" s="102">
        <f>MONTH(Tableau2[[#This Row],[2. date saisie]])</f>
        <v>5</v>
      </c>
      <c r="E1027" s="102" t="str">
        <f t="shared" si="32"/>
        <v>05</v>
      </c>
      <c r="F1027" s="102" t="str">
        <f>_xlfn.CONCAT(Tableau2[[#This Row],[2a]],Tableau2[[#This Row],[2c]])</f>
        <v>202205</v>
      </c>
      <c r="G1027" s="96">
        <v>1511084</v>
      </c>
      <c r="H1027">
        <v>189</v>
      </c>
      <c r="I1027" s="102">
        <f>Tableau2[[#This Row],[4. poids OT (kg)]]/1000</f>
        <v>0.189</v>
      </c>
      <c r="J1027" t="s">
        <v>47</v>
      </c>
      <c r="K1027">
        <v>100</v>
      </c>
      <c r="L1027">
        <v>91100</v>
      </c>
      <c r="M1027" t="s">
        <v>70</v>
      </c>
      <c r="N1027">
        <v>59243</v>
      </c>
      <c r="O1027" t="s">
        <v>101</v>
      </c>
      <c r="P1027">
        <v>250.57900000000001</v>
      </c>
      <c r="Q1027" t="s">
        <v>72</v>
      </c>
      <c r="R1027">
        <v>1969</v>
      </c>
      <c r="S1027" t="s">
        <v>69</v>
      </c>
      <c r="T1027">
        <f>VLOOKUP(Tableau2[[#This Row],[5. type transport]],'Taux émission CO2e'!$A$5:$D$16,4,0)</f>
        <v>0.16</v>
      </c>
      <c r="U1027">
        <f>VLOOKUP(Tableau2[[#This Row],[5. type transport]],'Taux émission CO2e'!$A$5:$B$16,2,0)</f>
        <v>0.3</v>
      </c>
      <c r="V1027">
        <f>VLOOKUP(Tableau2[[#This Row],[5. type transport]],'Taux émission CO2e'!$A$20:$D$31,4,0)</f>
        <v>6.7400000000000002E-2</v>
      </c>
      <c r="W1027">
        <f>VLOOKUP(Tableau2[[#This Row],[5. type transport]],'Taux émission CO2e'!$A$20:$B$31,2,0)</f>
        <v>0.7</v>
      </c>
      <c r="X1027" s="98">
        <f t="shared" si="33"/>
        <v>4.5076706425799999</v>
      </c>
    </row>
    <row r="1028" spans="1:24" x14ac:dyDescent="0.25">
      <c r="A1028">
        <v>2022050075</v>
      </c>
      <c r="B1028" s="95">
        <v>44706</v>
      </c>
      <c r="C1028" s="102">
        <f>YEAR(Tableau2[[#This Row],[2. date saisie]])</f>
        <v>2022</v>
      </c>
      <c r="D1028" s="102">
        <f>MONTH(Tableau2[[#This Row],[2. date saisie]])</f>
        <v>5</v>
      </c>
      <c r="E1028" s="102" t="str">
        <f t="shared" si="32"/>
        <v>05</v>
      </c>
      <c r="F1028" s="102" t="str">
        <f>_xlfn.CONCAT(Tableau2[[#This Row],[2a]],Tableau2[[#This Row],[2c]])</f>
        <v>202205</v>
      </c>
      <c r="G1028" s="96">
        <v>1510206</v>
      </c>
      <c r="H1028">
        <v>150</v>
      </c>
      <c r="I1028" s="102">
        <f>Tableau2[[#This Row],[4. poids OT (kg)]]/1000</f>
        <v>0.15</v>
      </c>
      <c r="J1028" t="s">
        <v>47</v>
      </c>
      <c r="K1028">
        <v>156</v>
      </c>
      <c r="L1028">
        <v>26750</v>
      </c>
      <c r="M1028" t="s">
        <v>82</v>
      </c>
      <c r="N1028">
        <v>91100</v>
      </c>
      <c r="O1028" t="s">
        <v>76</v>
      </c>
      <c r="P1028">
        <v>541.52599999999995</v>
      </c>
      <c r="Q1028" t="s">
        <v>83</v>
      </c>
      <c r="R1028">
        <v>1998</v>
      </c>
      <c r="S1028" t="s">
        <v>78</v>
      </c>
      <c r="T1028">
        <f>VLOOKUP(Tableau2[[#This Row],[5. type transport]],'Taux émission CO2e'!$A$5:$D$16,4,0)</f>
        <v>0.16</v>
      </c>
      <c r="U1028">
        <f>VLOOKUP(Tableau2[[#This Row],[5. type transport]],'Taux émission CO2e'!$A$5:$B$16,2,0)</f>
        <v>0.3</v>
      </c>
      <c r="V1028">
        <f>VLOOKUP(Tableau2[[#This Row],[5. type transport]],'Taux émission CO2e'!$A$20:$D$31,4,0)</f>
        <v>6.7400000000000002E-2</v>
      </c>
      <c r="W1028">
        <f>VLOOKUP(Tableau2[[#This Row],[5. type transport]],'Taux émission CO2e'!$A$20:$B$31,2,0)</f>
        <v>0.7</v>
      </c>
      <c r="X1028" s="98">
        <f t="shared" si="33"/>
        <v>7.731366701999999</v>
      </c>
    </row>
    <row r="1029" spans="1:24" x14ac:dyDescent="0.25">
      <c r="A1029">
        <v>2022050075</v>
      </c>
      <c r="B1029" s="95">
        <v>44706</v>
      </c>
      <c r="C1029" s="102">
        <f>YEAR(Tableau2[[#This Row],[2. date saisie]])</f>
        <v>2022</v>
      </c>
      <c r="D1029" s="102">
        <f>MONTH(Tableau2[[#This Row],[2. date saisie]])</f>
        <v>5</v>
      </c>
      <c r="E1029" s="102" t="str">
        <f t="shared" si="32"/>
        <v>05</v>
      </c>
      <c r="F1029" s="102" t="str">
        <f>_xlfn.CONCAT(Tableau2[[#This Row],[2a]],Tableau2[[#This Row],[2c]])</f>
        <v>202205</v>
      </c>
      <c r="G1029" s="96">
        <v>1510004</v>
      </c>
      <c r="H1029">
        <v>150</v>
      </c>
      <c r="I1029" s="102">
        <f>Tableau2[[#This Row],[4. poids OT (kg)]]/1000</f>
        <v>0.15</v>
      </c>
      <c r="J1029" t="s">
        <v>46</v>
      </c>
      <c r="K1029">
        <v>158</v>
      </c>
      <c r="L1029">
        <v>21300</v>
      </c>
      <c r="M1029" t="s">
        <v>94</v>
      </c>
      <c r="N1029">
        <v>91100</v>
      </c>
      <c r="O1029" t="s">
        <v>76</v>
      </c>
      <c r="P1029">
        <v>278.14499999999998</v>
      </c>
      <c r="Q1029" t="s">
        <v>95</v>
      </c>
      <c r="R1029">
        <v>1995</v>
      </c>
      <c r="S1029" t="s">
        <v>78</v>
      </c>
      <c r="T1029">
        <f>VLOOKUP(Tableau2[[#This Row],[5. type transport]],'Taux émission CO2e'!$A$5:$D$16,4,0)</f>
        <v>0.16</v>
      </c>
      <c r="U1029">
        <f>VLOOKUP(Tableau2[[#This Row],[5. type transport]],'Taux émission CO2e'!$A$5:$B$16,2,0)</f>
        <v>0.3</v>
      </c>
      <c r="V1029">
        <f>VLOOKUP(Tableau2[[#This Row],[5. type transport]],'Taux émission CO2e'!$A$20:$D$31,4,0)</f>
        <v>6.7400000000000002E-2</v>
      </c>
      <c r="W1029">
        <f>VLOOKUP(Tableau2[[#This Row],[5. type transport]],'Taux émission CO2e'!$A$20:$B$31,2,0)</f>
        <v>0.7</v>
      </c>
      <c r="X1029" s="98">
        <f t="shared" si="33"/>
        <v>3.9710761649999995</v>
      </c>
    </row>
    <row r="1030" spans="1:24" x14ac:dyDescent="0.25">
      <c r="A1030">
        <v>2022050075</v>
      </c>
      <c r="B1030" s="95">
        <v>44706</v>
      </c>
      <c r="C1030" s="102">
        <f>YEAR(Tableau2[[#This Row],[2. date saisie]])</f>
        <v>2022</v>
      </c>
      <c r="D1030" s="102">
        <f>MONTH(Tableau2[[#This Row],[2. date saisie]])</f>
        <v>5</v>
      </c>
      <c r="E1030" s="102" t="str">
        <f t="shared" si="32"/>
        <v>05</v>
      </c>
      <c r="F1030" s="102" t="str">
        <f>_xlfn.CONCAT(Tableau2[[#This Row],[2a]],Tableau2[[#This Row],[2c]])</f>
        <v>202205</v>
      </c>
      <c r="G1030" s="96">
        <v>1511085</v>
      </c>
      <c r="H1030">
        <v>99</v>
      </c>
      <c r="I1030" s="102">
        <f>Tableau2[[#This Row],[4. poids OT (kg)]]/1000</f>
        <v>9.9000000000000005E-2</v>
      </c>
      <c r="J1030" t="s">
        <v>47</v>
      </c>
      <c r="K1030">
        <v>159</v>
      </c>
      <c r="L1030">
        <v>91100</v>
      </c>
      <c r="M1030" t="s">
        <v>70</v>
      </c>
      <c r="N1030">
        <v>13000</v>
      </c>
      <c r="O1030" t="s">
        <v>80</v>
      </c>
      <c r="P1030">
        <v>740.44500000000005</v>
      </c>
      <c r="Q1030" t="s">
        <v>72</v>
      </c>
      <c r="R1030">
        <v>1969</v>
      </c>
      <c r="S1030" t="s">
        <v>69</v>
      </c>
      <c r="T1030">
        <f>VLOOKUP(Tableau2[[#This Row],[5. type transport]],'Taux émission CO2e'!$A$5:$D$16,4,0)</f>
        <v>0.16</v>
      </c>
      <c r="U1030">
        <f>VLOOKUP(Tableau2[[#This Row],[5. type transport]],'Taux émission CO2e'!$A$5:$B$16,2,0)</f>
        <v>0.3</v>
      </c>
      <c r="V1030">
        <f>VLOOKUP(Tableau2[[#This Row],[5. type transport]],'Taux émission CO2e'!$A$20:$D$31,4,0)</f>
        <v>6.7400000000000002E-2</v>
      </c>
      <c r="W1030">
        <f>VLOOKUP(Tableau2[[#This Row],[5. type transport]],'Taux émission CO2e'!$A$20:$B$31,2,0)</f>
        <v>0.7</v>
      </c>
      <c r="X1030" s="98">
        <f t="shared" si="33"/>
        <v>6.9770799549000007</v>
      </c>
    </row>
    <row r="1031" spans="1:24" x14ac:dyDescent="0.25">
      <c r="A1031">
        <v>2022050075</v>
      </c>
      <c r="B1031" s="95">
        <v>44706</v>
      </c>
      <c r="C1031" s="102">
        <f>YEAR(Tableau2[[#This Row],[2. date saisie]])</f>
        <v>2022</v>
      </c>
      <c r="D1031" s="102">
        <f>MONTH(Tableau2[[#This Row],[2. date saisie]])</f>
        <v>5</v>
      </c>
      <c r="E1031" s="102" t="str">
        <f t="shared" si="32"/>
        <v>05</v>
      </c>
      <c r="F1031" s="102" t="str">
        <f>_xlfn.CONCAT(Tableau2[[#This Row],[2a]],Tableau2[[#This Row],[2c]])</f>
        <v>202205</v>
      </c>
      <c r="G1031" s="96">
        <v>1510093</v>
      </c>
      <c r="H1031">
        <v>300</v>
      </c>
      <c r="I1031" s="102">
        <f>Tableau2[[#This Row],[4. poids OT (kg)]]/1000</f>
        <v>0.3</v>
      </c>
      <c r="J1031" t="s">
        <v>46</v>
      </c>
      <c r="K1031">
        <v>260</v>
      </c>
      <c r="L1031">
        <v>59100</v>
      </c>
      <c r="M1031" t="s">
        <v>98</v>
      </c>
      <c r="N1031">
        <v>91100</v>
      </c>
      <c r="O1031" t="s">
        <v>76</v>
      </c>
      <c r="P1031">
        <v>266.35300000000001</v>
      </c>
      <c r="Q1031" t="s">
        <v>100</v>
      </c>
      <c r="R1031">
        <v>1987</v>
      </c>
      <c r="S1031" t="s">
        <v>69</v>
      </c>
      <c r="T1031">
        <f>VLOOKUP(Tableau2[[#This Row],[5. type transport]],'Taux émission CO2e'!$A$5:$D$16,4,0)</f>
        <v>0.16</v>
      </c>
      <c r="U1031">
        <f>VLOOKUP(Tableau2[[#This Row],[5. type transport]],'Taux émission CO2e'!$A$5:$B$16,2,0)</f>
        <v>0.3</v>
      </c>
      <c r="V1031">
        <f>VLOOKUP(Tableau2[[#This Row],[5. type transport]],'Taux émission CO2e'!$A$20:$D$31,4,0)</f>
        <v>6.7400000000000002E-2</v>
      </c>
      <c r="W1031">
        <f>VLOOKUP(Tableau2[[#This Row],[5. type transport]],'Taux émission CO2e'!$A$20:$B$31,2,0)</f>
        <v>0.7</v>
      </c>
      <c r="X1031" s="98">
        <f t="shared" si="33"/>
        <v>7.6054435619999996</v>
      </c>
    </row>
    <row r="1032" spans="1:24" x14ac:dyDescent="0.25">
      <c r="A1032">
        <v>2022050075</v>
      </c>
      <c r="B1032" s="95">
        <v>44708</v>
      </c>
      <c r="C1032" s="102">
        <f>YEAR(Tableau2[[#This Row],[2. date saisie]])</f>
        <v>2022</v>
      </c>
      <c r="D1032" s="102">
        <f>MONTH(Tableau2[[#This Row],[2. date saisie]])</f>
        <v>5</v>
      </c>
      <c r="E1032" s="102" t="str">
        <f t="shared" si="32"/>
        <v>05</v>
      </c>
      <c r="F1032" s="102" t="str">
        <f>_xlfn.CONCAT(Tableau2[[#This Row],[2a]],Tableau2[[#This Row],[2c]])</f>
        <v>202205</v>
      </c>
      <c r="G1032" s="96">
        <v>1511363</v>
      </c>
      <c r="H1032">
        <v>106</v>
      </c>
      <c r="I1032" s="102">
        <f>Tableau2[[#This Row],[4. poids OT (kg)]]/1000</f>
        <v>0.106</v>
      </c>
      <c r="J1032" t="s">
        <v>47</v>
      </c>
      <c r="K1032">
        <v>108</v>
      </c>
      <c r="L1032">
        <v>91100</v>
      </c>
      <c r="M1032" t="s">
        <v>70</v>
      </c>
      <c r="N1032">
        <v>76380</v>
      </c>
      <c r="O1032" t="s">
        <v>186</v>
      </c>
      <c r="P1032">
        <v>173.74600000000001</v>
      </c>
      <c r="Q1032" t="s">
        <v>72</v>
      </c>
      <c r="R1032">
        <v>1969</v>
      </c>
      <c r="S1032" t="s">
        <v>69</v>
      </c>
      <c r="T1032">
        <f>VLOOKUP(Tableau2[[#This Row],[5. type transport]],'Taux émission CO2e'!$A$5:$D$16,4,0)</f>
        <v>0.16</v>
      </c>
      <c r="U1032">
        <f>VLOOKUP(Tableau2[[#This Row],[5. type transport]],'Taux émission CO2e'!$A$5:$B$16,2,0)</f>
        <v>0.3</v>
      </c>
      <c r="V1032">
        <f>VLOOKUP(Tableau2[[#This Row],[5. type transport]],'Taux émission CO2e'!$A$20:$D$31,4,0)</f>
        <v>6.7400000000000002E-2</v>
      </c>
      <c r="W1032">
        <f>VLOOKUP(Tableau2[[#This Row],[5. type transport]],'Taux émission CO2e'!$A$20:$B$31,2,0)</f>
        <v>0.7</v>
      </c>
      <c r="X1032" s="98">
        <f t="shared" si="33"/>
        <v>1.7529372936800001</v>
      </c>
    </row>
    <row r="1033" spans="1:24" x14ac:dyDescent="0.25">
      <c r="A1033">
        <v>2022050075</v>
      </c>
      <c r="B1033" s="95">
        <v>44708</v>
      </c>
      <c r="C1033" s="102">
        <f>YEAR(Tableau2[[#This Row],[2. date saisie]])</f>
        <v>2022</v>
      </c>
      <c r="D1033" s="102">
        <f>MONTH(Tableau2[[#This Row],[2. date saisie]])</f>
        <v>5</v>
      </c>
      <c r="E1033" s="102" t="str">
        <f t="shared" si="32"/>
        <v>05</v>
      </c>
      <c r="F1033" s="102" t="str">
        <f>_xlfn.CONCAT(Tableau2[[#This Row],[2a]],Tableau2[[#This Row],[2c]])</f>
        <v>202205</v>
      </c>
      <c r="G1033" s="96">
        <v>1511362</v>
      </c>
      <c r="H1033">
        <v>106</v>
      </c>
      <c r="I1033" s="102">
        <f>Tableau2[[#This Row],[4. poids OT (kg)]]/1000</f>
        <v>0.106</v>
      </c>
      <c r="J1033" t="s">
        <v>47</v>
      </c>
      <c r="K1033">
        <v>133</v>
      </c>
      <c r="L1033">
        <v>91100</v>
      </c>
      <c r="M1033" t="s">
        <v>70</v>
      </c>
      <c r="N1033">
        <v>73490</v>
      </c>
      <c r="O1033" t="s">
        <v>181</v>
      </c>
      <c r="P1033">
        <v>539.01400000000001</v>
      </c>
      <c r="Q1033" t="s">
        <v>72</v>
      </c>
      <c r="R1033">
        <v>1969</v>
      </c>
      <c r="S1033" t="s">
        <v>69</v>
      </c>
      <c r="T1033">
        <f>VLOOKUP(Tableau2[[#This Row],[5. type transport]],'Taux émission CO2e'!$A$5:$D$16,4,0)</f>
        <v>0.16</v>
      </c>
      <c r="U1033">
        <f>VLOOKUP(Tableau2[[#This Row],[5. type transport]],'Taux émission CO2e'!$A$5:$B$16,2,0)</f>
        <v>0.3</v>
      </c>
      <c r="V1033">
        <f>VLOOKUP(Tableau2[[#This Row],[5. type transport]],'Taux émission CO2e'!$A$20:$D$31,4,0)</f>
        <v>6.7400000000000002E-2</v>
      </c>
      <c r="W1033">
        <f>VLOOKUP(Tableau2[[#This Row],[5. type transport]],'Taux émission CO2e'!$A$20:$B$31,2,0)</f>
        <v>0.7</v>
      </c>
      <c r="X1033" s="98">
        <f t="shared" si="33"/>
        <v>5.4381553671200002</v>
      </c>
    </row>
    <row r="1034" spans="1:24" x14ac:dyDescent="0.25">
      <c r="A1034">
        <v>2022050075</v>
      </c>
      <c r="B1034" s="95">
        <v>44708</v>
      </c>
      <c r="C1034" s="102">
        <f>YEAR(Tableau2[[#This Row],[2. date saisie]])</f>
        <v>2022</v>
      </c>
      <c r="D1034" s="102">
        <f>MONTH(Tableau2[[#This Row],[2. date saisie]])</f>
        <v>5</v>
      </c>
      <c r="E1034" s="102" t="str">
        <f t="shared" si="32"/>
        <v>05</v>
      </c>
      <c r="F1034" s="102" t="str">
        <f>_xlfn.CONCAT(Tableau2[[#This Row],[2a]],Tableau2[[#This Row],[2c]])</f>
        <v>202205</v>
      </c>
      <c r="G1034" s="96">
        <v>1511358</v>
      </c>
      <c r="H1034">
        <v>378</v>
      </c>
      <c r="I1034" s="102">
        <f>Tableau2[[#This Row],[4. poids OT (kg)]]/1000</f>
        <v>0.378</v>
      </c>
      <c r="J1034" t="s">
        <v>47</v>
      </c>
      <c r="K1034">
        <v>200</v>
      </c>
      <c r="L1034">
        <v>91100</v>
      </c>
      <c r="M1034" t="s">
        <v>70</v>
      </c>
      <c r="N1034">
        <v>80090</v>
      </c>
      <c r="O1034" t="s">
        <v>193</v>
      </c>
      <c r="P1034">
        <v>188.583</v>
      </c>
      <c r="Q1034" t="s">
        <v>72</v>
      </c>
      <c r="R1034">
        <v>1969</v>
      </c>
      <c r="S1034" t="s">
        <v>69</v>
      </c>
      <c r="T1034">
        <f>VLOOKUP(Tableau2[[#This Row],[5. type transport]],'Taux émission CO2e'!$A$5:$D$16,4,0)</f>
        <v>0.16</v>
      </c>
      <c r="U1034">
        <f>VLOOKUP(Tableau2[[#This Row],[5. type transport]],'Taux émission CO2e'!$A$5:$B$16,2,0)</f>
        <v>0.3</v>
      </c>
      <c r="V1034">
        <f>VLOOKUP(Tableau2[[#This Row],[5. type transport]],'Taux émission CO2e'!$A$20:$D$31,4,0)</f>
        <v>6.7400000000000002E-2</v>
      </c>
      <c r="W1034">
        <f>VLOOKUP(Tableau2[[#This Row],[5. type transport]],'Taux émission CO2e'!$A$20:$B$31,2,0)</f>
        <v>0.7</v>
      </c>
      <c r="X1034" s="98">
        <f t="shared" si="33"/>
        <v>6.7848467173199998</v>
      </c>
    </row>
    <row r="1035" spans="1:24" x14ac:dyDescent="0.25">
      <c r="A1035" s="97">
        <v>202000000000</v>
      </c>
      <c r="B1035" s="95">
        <v>44708</v>
      </c>
      <c r="C1035" s="102">
        <f>YEAR(Tableau2[[#This Row],[2. date saisie]])</f>
        <v>2022</v>
      </c>
      <c r="D1035" s="102">
        <f>MONTH(Tableau2[[#This Row],[2. date saisie]])</f>
        <v>5</v>
      </c>
      <c r="E1035" s="102" t="str">
        <f t="shared" si="32"/>
        <v>05</v>
      </c>
      <c r="F1035" s="102" t="str">
        <f>_xlfn.CONCAT(Tableau2[[#This Row],[2a]],Tableau2[[#This Row],[2c]])</f>
        <v>202205</v>
      </c>
      <c r="G1035" s="96">
        <v>1510764</v>
      </c>
      <c r="H1035">
        <v>150</v>
      </c>
      <c r="I1035" s="102">
        <f>Tableau2[[#This Row],[4. poids OT (kg)]]/1000</f>
        <v>0.15</v>
      </c>
      <c r="J1035" t="s">
        <v>47</v>
      </c>
      <c r="K1035">
        <v>200</v>
      </c>
      <c r="L1035">
        <v>76380</v>
      </c>
      <c r="M1035" t="s">
        <v>216</v>
      </c>
      <c r="N1035">
        <v>91100</v>
      </c>
      <c r="O1035" t="s">
        <v>76</v>
      </c>
      <c r="P1035">
        <v>173.22</v>
      </c>
      <c r="Q1035" t="s">
        <v>217</v>
      </c>
      <c r="R1035">
        <v>1997</v>
      </c>
      <c r="S1035" t="s">
        <v>78</v>
      </c>
      <c r="T1035">
        <f>VLOOKUP(Tableau2[[#This Row],[5. type transport]],'Taux émission CO2e'!$A$5:$D$16,4,0)</f>
        <v>0.16</v>
      </c>
      <c r="U1035">
        <f>VLOOKUP(Tableau2[[#This Row],[5. type transport]],'Taux émission CO2e'!$A$5:$B$16,2,0)</f>
        <v>0.3</v>
      </c>
      <c r="V1035">
        <f>VLOOKUP(Tableau2[[#This Row],[5. type transport]],'Taux émission CO2e'!$A$20:$D$31,4,0)</f>
        <v>6.7400000000000002E-2</v>
      </c>
      <c r="W1035">
        <f>VLOOKUP(Tableau2[[#This Row],[5. type transport]],'Taux émission CO2e'!$A$20:$B$31,2,0)</f>
        <v>0.7</v>
      </c>
      <c r="X1035" s="98">
        <f t="shared" si="33"/>
        <v>2.47306194</v>
      </c>
    </row>
    <row r="1036" spans="1:24" x14ac:dyDescent="0.25">
      <c r="A1036">
        <v>2022050075</v>
      </c>
      <c r="B1036" s="95">
        <v>44708</v>
      </c>
      <c r="C1036" s="102">
        <f>YEAR(Tableau2[[#This Row],[2. date saisie]])</f>
        <v>2022</v>
      </c>
      <c r="D1036" s="102">
        <f>MONTH(Tableau2[[#This Row],[2. date saisie]])</f>
        <v>5</v>
      </c>
      <c r="E1036" s="102" t="str">
        <f t="shared" si="32"/>
        <v>05</v>
      </c>
      <c r="F1036" s="102" t="str">
        <f>_xlfn.CONCAT(Tableau2[[#This Row],[2a]],Tableau2[[#This Row],[2c]])</f>
        <v>202205</v>
      </c>
      <c r="G1036" s="96">
        <v>1511360</v>
      </c>
      <c r="H1036">
        <v>212</v>
      </c>
      <c r="I1036" s="102">
        <f>Tableau2[[#This Row],[4. poids OT (kg)]]/1000</f>
        <v>0.21199999999999999</v>
      </c>
      <c r="J1036" t="s">
        <v>47</v>
      </c>
      <c r="K1036">
        <v>210</v>
      </c>
      <c r="L1036">
        <v>91100</v>
      </c>
      <c r="M1036" t="s">
        <v>70</v>
      </c>
      <c r="N1036">
        <v>66000</v>
      </c>
      <c r="O1036" t="s">
        <v>71</v>
      </c>
      <c r="P1036">
        <v>837.41300000000001</v>
      </c>
      <c r="Q1036" t="s">
        <v>72</v>
      </c>
      <c r="R1036">
        <v>1969</v>
      </c>
      <c r="S1036" t="s">
        <v>69</v>
      </c>
      <c r="T1036">
        <f>VLOOKUP(Tableau2[[#This Row],[5. type transport]],'Taux émission CO2e'!$A$5:$D$16,4,0)</f>
        <v>0.16</v>
      </c>
      <c r="U1036">
        <f>VLOOKUP(Tableau2[[#This Row],[5. type transport]],'Taux émission CO2e'!$A$5:$B$16,2,0)</f>
        <v>0.3</v>
      </c>
      <c r="V1036">
        <f>VLOOKUP(Tableau2[[#This Row],[5. type transport]],'Taux émission CO2e'!$A$20:$D$31,4,0)</f>
        <v>6.7400000000000002E-2</v>
      </c>
      <c r="W1036">
        <f>VLOOKUP(Tableau2[[#This Row],[5. type transport]],'Taux émission CO2e'!$A$20:$B$31,2,0)</f>
        <v>0.7</v>
      </c>
      <c r="X1036" s="98">
        <f t="shared" si="33"/>
        <v>16.897453500080001</v>
      </c>
    </row>
    <row r="1037" spans="1:24" x14ac:dyDescent="0.25">
      <c r="A1037">
        <v>2022050075</v>
      </c>
      <c r="B1037" s="95">
        <v>44708</v>
      </c>
      <c r="C1037" s="102">
        <f>YEAR(Tableau2[[#This Row],[2. date saisie]])</f>
        <v>2022</v>
      </c>
      <c r="D1037" s="102">
        <f>MONTH(Tableau2[[#This Row],[2. date saisie]])</f>
        <v>5</v>
      </c>
      <c r="E1037" s="102" t="str">
        <f t="shared" si="32"/>
        <v>05</v>
      </c>
      <c r="F1037" s="102" t="str">
        <f>_xlfn.CONCAT(Tableau2[[#This Row],[2a]],Tableau2[[#This Row],[2c]])</f>
        <v>202205</v>
      </c>
      <c r="G1037" s="96">
        <v>1510780</v>
      </c>
      <c r="H1037">
        <v>1000</v>
      </c>
      <c r="I1037" s="102">
        <f>Tableau2[[#This Row],[4. poids OT (kg)]]/1000</f>
        <v>1</v>
      </c>
      <c r="J1037" t="s">
        <v>47</v>
      </c>
      <c r="K1037">
        <v>300</v>
      </c>
      <c r="L1037">
        <v>8090</v>
      </c>
      <c r="M1037" t="s">
        <v>81</v>
      </c>
      <c r="N1037">
        <v>91100</v>
      </c>
      <c r="O1037" t="s">
        <v>76</v>
      </c>
      <c r="P1037">
        <v>258.04300000000001</v>
      </c>
      <c r="Q1037" t="s">
        <v>124</v>
      </c>
      <c r="R1037">
        <v>1992</v>
      </c>
      <c r="S1037" t="s">
        <v>78</v>
      </c>
      <c r="T1037">
        <f>VLOOKUP(Tableau2[[#This Row],[5. type transport]],'Taux émission CO2e'!$A$5:$D$16,4,0)</f>
        <v>0.16</v>
      </c>
      <c r="U1037">
        <f>VLOOKUP(Tableau2[[#This Row],[5. type transport]],'Taux émission CO2e'!$A$5:$B$16,2,0)</f>
        <v>0.3</v>
      </c>
      <c r="V1037">
        <f>VLOOKUP(Tableau2[[#This Row],[5. type transport]],'Taux émission CO2e'!$A$20:$D$31,4,0)</f>
        <v>6.7400000000000002E-2</v>
      </c>
      <c r="W1037">
        <f>VLOOKUP(Tableau2[[#This Row],[5. type transport]],'Taux émission CO2e'!$A$20:$B$31,2,0)</f>
        <v>0.7</v>
      </c>
      <c r="X1037" s="98">
        <f t="shared" si="33"/>
        <v>24.560532739999999</v>
      </c>
    </row>
    <row r="1038" spans="1:24" x14ac:dyDescent="0.25">
      <c r="A1038">
        <v>2022050075</v>
      </c>
      <c r="B1038" s="95">
        <v>44708</v>
      </c>
      <c r="C1038" s="102">
        <f>YEAR(Tableau2[[#This Row],[2. date saisie]])</f>
        <v>2022</v>
      </c>
      <c r="D1038" s="102">
        <f>MONTH(Tableau2[[#This Row],[2. date saisie]])</f>
        <v>5</v>
      </c>
      <c r="E1038" s="102" t="str">
        <f t="shared" si="32"/>
        <v>05</v>
      </c>
      <c r="F1038" s="102" t="str">
        <f>_xlfn.CONCAT(Tableau2[[#This Row],[2a]],Tableau2[[#This Row],[2c]])</f>
        <v>202205</v>
      </c>
      <c r="G1038" s="96">
        <v>1511361</v>
      </c>
      <c r="H1038">
        <v>3498</v>
      </c>
      <c r="I1038" s="102">
        <f>Tableau2[[#This Row],[4. poids OT (kg)]]/1000</f>
        <v>3.4980000000000002</v>
      </c>
      <c r="J1038" t="s">
        <v>46</v>
      </c>
      <c r="K1038">
        <v>320</v>
      </c>
      <c r="L1038">
        <v>91100</v>
      </c>
      <c r="M1038" t="s">
        <v>70</v>
      </c>
      <c r="N1038">
        <v>93130</v>
      </c>
      <c r="O1038" t="s">
        <v>182</v>
      </c>
      <c r="P1038">
        <v>46.627000000000002</v>
      </c>
      <c r="Q1038" t="s">
        <v>72</v>
      </c>
      <c r="R1038">
        <v>1969</v>
      </c>
      <c r="S1038" t="s">
        <v>69</v>
      </c>
      <c r="T1038">
        <f>VLOOKUP(Tableau2[[#This Row],[5. type transport]],'Taux émission CO2e'!$A$5:$D$16,4,0)</f>
        <v>0.16</v>
      </c>
      <c r="U1038">
        <f>VLOOKUP(Tableau2[[#This Row],[5. type transport]],'Taux émission CO2e'!$A$5:$B$16,2,0)</f>
        <v>0.3</v>
      </c>
      <c r="V1038">
        <f>VLOOKUP(Tableau2[[#This Row],[5. type transport]],'Taux émission CO2e'!$A$20:$D$31,4,0)</f>
        <v>6.7400000000000002E-2</v>
      </c>
      <c r="W1038">
        <f>VLOOKUP(Tableau2[[#This Row],[5. type transport]],'Taux émission CO2e'!$A$20:$B$31,2,0)</f>
        <v>0.7</v>
      </c>
      <c r="X1038" s="98">
        <f t="shared" si="33"/>
        <v>15.523976594280002</v>
      </c>
    </row>
    <row r="1039" spans="1:24" x14ac:dyDescent="0.25">
      <c r="A1039">
        <v>2022050075</v>
      </c>
      <c r="B1039" s="95">
        <v>44708</v>
      </c>
      <c r="C1039" s="102">
        <f>YEAR(Tableau2[[#This Row],[2. date saisie]])</f>
        <v>2022</v>
      </c>
      <c r="D1039" s="102">
        <f>MONTH(Tableau2[[#This Row],[2. date saisie]])</f>
        <v>5</v>
      </c>
      <c r="E1039" s="102" t="str">
        <f t="shared" si="32"/>
        <v>05</v>
      </c>
      <c r="F1039" s="102" t="str">
        <f>_xlfn.CONCAT(Tableau2[[#This Row],[2a]],Tableau2[[#This Row],[2c]])</f>
        <v>202205</v>
      </c>
      <c r="G1039" s="96">
        <v>1511359</v>
      </c>
      <c r="H1039">
        <v>556</v>
      </c>
      <c r="I1039" s="102">
        <f>Tableau2[[#This Row],[4. poids OT (kg)]]/1000</f>
        <v>0.55600000000000005</v>
      </c>
      <c r="J1039" t="s">
        <v>47</v>
      </c>
      <c r="K1039">
        <v>390</v>
      </c>
      <c r="L1039">
        <v>91100</v>
      </c>
      <c r="M1039" t="s">
        <v>70</v>
      </c>
      <c r="N1039">
        <v>39570</v>
      </c>
      <c r="O1039" t="s">
        <v>105</v>
      </c>
      <c r="P1039">
        <v>380.45499999999998</v>
      </c>
      <c r="Q1039" t="s">
        <v>72</v>
      </c>
      <c r="R1039">
        <v>1969</v>
      </c>
      <c r="S1039" t="s">
        <v>69</v>
      </c>
      <c r="T1039">
        <f>VLOOKUP(Tableau2[[#This Row],[5. type transport]],'Taux émission CO2e'!$A$5:$D$16,4,0)</f>
        <v>0.16</v>
      </c>
      <c r="U1039">
        <f>VLOOKUP(Tableau2[[#This Row],[5. type transport]],'Taux émission CO2e'!$A$5:$B$16,2,0)</f>
        <v>0.3</v>
      </c>
      <c r="V1039">
        <f>VLOOKUP(Tableau2[[#This Row],[5. type transport]],'Taux émission CO2e'!$A$20:$D$31,4,0)</f>
        <v>6.7400000000000002E-2</v>
      </c>
      <c r="W1039">
        <f>VLOOKUP(Tableau2[[#This Row],[5. type transport]],'Taux émission CO2e'!$A$20:$B$31,2,0)</f>
        <v>0.7</v>
      </c>
      <c r="X1039" s="98">
        <f t="shared" si="33"/>
        <v>20.133709036400003</v>
      </c>
    </row>
    <row r="1040" spans="1:24" x14ac:dyDescent="0.25">
      <c r="A1040">
        <v>20220600077</v>
      </c>
      <c r="B1040" s="95">
        <v>44711</v>
      </c>
      <c r="C1040" s="102">
        <f>YEAR(Tableau2[[#This Row],[2. date saisie]])</f>
        <v>2022</v>
      </c>
      <c r="D1040" s="102">
        <f>MONTH(Tableau2[[#This Row],[2. date saisie]])</f>
        <v>5</v>
      </c>
      <c r="E1040" s="102" t="str">
        <f t="shared" si="32"/>
        <v>05</v>
      </c>
      <c r="F1040" s="102" t="str">
        <f>_xlfn.CONCAT(Tableau2[[#This Row],[2a]],Tableau2[[#This Row],[2c]])</f>
        <v>202205</v>
      </c>
      <c r="G1040" s="96">
        <v>1510594</v>
      </c>
      <c r="H1040">
        <v>150</v>
      </c>
      <c r="I1040" s="102">
        <f>Tableau2[[#This Row],[4. poids OT (kg)]]/1000</f>
        <v>0.15</v>
      </c>
      <c r="J1040" t="s">
        <v>46</v>
      </c>
      <c r="K1040">
        <v>158</v>
      </c>
      <c r="L1040">
        <v>59800</v>
      </c>
      <c r="M1040" t="s">
        <v>233</v>
      </c>
      <c r="N1040">
        <v>91100</v>
      </c>
      <c r="O1040" t="s">
        <v>76</v>
      </c>
      <c r="P1040">
        <v>254.203</v>
      </c>
      <c r="Q1040" t="s">
        <v>234</v>
      </c>
      <c r="R1040">
        <v>1970</v>
      </c>
      <c r="S1040" t="s">
        <v>69</v>
      </c>
      <c r="T1040">
        <f>VLOOKUP(Tableau2[[#This Row],[5. type transport]],'Taux émission CO2e'!$A$5:$D$16,4,0)</f>
        <v>0.16</v>
      </c>
      <c r="U1040">
        <f>VLOOKUP(Tableau2[[#This Row],[5. type transport]],'Taux émission CO2e'!$A$5:$B$16,2,0)</f>
        <v>0.3</v>
      </c>
      <c r="V1040">
        <f>VLOOKUP(Tableau2[[#This Row],[5. type transport]],'Taux émission CO2e'!$A$20:$D$31,4,0)</f>
        <v>6.7400000000000002E-2</v>
      </c>
      <c r="W1040">
        <f>VLOOKUP(Tableau2[[#This Row],[5. type transport]],'Taux émission CO2e'!$A$20:$B$31,2,0)</f>
        <v>0.7</v>
      </c>
      <c r="X1040" s="98">
        <f t="shared" si="33"/>
        <v>3.6292562310000003</v>
      </c>
    </row>
    <row r="1041" spans="1:24" x14ac:dyDescent="0.25">
      <c r="A1041">
        <v>20220600077</v>
      </c>
      <c r="B1041" s="95">
        <v>44711</v>
      </c>
      <c r="C1041" s="102">
        <f>YEAR(Tableau2[[#This Row],[2. date saisie]])</f>
        <v>2022</v>
      </c>
      <c r="D1041" s="102">
        <f>MONTH(Tableau2[[#This Row],[2. date saisie]])</f>
        <v>5</v>
      </c>
      <c r="E1041" s="102" t="str">
        <f t="shared" si="32"/>
        <v>05</v>
      </c>
      <c r="F1041" s="102" t="str">
        <f>_xlfn.CONCAT(Tableau2[[#This Row],[2a]],Tableau2[[#This Row],[2c]])</f>
        <v>202205</v>
      </c>
      <c r="G1041" s="96">
        <v>1511105</v>
      </c>
      <c r="H1041">
        <v>400</v>
      </c>
      <c r="I1041" s="102">
        <f>Tableau2[[#This Row],[4. poids OT (kg)]]/1000</f>
        <v>0.4</v>
      </c>
      <c r="J1041" t="s">
        <v>46</v>
      </c>
      <c r="K1041">
        <v>158</v>
      </c>
      <c r="L1041">
        <v>62780</v>
      </c>
      <c r="M1041" t="s">
        <v>113</v>
      </c>
      <c r="N1041">
        <v>91100</v>
      </c>
      <c r="O1041" t="s">
        <v>76</v>
      </c>
      <c r="P1041">
        <v>278.49700000000001</v>
      </c>
      <c r="Q1041" t="s">
        <v>114</v>
      </c>
      <c r="R1041">
        <v>1987</v>
      </c>
      <c r="S1041" t="s">
        <v>78</v>
      </c>
      <c r="T1041">
        <f>VLOOKUP(Tableau2[[#This Row],[5. type transport]],'Taux émission CO2e'!$A$5:$D$16,4,0)</f>
        <v>0.16</v>
      </c>
      <c r="U1041">
        <f>VLOOKUP(Tableau2[[#This Row],[5. type transport]],'Taux émission CO2e'!$A$5:$B$16,2,0)</f>
        <v>0.3</v>
      </c>
      <c r="V1041">
        <f>VLOOKUP(Tableau2[[#This Row],[5. type transport]],'Taux émission CO2e'!$A$20:$D$31,4,0)</f>
        <v>6.7400000000000002E-2</v>
      </c>
      <c r="W1041">
        <f>VLOOKUP(Tableau2[[#This Row],[5. type transport]],'Taux émission CO2e'!$A$20:$B$31,2,0)</f>
        <v>0.7</v>
      </c>
      <c r="X1041" s="98">
        <f t="shared" si="33"/>
        <v>10.602937784000002</v>
      </c>
    </row>
    <row r="1042" spans="1:24" x14ac:dyDescent="0.25">
      <c r="A1042">
        <v>20220600077</v>
      </c>
      <c r="B1042" s="95">
        <v>44711</v>
      </c>
      <c r="C1042" s="102">
        <f>YEAR(Tableau2[[#This Row],[2. date saisie]])</f>
        <v>2022</v>
      </c>
      <c r="D1042" s="102">
        <f>MONTH(Tableau2[[#This Row],[2. date saisie]])</f>
        <v>5</v>
      </c>
      <c r="E1042" s="102" t="str">
        <f t="shared" si="32"/>
        <v>05</v>
      </c>
      <c r="F1042" s="102" t="str">
        <f>_xlfn.CONCAT(Tableau2[[#This Row],[2a]],Tableau2[[#This Row],[2c]])</f>
        <v>202205</v>
      </c>
      <c r="G1042" s="96">
        <v>1510635</v>
      </c>
      <c r="H1042">
        <v>300</v>
      </c>
      <c r="I1042" s="102">
        <f>Tableau2[[#This Row],[4. poids OT (kg)]]/1000</f>
        <v>0.3</v>
      </c>
      <c r="J1042" t="s">
        <v>47</v>
      </c>
      <c r="K1042">
        <v>235</v>
      </c>
      <c r="L1042">
        <v>13000</v>
      </c>
      <c r="M1042" t="s">
        <v>184</v>
      </c>
      <c r="N1042">
        <v>91100</v>
      </c>
      <c r="O1042" t="s">
        <v>76</v>
      </c>
      <c r="P1042">
        <v>740.09799999999996</v>
      </c>
      <c r="Q1042" t="s">
        <v>185</v>
      </c>
      <c r="R1042">
        <v>1976</v>
      </c>
      <c r="S1042" t="s">
        <v>69</v>
      </c>
      <c r="T1042">
        <f>VLOOKUP(Tableau2[[#This Row],[5. type transport]],'Taux émission CO2e'!$A$5:$D$16,4,0)</f>
        <v>0.16</v>
      </c>
      <c r="U1042">
        <f>VLOOKUP(Tableau2[[#This Row],[5. type transport]],'Taux émission CO2e'!$A$5:$B$16,2,0)</f>
        <v>0.3</v>
      </c>
      <c r="V1042">
        <f>VLOOKUP(Tableau2[[#This Row],[5. type transport]],'Taux émission CO2e'!$A$20:$D$31,4,0)</f>
        <v>6.7400000000000002E-2</v>
      </c>
      <c r="W1042">
        <f>VLOOKUP(Tableau2[[#This Row],[5. type transport]],'Taux émission CO2e'!$A$20:$B$31,2,0)</f>
        <v>0.7</v>
      </c>
      <c r="X1042" s="98">
        <f t="shared" si="33"/>
        <v>21.132758291999998</v>
      </c>
    </row>
    <row r="1043" spans="1:24" x14ac:dyDescent="0.25">
      <c r="A1043">
        <v>2022050075</v>
      </c>
      <c r="B1043" s="95">
        <v>44711</v>
      </c>
      <c r="C1043" s="102">
        <f>YEAR(Tableau2[[#This Row],[2. date saisie]])</f>
        <v>2022</v>
      </c>
      <c r="D1043" s="102">
        <f>MONTH(Tableau2[[#This Row],[2. date saisie]])</f>
        <v>5</v>
      </c>
      <c r="E1043" s="102" t="str">
        <f t="shared" si="32"/>
        <v>05</v>
      </c>
      <c r="F1043" s="102" t="str">
        <f>_xlfn.CONCAT(Tableau2[[#This Row],[2a]],Tableau2[[#This Row],[2c]])</f>
        <v>202205</v>
      </c>
      <c r="G1043" s="96">
        <v>1511182</v>
      </c>
      <c r="H1043">
        <v>300</v>
      </c>
      <c r="I1043" s="102">
        <f>Tableau2[[#This Row],[4. poids OT (kg)]]/1000</f>
        <v>0.3</v>
      </c>
      <c r="J1043" t="s">
        <v>47</v>
      </c>
      <c r="K1043">
        <v>240</v>
      </c>
      <c r="L1043">
        <v>39570</v>
      </c>
      <c r="M1043" t="s">
        <v>115</v>
      </c>
      <c r="N1043">
        <v>91100</v>
      </c>
      <c r="O1043" t="s">
        <v>76</v>
      </c>
      <c r="P1043">
        <v>380.58600000000001</v>
      </c>
      <c r="Q1043" t="s">
        <v>116</v>
      </c>
      <c r="R1043">
        <v>1986</v>
      </c>
      <c r="S1043" t="s">
        <v>69</v>
      </c>
      <c r="T1043">
        <f>VLOOKUP(Tableau2[[#This Row],[5. type transport]],'Taux émission CO2e'!$A$5:$D$16,4,0)</f>
        <v>0.16</v>
      </c>
      <c r="U1043">
        <f>VLOOKUP(Tableau2[[#This Row],[5. type transport]],'Taux émission CO2e'!$A$5:$B$16,2,0)</f>
        <v>0.3</v>
      </c>
      <c r="V1043">
        <f>VLOOKUP(Tableau2[[#This Row],[5. type transport]],'Taux émission CO2e'!$A$20:$D$31,4,0)</f>
        <v>6.7400000000000002E-2</v>
      </c>
      <c r="W1043">
        <f>VLOOKUP(Tableau2[[#This Row],[5. type transport]],'Taux émission CO2e'!$A$20:$B$31,2,0)</f>
        <v>0.7</v>
      </c>
      <c r="X1043" s="98">
        <f t="shared" si="33"/>
        <v>10.867252643999999</v>
      </c>
    </row>
    <row r="1044" spans="1:24" x14ac:dyDescent="0.25">
      <c r="A1044">
        <v>20220600077</v>
      </c>
      <c r="B1044" s="95">
        <v>44711</v>
      </c>
      <c r="C1044" s="102">
        <f>YEAR(Tableau2[[#This Row],[2. date saisie]])</f>
        <v>2022</v>
      </c>
      <c r="D1044" s="102">
        <f>MONTH(Tableau2[[#This Row],[2. date saisie]])</f>
        <v>5</v>
      </c>
      <c r="E1044" s="102" t="str">
        <f t="shared" si="32"/>
        <v>05</v>
      </c>
      <c r="F1044" s="102" t="str">
        <f>_xlfn.CONCAT(Tableau2[[#This Row],[2a]],Tableau2[[#This Row],[2c]])</f>
        <v>202205</v>
      </c>
      <c r="G1044" s="96">
        <v>1511464</v>
      </c>
      <c r="H1044">
        <v>1000</v>
      </c>
      <c r="I1044" s="102">
        <f>Tableau2[[#This Row],[4. poids OT (kg)]]/1000</f>
        <v>1</v>
      </c>
      <c r="J1044" t="s">
        <v>46</v>
      </c>
      <c r="K1044">
        <v>450</v>
      </c>
      <c r="L1044">
        <v>67100</v>
      </c>
      <c r="M1044" t="s">
        <v>73</v>
      </c>
      <c r="N1044">
        <v>91100</v>
      </c>
      <c r="O1044" t="s">
        <v>76</v>
      </c>
      <c r="P1044">
        <v>516.47400000000005</v>
      </c>
      <c r="Q1044" t="s">
        <v>75</v>
      </c>
      <c r="R1044">
        <v>1987</v>
      </c>
      <c r="S1044" t="s">
        <v>69</v>
      </c>
      <c r="T1044">
        <f>VLOOKUP(Tableau2[[#This Row],[5. type transport]],'Taux émission CO2e'!$A$5:$D$16,4,0)</f>
        <v>0.16</v>
      </c>
      <c r="U1044">
        <f>VLOOKUP(Tableau2[[#This Row],[5. type transport]],'Taux émission CO2e'!$A$5:$B$16,2,0)</f>
        <v>0.3</v>
      </c>
      <c r="V1044">
        <f>VLOOKUP(Tableau2[[#This Row],[5. type transport]],'Taux émission CO2e'!$A$20:$D$31,4,0)</f>
        <v>6.7400000000000002E-2</v>
      </c>
      <c r="W1044">
        <f>VLOOKUP(Tableau2[[#This Row],[5. type transport]],'Taux émission CO2e'!$A$20:$B$31,2,0)</f>
        <v>0.7</v>
      </c>
      <c r="X1044" s="98">
        <f t="shared" si="33"/>
        <v>49.157995320000005</v>
      </c>
    </row>
    <row r="1045" spans="1:24" x14ac:dyDescent="0.25">
      <c r="A1045">
        <v>20220600077</v>
      </c>
      <c r="B1045" s="95">
        <v>44712</v>
      </c>
      <c r="C1045" s="102">
        <f>YEAR(Tableau2[[#This Row],[2. date saisie]])</f>
        <v>2022</v>
      </c>
      <c r="D1045" s="102">
        <f>MONTH(Tableau2[[#This Row],[2. date saisie]])</f>
        <v>5</v>
      </c>
      <c r="E1045" s="102" t="str">
        <f t="shared" si="32"/>
        <v>05</v>
      </c>
      <c r="F1045" s="102" t="str">
        <f>_xlfn.CONCAT(Tableau2[[#This Row],[2a]],Tableau2[[#This Row],[2c]])</f>
        <v>202205</v>
      </c>
      <c r="G1045" s="96">
        <v>1511736</v>
      </c>
      <c r="H1045">
        <v>300</v>
      </c>
      <c r="I1045" s="102">
        <f>Tableau2[[#This Row],[4. poids OT (kg)]]/1000</f>
        <v>0.3</v>
      </c>
      <c r="J1045" t="s">
        <v>39</v>
      </c>
      <c r="K1045">
        <v>100</v>
      </c>
      <c r="L1045">
        <v>94440</v>
      </c>
      <c r="M1045" t="s">
        <v>87</v>
      </c>
      <c r="N1045">
        <v>91100</v>
      </c>
      <c r="O1045" t="s">
        <v>76</v>
      </c>
      <c r="P1045">
        <v>33.991</v>
      </c>
      <c r="Q1045" t="s">
        <v>88</v>
      </c>
      <c r="R1045">
        <v>1976</v>
      </c>
      <c r="S1045" t="s">
        <v>69</v>
      </c>
      <c r="T1045">
        <f>VLOOKUP(Tableau2[[#This Row],[5. type transport]],'Taux émission CO2e'!$A$5:$D$16,4,0)</f>
        <v>0.24099999999999999</v>
      </c>
      <c r="U1045">
        <f>VLOOKUP(Tableau2[[#This Row],[5. type transport]],'Taux émission CO2e'!$A$5:$B$16,2,0)</f>
        <v>1</v>
      </c>
      <c r="V1045">
        <f>VLOOKUP(Tableau2[[#This Row],[5. type transport]],'Taux émission CO2e'!$A$20:$D$31,4,0)</f>
        <v>0</v>
      </c>
      <c r="W1045">
        <f>VLOOKUP(Tableau2[[#This Row],[5. type transport]],'Taux émission CO2e'!$A$20:$B$31,2,0)</f>
        <v>0</v>
      </c>
      <c r="X1045" s="98">
        <f t="shared" si="33"/>
        <v>2.4575492999999997</v>
      </c>
    </row>
    <row r="1046" spans="1:24" x14ac:dyDescent="0.25">
      <c r="A1046">
        <v>20220600077</v>
      </c>
      <c r="B1046" s="95">
        <v>44712</v>
      </c>
      <c r="C1046" s="102">
        <f>YEAR(Tableau2[[#This Row],[2. date saisie]])</f>
        <v>2022</v>
      </c>
      <c r="D1046" s="102">
        <f>MONTH(Tableau2[[#This Row],[2. date saisie]])</f>
        <v>5</v>
      </c>
      <c r="E1046" s="102" t="str">
        <f t="shared" si="32"/>
        <v>05</v>
      </c>
      <c r="F1046" s="102" t="str">
        <f>_xlfn.CONCAT(Tableau2[[#This Row],[2a]],Tableau2[[#This Row],[2c]])</f>
        <v>202205</v>
      </c>
      <c r="G1046" s="96">
        <v>1512452</v>
      </c>
      <c r="H1046">
        <v>203</v>
      </c>
      <c r="I1046" s="102">
        <f>Tableau2[[#This Row],[4. poids OT (kg)]]/1000</f>
        <v>0.20300000000000001</v>
      </c>
      <c r="J1046" t="s">
        <v>47</v>
      </c>
      <c r="K1046">
        <v>108</v>
      </c>
      <c r="L1046">
        <v>91100</v>
      </c>
      <c r="M1046" t="s">
        <v>70</v>
      </c>
      <c r="N1046">
        <v>89440</v>
      </c>
      <c r="O1046" t="s">
        <v>137</v>
      </c>
      <c r="P1046">
        <v>167.37</v>
      </c>
      <c r="Q1046" t="s">
        <v>72</v>
      </c>
      <c r="R1046">
        <v>1969</v>
      </c>
      <c r="S1046" t="s">
        <v>69</v>
      </c>
      <c r="T1046">
        <f>VLOOKUP(Tableau2[[#This Row],[5. type transport]],'Taux émission CO2e'!$A$5:$D$16,4,0)</f>
        <v>0.16</v>
      </c>
      <c r="U1046">
        <f>VLOOKUP(Tableau2[[#This Row],[5. type transport]],'Taux émission CO2e'!$A$5:$B$16,2,0)</f>
        <v>0.3</v>
      </c>
      <c r="V1046">
        <f>VLOOKUP(Tableau2[[#This Row],[5. type transport]],'Taux émission CO2e'!$A$20:$D$31,4,0)</f>
        <v>6.7400000000000002E-2</v>
      </c>
      <c r="W1046">
        <f>VLOOKUP(Tableau2[[#This Row],[5. type transport]],'Taux émission CO2e'!$A$20:$B$31,2,0)</f>
        <v>0.7</v>
      </c>
      <c r="X1046" s="98">
        <f t="shared" si="33"/>
        <v>3.2338461498000002</v>
      </c>
    </row>
    <row r="1047" spans="1:24" x14ac:dyDescent="0.25">
      <c r="A1047">
        <v>20220600077</v>
      </c>
      <c r="B1047" s="95">
        <v>44712</v>
      </c>
      <c r="C1047" s="102">
        <f>YEAR(Tableau2[[#This Row],[2. date saisie]])</f>
        <v>2022</v>
      </c>
      <c r="D1047" s="102">
        <f>MONTH(Tableau2[[#This Row],[2. date saisie]])</f>
        <v>5</v>
      </c>
      <c r="E1047" s="102" t="str">
        <f t="shared" si="32"/>
        <v>05</v>
      </c>
      <c r="F1047" s="102" t="str">
        <f>_xlfn.CONCAT(Tableau2[[#This Row],[2a]],Tableau2[[#This Row],[2c]])</f>
        <v>202205</v>
      </c>
      <c r="G1047" s="96">
        <v>1512184</v>
      </c>
      <c r="H1047">
        <v>450</v>
      </c>
      <c r="I1047" s="102">
        <f>Tableau2[[#This Row],[4. poids OT (kg)]]/1000</f>
        <v>0.45</v>
      </c>
      <c r="J1047" t="s">
        <v>39</v>
      </c>
      <c r="K1047">
        <v>125</v>
      </c>
      <c r="L1047">
        <v>91100</v>
      </c>
      <c r="M1047" t="s">
        <v>70</v>
      </c>
      <c r="N1047">
        <v>94440</v>
      </c>
      <c r="O1047" t="s">
        <v>120</v>
      </c>
      <c r="P1047">
        <v>34.085999999999999</v>
      </c>
      <c r="Q1047" t="s">
        <v>72</v>
      </c>
      <c r="R1047">
        <v>1969</v>
      </c>
      <c r="S1047" t="s">
        <v>69</v>
      </c>
      <c r="T1047">
        <f>VLOOKUP(Tableau2[[#This Row],[5. type transport]],'Taux émission CO2e'!$A$5:$D$16,4,0)</f>
        <v>0.24099999999999999</v>
      </c>
      <c r="U1047">
        <f>VLOOKUP(Tableau2[[#This Row],[5. type transport]],'Taux émission CO2e'!$A$5:$B$16,2,0)</f>
        <v>1</v>
      </c>
      <c r="V1047">
        <f>VLOOKUP(Tableau2[[#This Row],[5. type transport]],'Taux émission CO2e'!$A$20:$D$31,4,0)</f>
        <v>0</v>
      </c>
      <c r="W1047">
        <f>VLOOKUP(Tableau2[[#This Row],[5. type transport]],'Taux émission CO2e'!$A$20:$B$31,2,0)</f>
        <v>0</v>
      </c>
      <c r="X1047" s="98">
        <f t="shared" si="33"/>
        <v>3.6966266999999999</v>
      </c>
    </row>
    <row r="1048" spans="1:24" x14ac:dyDescent="0.25">
      <c r="A1048">
        <v>20220500132</v>
      </c>
      <c r="B1048" s="95">
        <v>44712</v>
      </c>
      <c r="C1048" s="102">
        <f>YEAR(Tableau2[[#This Row],[2. date saisie]])</f>
        <v>2022</v>
      </c>
      <c r="D1048" s="102">
        <f>MONTH(Tableau2[[#This Row],[2. date saisie]])</f>
        <v>5</v>
      </c>
      <c r="E1048" s="102" t="str">
        <f t="shared" si="32"/>
        <v>05</v>
      </c>
      <c r="F1048" s="102" t="str">
        <f>_xlfn.CONCAT(Tableau2[[#This Row],[2a]],Tableau2[[#This Row],[2c]])</f>
        <v>202205</v>
      </c>
      <c r="G1048" s="96">
        <v>1512186</v>
      </c>
      <c r="H1048">
        <v>400</v>
      </c>
      <c r="I1048" s="102">
        <f>Tableau2[[#This Row],[4. poids OT (kg)]]/1000</f>
        <v>0.4</v>
      </c>
      <c r="J1048" t="s">
        <v>47</v>
      </c>
      <c r="K1048">
        <v>178</v>
      </c>
      <c r="L1048">
        <v>91100</v>
      </c>
      <c r="M1048" t="s">
        <v>70</v>
      </c>
      <c r="N1048">
        <v>59810</v>
      </c>
      <c r="O1048" t="s">
        <v>104</v>
      </c>
      <c r="P1048">
        <v>248.797</v>
      </c>
      <c r="Q1048" t="s">
        <v>72</v>
      </c>
      <c r="R1048">
        <v>1969</v>
      </c>
      <c r="S1048" t="s">
        <v>69</v>
      </c>
      <c r="T1048">
        <f>VLOOKUP(Tableau2[[#This Row],[5. type transport]],'Taux émission CO2e'!$A$5:$D$16,4,0)</f>
        <v>0.16</v>
      </c>
      <c r="U1048">
        <f>VLOOKUP(Tableau2[[#This Row],[5. type transport]],'Taux émission CO2e'!$A$5:$B$16,2,0)</f>
        <v>0.3</v>
      </c>
      <c r="V1048">
        <f>VLOOKUP(Tableau2[[#This Row],[5. type transport]],'Taux émission CO2e'!$A$20:$D$31,4,0)</f>
        <v>6.7400000000000002E-2</v>
      </c>
      <c r="W1048">
        <f>VLOOKUP(Tableau2[[#This Row],[5. type transport]],'Taux émission CO2e'!$A$20:$B$31,2,0)</f>
        <v>0.7</v>
      </c>
      <c r="X1048" s="98">
        <f t="shared" si="33"/>
        <v>9.4721993839999996</v>
      </c>
    </row>
    <row r="1049" spans="1:24" x14ac:dyDescent="0.25">
      <c r="A1049">
        <v>2022050075</v>
      </c>
      <c r="B1049" s="95">
        <v>44712</v>
      </c>
      <c r="C1049" s="102">
        <f>YEAR(Tableau2[[#This Row],[2. date saisie]])</f>
        <v>2022</v>
      </c>
      <c r="D1049" s="102">
        <f>MONTH(Tableau2[[#This Row],[2. date saisie]])</f>
        <v>5</v>
      </c>
      <c r="E1049" s="102" t="str">
        <f t="shared" si="32"/>
        <v>05</v>
      </c>
      <c r="F1049" s="102" t="str">
        <f>_xlfn.CONCAT(Tableau2[[#This Row],[2a]],Tableau2[[#This Row],[2c]])</f>
        <v>202205</v>
      </c>
      <c r="G1049" s="96">
        <v>1509896</v>
      </c>
      <c r="H1049">
        <v>300</v>
      </c>
      <c r="I1049" s="102">
        <f>Tableau2[[#This Row],[4. poids OT (kg)]]/1000</f>
        <v>0.3</v>
      </c>
      <c r="J1049" t="s">
        <v>46</v>
      </c>
      <c r="K1049">
        <v>195</v>
      </c>
      <c r="L1049">
        <v>73490</v>
      </c>
      <c r="M1049" t="s">
        <v>204</v>
      </c>
      <c r="N1049">
        <v>91100</v>
      </c>
      <c r="O1049" t="s">
        <v>76</v>
      </c>
      <c r="P1049">
        <v>537.70799999999997</v>
      </c>
      <c r="Q1049" t="s">
        <v>205</v>
      </c>
      <c r="R1049">
        <v>1990</v>
      </c>
      <c r="S1049" t="s">
        <v>78</v>
      </c>
      <c r="T1049">
        <f>VLOOKUP(Tableau2[[#This Row],[5. type transport]],'Taux émission CO2e'!$A$5:$D$16,4,0)</f>
        <v>0.16</v>
      </c>
      <c r="U1049">
        <f>VLOOKUP(Tableau2[[#This Row],[5. type transport]],'Taux émission CO2e'!$A$5:$B$16,2,0)</f>
        <v>0.3</v>
      </c>
      <c r="V1049">
        <f>VLOOKUP(Tableau2[[#This Row],[5. type transport]],'Taux émission CO2e'!$A$20:$D$31,4,0)</f>
        <v>6.7400000000000002E-2</v>
      </c>
      <c r="W1049">
        <f>VLOOKUP(Tableau2[[#This Row],[5. type transport]],'Taux émission CO2e'!$A$20:$B$31,2,0)</f>
        <v>0.7</v>
      </c>
      <c r="X1049" s="98">
        <f t="shared" si="33"/>
        <v>15.353714231999998</v>
      </c>
    </row>
    <row r="1050" spans="1:24" x14ac:dyDescent="0.25">
      <c r="A1050">
        <v>20220500132</v>
      </c>
      <c r="B1050" s="95">
        <v>44712</v>
      </c>
      <c r="C1050" s="102">
        <f>YEAR(Tableau2[[#This Row],[2. date saisie]])</f>
        <v>2022</v>
      </c>
      <c r="D1050" s="102">
        <f>MONTH(Tableau2[[#This Row],[2. date saisie]])</f>
        <v>5</v>
      </c>
      <c r="E1050" s="102" t="str">
        <f t="shared" si="32"/>
        <v>05</v>
      </c>
      <c r="F1050" s="102" t="str">
        <f>_xlfn.CONCAT(Tableau2[[#This Row],[2a]],Tableau2[[#This Row],[2c]])</f>
        <v>202205</v>
      </c>
      <c r="G1050" s="96">
        <v>1511891</v>
      </c>
      <c r="H1050">
        <v>300</v>
      </c>
      <c r="I1050" s="102">
        <f>Tableau2[[#This Row],[4. poids OT (kg)]]/1000</f>
        <v>0.3</v>
      </c>
      <c r="J1050" t="s">
        <v>47</v>
      </c>
      <c r="K1050">
        <v>250</v>
      </c>
      <c r="L1050">
        <v>42153</v>
      </c>
      <c r="M1050" t="s">
        <v>238</v>
      </c>
      <c r="N1050">
        <v>91100</v>
      </c>
      <c r="O1050" t="s">
        <v>76</v>
      </c>
      <c r="P1050">
        <v>359.47</v>
      </c>
      <c r="Q1050" t="s">
        <v>239</v>
      </c>
      <c r="R1050">
        <v>1983</v>
      </c>
      <c r="S1050" t="s">
        <v>69</v>
      </c>
      <c r="T1050">
        <f>VLOOKUP(Tableau2[[#This Row],[5. type transport]],'Taux émission CO2e'!$A$5:$D$16,4,0)</f>
        <v>0.16</v>
      </c>
      <c r="U1050">
        <f>VLOOKUP(Tableau2[[#This Row],[5. type transport]],'Taux émission CO2e'!$A$5:$B$16,2,0)</f>
        <v>0.3</v>
      </c>
      <c r="V1050">
        <f>VLOOKUP(Tableau2[[#This Row],[5. type transport]],'Taux émission CO2e'!$A$20:$D$31,4,0)</f>
        <v>6.7400000000000002E-2</v>
      </c>
      <c r="W1050">
        <f>VLOOKUP(Tableau2[[#This Row],[5. type transport]],'Taux émission CO2e'!$A$20:$B$31,2,0)</f>
        <v>0.7</v>
      </c>
      <c r="X1050" s="98">
        <f t="shared" si="33"/>
        <v>10.264306380000001</v>
      </c>
    </row>
    <row r="1051" spans="1:24" x14ac:dyDescent="0.25">
      <c r="A1051">
        <v>20220600077</v>
      </c>
      <c r="B1051" s="95">
        <v>44712</v>
      </c>
      <c r="C1051" s="102">
        <f>YEAR(Tableau2[[#This Row],[2. date saisie]])</f>
        <v>2022</v>
      </c>
      <c r="D1051" s="102">
        <f>MONTH(Tableau2[[#This Row],[2. date saisie]])</f>
        <v>5</v>
      </c>
      <c r="E1051" s="102" t="str">
        <f t="shared" si="32"/>
        <v>05</v>
      </c>
      <c r="F1051" s="102" t="str">
        <f>_xlfn.CONCAT(Tableau2[[#This Row],[2a]],Tableau2[[#This Row],[2c]])</f>
        <v>202205</v>
      </c>
      <c r="G1051" s="96">
        <v>1512185</v>
      </c>
      <c r="H1051">
        <v>318</v>
      </c>
      <c r="I1051" s="102">
        <f>Tableau2[[#This Row],[4. poids OT (kg)]]/1000</f>
        <v>0.318</v>
      </c>
      <c r="J1051" t="s">
        <v>47</v>
      </c>
      <c r="K1051">
        <v>250</v>
      </c>
      <c r="L1051">
        <v>91100</v>
      </c>
      <c r="M1051" t="s">
        <v>70</v>
      </c>
      <c r="N1051">
        <v>76380</v>
      </c>
      <c r="O1051" t="s">
        <v>186</v>
      </c>
      <c r="P1051">
        <v>173.74600000000001</v>
      </c>
      <c r="Q1051" t="s">
        <v>72</v>
      </c>
      <c r="R1051">
        <v>1969</v>
      </c>
      <c r="S1051" t="s">
        <v>69</v>
      </c>
      <c r="T1051">
        <f>VLOOKUP(Tableau2[[#This Row],[5. type transport]],'Taux émission CO2e'!$A$5:$D$16,4,0)</f>
        <v>0.16</v>
      </c>
      <c r="U1051">
        <f>VLOOKUP(Tableau2[[#This Row],[5. type transport]],'Taux émission CO2e'!$A$5:$B$16,2,0)</f>
        <v>0.3</v>
      </c>
      <c r="V1051">
        <f>VLOOKUP(Tableau2[[#This Row],[5. type transport]],'Taux émission CO2e'!$A$20:$D$31,4,0)</f>
        <v>6.7400000000000002E-2</v>
      </c>
      <c r="W1051">
        <f>VLOOKUP(Tableau2[[#This Row],[5. type transport]],'Taux émission CO2e'!$A$20:$B$31,2,0)</f>
        <v>0.7</v>
      </c>
      <c r="X1051" s="98">
        <f t="shared" si="33"/>
        <v>5.2588118810399997</v>
      </c>
    </row>
    <row r="1052" spans="1:24" x14ac:dyDescent="0.25">
      <c r="A1052">
        <v>20220600077</v>
      </c>
      <c r="B1052" s="95">
        <v>44713</v>
      </c>
      <c r="C1052" s="102">
        <f>YEAR(Tableau2[[#This Row],[2. date saisie]])</f>
        <v>2022</v>
      </c>
      <c r="D1052" s="102">
        <f>MONTH(Tableau2[[#This Row],[2. date saisie]])</f>
        <v>6</v>
      </c>
      <c r="E1052" s="102" t="str">
        <f t="shared" si="32"/>
        <v>06</v>
      </c>
      <c r="F1052" s="102" t="str">
        <f>_xlfn.CONCAT(Tableau2[[#This Row],[2a]],Tableau2[[#This Row],[2c]])</f>
        <v>202206</v>
      </c>
      <c r="G1052" s="96">
        <v>1513055</v>
      </c>
      <c r="H1052">
        <v>106</v>
      </c>
      <c r="I1052" s="102">
        <f>Tableau2[[#This Row],[4. poids OT (kg)]]/1000</f>
        <v>0.106</v>
      </c>
      <c r="J1052" t="s">
        <v>47</v>
      </c>
      <c r="K1052">
        <v>100</v>
      </c>
      <c r="L1052">
        <v>91100</v>
      </c>
      <c r="M1052" t="s">
        <v>70</v>
      </c>
      <c r="N1052">
        <v>62620</v>
      </c>
      <c r="O1052" t="s">
        <v>127</v>
      </c>
      <c r="P1052">
        <v>245.798</v>
      </c>
      <c r="Q1052" t="s">
        <v>72</v>
      </c>
      <c r="R1052">
        <v>1969</v>
      </c>
      <c r="S1052" t="s">
        <v>69</v>
      </c>
      <c r="T1052">
        <f>VLOOKUP(Tableau2[[#This Row],[5. type transport]],'Taux émission CO2e'!$A$5:$D$16,4,0)</f>
        <v>0.16</v>
      </c>
      <c r="U1052">
        <f>VLOOKUP(Tableau2[[#This Row],[5. type transport]],'Taux émission CO2e'!$A$5:$B$16,2,0)</f>
        <v>0.3</v>
      </c>
      <c r="V1052">
        <f>VLOOKUP(Tableau2[[#This Row],[5. type transport]],'Taux émission CO2e'!$A$20:$D$31,4,0)</f>
        <v>6.7400000000000002E-2</v>
      </c>
      <c r="W1052">
        <f>VLOOKUP(Tableau2[[#This Row],[5. type transport]],'Taux émission CO2e'!$A$20:$B$31,2,0)</f>
        <v>0.7</v>
      </c>
      <c r="X1052" s="98">
        <f t="shared" si="33"/>
        <v>2.4798756858399997</v>
      </c>
    </row>
    <row r="1053" spans="1:24" x14ac:dyDescent="0.25">
      <c r="A1053">
        <v>20220600077</v>
      </c>
      <c r="B1053" s="95">
        <v>44713</v>
      </c>
      <c r="C1053" s="102">
        <f>YEAR(Tableau2[[#This Row],[2. date saisie]])</f>
        <v>2022</v>
      </c>
      <c r="D1053" s="102">
        <f>MONTH(Tableau2[[#This Row],[2. date saisie]])</f>
        <v>6</v>
      </c>
      <c r="E1053" s="102" t="str">
        <f t="shared" si="32"/>
        <v>06</v>
      </c>
      <c r="F1053" s="102" t="str">
        <f>_xlfn.CONCAT(Tableau2[[#This Row],[2a]],Tableau2[[#This Row],[2c]])</f>
        <v>202206</v>
      </c>
      <c r="G1053" s="96">
        <v>1513059</v>
      </c>
      <c r="H1053">
        <v>168</v>
      </c>
      <c r="I1053" s="102">
        <f>Tableau2[[#This Row],[4. poids OT (kg)]]/1000</f>
        <v>0.16800000000000001</v>
      </c>
      <c r="J1053" t="s">
        <v>47</v>
      </c>
      <c r="K1053">
        <v>100</v>
      </c>
      <c r="L1053">
        <v>91100</v>
      </c>
      <c r="M1053" t="s">
        <v>70</v>
      </c>
      <c r="N1053">
        <v>59810</v>
      </c>
      <c r="O1053" t="s">
        <v>104</v>
      </c>
      <c r="P1053">
        <v>248.797</v>
      </c>
      <c r="Q1053" t="s">
        <v>72</v>
      </c>
      <c r="R1053">
        <v>1969</v>
      </c>
      <c r="S1053" t="s">
        <v>69</v>
      </c>
      <c r="T1053">
        <f>VLOOKUP(Tableau2[[#This Row],[5. type transport]],'Taux émission CO2e'!$A$5:$D$16,4,0)</f>
        <v>0.16</v>
      </c>
      <c r="U1053">
        <f>VLOOKUP(Tableau2[[#This Row],[5. type transport]],'Taux émission CO2e'!$A$5:$B$16,2,0)</f>
        <v>0.3</v>
      </c>
      <c r="V1053">
        <f>VLOOKUP(Tableau2[[#This Row],[5. type transport]],'Taux émission CO2e'!$A$20:$D$31,4,0)</f>
        <v>6.7400000000000002E-2</v>
      </c>
      <c r="W1053">
        <f>VLOOKUP(Tableau2[[#This Row],[5. type transport]],'Taux émission CO2e'!$A$20:$B$31,2,0)</f>
        <v>0.7</v>
      </c>
      <c r="X1053" s="98">
        <f t="shared" si="33"/>
        <v>3.9783237412800005</v>
      </c>
    </row>
    <row r="1054" spans="1:24" x14ac:dyDescent="0.25">
      <c r="A1054">
        <v>20220600077</v>
      </c>
      <c r="B1054" s="95">
        <v>44713</v>
      </c>
      <c r="C1054" s="102">
        <f>YEAR(Tableau2[[#This Row],[2. date saisie]])</f>
        <v>2022</v>
      </c>
      <c r="D1054" s="102">
        <f>MONTH(Tableau2[[#This Row],[2. date saisie]])</f>
        <v>6</v>
      </c>
      <c r="E1054" s="102" t="str">
        <f t="shared" si="32"/>
        <v>06</v>
      </c>
      <c r="F1054" s="102" t="str">
        <f>_xlfn.CONCAT(Tableau2[[#This Row],[2a]],Tableau2[[#This Row],[2c]])</f>
        <v>202206</v>
      </c>
      <c r="G1054" s="96">
        <v>1513063</v>
      </c>
      <c r="H1054">
        <v>106</v>
      </c>
      <c r="I1054" s="102">
        <f>Tableau2[[#This Row],[4. poids OT (kg)]]/1000</f>
        <v>0.106</v>
      </c>
      <c r="J1054" t="s">
        <v>47</v>
      </c>
      <c r="K1054">
        <v>100</v>
      </c>
      <c r="L1054">
        <v>91100</v>
      </c>
      <c r="M1054" t="s">
        <v>70</v>
      </c>
      <c r="N1054">
        <v>37220</v>
      </c>
      <c r="O1054" t="s">
        <v>165</v>
      </c>
      <c r="P1054">
        <v>278.33600000000001</v>
      </c>
      <c r="Q1054" t="s">
        <v>72</v>
      </c>
      <c r="R1054">
        <v>1969</v>
      </c>
      <c r="S1054" t="s">
        <v>69</v>
      </c>
      <c r="T1054">
        <f>VLOOKUP(Tableau2[[#This Row],[5. type transport]],'Taux émission CO2e'!$A$5:$D$16,4,0)</f>
        <v>0.16</v>
      </c>
      <c r="U1054">
        <f>VLOOKUP(Tableau2[[#This Row],[5. type transport]],'Taux émission CO2e'!$A$5:$B$16,2,0)</f>
        <v>0.3</v>
      </c>
      <c r="V1054">
        <f>VLOOKUP(Tableau2[[#This Row],[5. type transport]],'Taux émission CO2e'!$A$20:$D$31,4,0)</f>
        <v>6.7400000000000002E-2</v>
      </c>
      <c r="W1054">
        <f>VLOOKUP(Tableau2[[#This Row],[5. type transport]],'Taux émission CO2e'!$A$20:$B$31,2,0)</f>
        <v>0.7</v>
      </c>
      <c r="X1054" s="98">
        <f t="shared" si="33"/>
        <v>2.80815417088</v>
      </c>
    </row>
    <row r="1055" spans="1:24" x14ac:dyDescent="0.25">
      <c r="A1055">
        <v>20220600077</v>
      </c>
      <c r="B1055" s="95">
        <v>44713</v>
      </c>
      <c r="C1055" s="102">
        <f>YEAR(Tableau2[[#This Row],[2. date saisie]])</f>
        <v>2022</v>
      </c>
      <c r="D1055" s="102">
        <f>MONTH(Tableau2[[#This Row],[2. date saisie]])</f>
        <v>6</v>
      </c>
      <c r="E1055" s="102" t="str">
        <f t="shared" si="32"/>
        <v>06</v>
      </c>
      <c r="F1055" s="102" t="str">
        <f>_xlfn.CONCAT(Tableau2[[#This Row],[2a]],Tableau2[[#This Row],[2c]])</f>
        <v>202206</v>
      </c>
      <c r="G1055" s="96">
        <v>1513057</v>
      </c>
      <c r="H1055">
        <v>106</v>
      </c>
      <c r="I1055" s="102">
        <f>Tableau2[[#This Row],[4. poids OT (kg)]]/1000</f>
        <v>0.106</v>
      </c>
      <c r="J1055" t="s">
        <v>47</v>
      </c>
      <c r="K1055">
        <v>120</v>
      </c>
      <c r="L1055">
        <v>91100</v>
      </c>
      <c r="M1055" t="s">
        <v>70</v>
      </c>
      <c r="N1055">
        <v>21300</v>
      </c>
      <c r="O1055" t="s">
        <v>89</v>
      </c>
      <c r="P1055">
        <v>279.79899999999998</v>
      </c>
      <c r="Q1055" t="s">
        <v>72</v>
      </c>
      <c r="R1055">
        <v>1969</v>
      </c>
      <c r="S1055" t="s">
        <v>69</v>
      </c>
      <c r="T1055">
        <f>VLOOKUP(Tableau2[[#This Row],[5. type transport]],'Taux émission CO2e'!$A$5:$D$16,4,0)</f>
        <v>0.16</v>
      </c>
      <c r="U1055">
        <f>VLOOKUP(Tableau2[[#This Row],[5. type transport]],'Taux émission CO2e'!$A$5:$B$16,2,0)</f>
        <v>0.3</v>
      </c>
      <c r="V1055">
        <f>VLOOKUP(Tableau2[[#This Row],[5. type transport]],'Taux émission CO2e'!$A$20:$D$31,4,0)</f>
        <v>6.7400000000000002E-2</v>
      </c>
      <c r="W1055">
        <f>VLOOKUP(Tableau2[[#This Row],[5. type transport]],'Taux émission CO2e'!$A$20:$B$31,2,0)</f>
        <v>0.7</v>
      </c>
      <c r="X1055" s="98">
        <f t="shared" si="33"/>
        <v>2.8229144949199996</v>
      </c>
    </row>
    <row r="1056" spans="1:24" x14ac:dyDescent="0.25">
      <c r="A1056">
        <v>20220600077</v>
      </c>
      <c r="B1056" s="95">
        <v>44713</v>
      </c>
      <c r="C1056" s="102">
        <f>YEAR(Tableau2[[#This Row],[2. date saisie]])</f>
        <v>2022</v>
      </c>
      <c r="D1056" s="102">
        <f>MONTH(Tableau2[[#This Row],[2. date saisie]])</f>
        <v>6</v>
      </c>
      <c r="E1056" s="102" t="str">
        <f t="shared" si="32"/>
        <v>06</v>
      </c>
      <c r="F1056" s="102" t="str">
        <f>_xlfn.CONCAT(Tableau2[[#This Row],[2a]],Tableau2[[#This Row],[2c]])</f>
        <v>202206</v>
      </c>
      <c r="G1056" s="96">
        <v>1512335</v>
      </c>
      <c r="H1056">
        <v>150</v>
      </c>
      <c r="I1056" s="102">
        <f>Tableau2[[#This Row],[4. poids OT (kg)]]/1000</f>
        <v>0.15</v>
      </c>
      <c r="J1056" t="s">
        <v>46</v>
      </c>
      <c r="K1056">
        <v>158</v>
      </c>
      <c r="L1056">
        <v>21300</v>
      </c>
      <c r="M1056" t="s">
        <v>94</v>
      </c>
      <c r="N1056">
        <v>91100</v>
      </c>
      <c r="O1056" t="s">
        <v>76</v>
      </c>
      <c r="P1056">
        <v>278.14499999999998</v>
      </c>
      <c r="Q1056" t="s">
        <v>95</v>
      </c>
      <c r="R1056">
        <v>1995</v>
      </c>
      <c r="S1056" t="s">
        <v>78</v>
      </c>
      <c r="T1056">
        <f>VLOOKUP(Tableau2[[#This Row],[5. type transport]],'Taux émission CO2e'!$A$5:$D$16,4,0)</f>
        <v>0.16</v>
      </c>
      <c r="U1056">
        <f>VLOOKUP(Tableau2[[#This Row],[5. type transport]],'Taux émission CO2e'!$A$5:$B$16,2,0)</f>
        <v>0.3</v>
      </c>
      <c r="V1056">
        <f>VLOOKUP(Tableau2[[#This Row],[5. type transport]],'Taux émission CO2e'!$A$20:$D$31,4,0)</f>
        <v>6.7400000000000002E-2</v>
      </c>
      <c r="W1056">
        <f>VLOOKUP(Tableau2[[#This Row],[5. type transport]],'Taux émission CO2e'!$A$20:$B$31,2,0)</f>
        <v>0.7</v>
      </c>
      <c r="X1056" s="98">
        <f t="shared" si="33"/>
        <v>3.9710761649999995</v>
      </c>
    </row>
    <row r="1057" spans="1:24" x14ac:dyDescent="0.25">
      <c r="A1057">
        <v>20220600077</v>
      </c>
      <c r="B1057" s="95">
        <v>44713</v>
      </c>
      <c r="C1057" s="102">
        <f>YEAR(Tableau2[[#This Row],[2. date saisie]])</f>
        <v>2022</v>
      </c>
      <c r="D1057" s="102">
        <f>MONTH(Tableau2[[#This Row],[2. date saisie]])</f>
        <v>6</v>
      </c>
      <c r="E1057" s="102" t="str">
        <f t="shared" si="32"/>
        <v>06</v>
      </c>
      <c r="F1057" s="102" t="str">
        <f>_xlfn.CONCAT(Tableau2[[#This Row],[2a]],Tableau2[[#This Row],[2c]])</f>
        <v>202206</v>
      </c>
      <c r="G1057" s="96">
        <v>1513083</v>
      </c>
      <c r="H1057">
        <v>150</v>
      </c>
      <c r="I1057" s="102">
        <f>Tableau2[[#This Row],[4. poids OT (kg)]]/1000</f>
        <v>0.15</v>
      </c>
      <c r="J1057" t="s">
        <v>46</v>
      </c>
      <c r="K1057">
        <v>158</v>
      </c>
      <c r="L1057">
        <v>59243</v>
      </c>
      <c r="M1057" t="s">
        <v>117</v>
      </c>
      <c r="N1057">
        <v>91100</v>
      </c>
      <c r="O1057" t="s">
        <v>76</v>
      </c>
      <c r="P1057">
        <v>251.91900000000001</v>
      </c>
      <c r="Q1057" t="s">
        <v>118</v>
      </c>
      <c r="R1057">
        <v>1978</v>
      </c>
      <c r="S1057" t="s">
        <v>78</v>
      </c>
      <c r="T1057">
        <f>VLOOKUP(Tableau2[[#This Row],[5. type transport]],'Taux émission CO2e'!$A$5:$D$16,4,0)</f>
        <v>0.16</v>
      </c>
      <c r="U1057">
        <f>VLOOKUP(Tableau2[[#This Row],[5. type transport]],'Taux émission CO2e'!$A$5:$B$16,2,0)</f>
        <v>0.3</v>
      </c>
      <c r="V1057">
        <f>VLOOKUP(Tableau2[[#This Row],[5. type transport]],'Taux émission CO2e'!$A$20:$D$31,4,0)</f>
        <v>6.7400000000000002E-2</v>
      </c>
      <c r="W1057">
        <f>VLOOKUP(Tableau2[[#This Row],[5. type transport]],'Taux émission CO2e'!$A$20:$B$31,2,0)</f>
        <v>0.7</v>
      </c>
      <c r="X1057" s="98">
        <f t="shared" si="33"/>
        <v>3.5966475630000003</v>
      </c>
    </row>
    <row r="1058" spans="1:24" x14ac:dyDescent="0.25">
      <c r="A1058">
        <v>20220600077</v>
      </c>
      <c r="B1058" s="95">
        <v>44713</v>
      </c>
      <c r="C1058" s="102">
        <f>YEAR(Tableau2[[#This Row],[2. date saisie]])</f>
        <v>2022</v>
      </c>
      <c r="D1058" s="102">
        <f>MONTH(Tableau2[[#This Row],[2. date saisie]])</f>
        <v>6</v>
      </c>
      <c r="E1058" s="102" t="str">
        <f t="shared" si="32"/>
        <v>06</v>
      </c>
      <c r="F1058" s="102" t="str">
        <f>_xlfn.CONCAT(Tableau2[[#This Row],[2a]],Tableau2[[#This Row],[2c]])</f>
        <v>202206</v>
      </c>
      <c r="G1058" s="96">
        <v>1513062</v>
      </c>
      <c r="H1058">
        <v>106</v>
      </c>
      <c r="I1058" s="102">
        <f>Tableau2[[#This Row],[4. poids OT (kg)]]/1000</f>
        <v>0.106</v>
      </c>
      <c r="J1058" t="s">
        <v>47</v>
      </c>
      <c r="K1058">
        <v>159</v>
      </c>
      <c r="L1058">
        <v>91100</v>
      </c>
      <c r="M1058" t="s">
        <v>70</v>
      </c>
      <c r="N1058">
        <v>40230</v>
      </c>
      <c r="O1058" t="s">
        <v>199</v>
      </c>
      <c r="P1058">
        <v>728.06100000000004</v>
      </c>
      <c r="Q1058" t="s">
        <v>72</v>
      </c>
      <c r="R1058">
        <v>1969</v>
      </c>
      <c r="S1058" t="s">
        <v>69</v>
      </c>
      <c r="T1058">
        <f>VLOOKUP(Tableau2[[#This Row],[5. type transport]],'Taux émission CO2e'!$A$5:$D$16,4,0)</f>
        <v>0.16</v>
      </c>
      <c r="U1058">
        <f>VLOOKUP(Tableau2[[#This Row],[5. type transport]],'Taux émission CO2e'!$A$5:$B$16,2,0)</f>
        <v>0.3</v>
      </c>
      <c r="V1058">
        <f>VLOOKUP(Tableau2[[#This Row],[5. type transport]],'Taux émission CO2e'!$A$20:$D$31,4,0)</f>
        <v>6.7400000000000002E-2</v>
      </c>
      <c r="W1058">
        <f>VLOOKUP(Tableau2[[#This Row],[5. type transport]],'Taux émission CO2e'!$A$20:$B$31,2,0)</f>
        <v>0.7</v>
      </c>
      <c r="X1058" s="98">
        <f t="shared" si="33"/>
        <v>7.3454656738799997</v>
      </c>
    </row>
    <row r="1059" spans="1:24" x14ac:dyDescent="0.25">
      <c r="A1059">
        <v>20220600077</v>
      </c>
      <c r="B1059" s="95">
        <v>44713</v>
      </c>
      <c r="C1059" s="102">
        <f>YEAR(Tableau2[[#This Row],[2. date saisie]])</f>
        <v>2022</v>
      </c>
      <c r="D1059" s="102">
        <f>MONTH(Tableau2[[#This Row],[2. date saisie]])</f>
        <v>6</v>
      </c>
      <c r="E1059" s="102" t="str">
        <f t="shared" si="32"/>
        <v>06</v>
      </c>
      <c r="F1059" s="102" t="str">
        <f>_xlfn.CONCAT(Tableau2[[#This Row],[2a]],Tableau2[[#This Row],[2c]])</f>
        <v>202206</v>
      </c>
      <c r="G1059" s="96">
        <v>1512707</v>
      </c>
      <c r="H1059">
        <v>300</v>
      </c>
      <c r="I1059" s="102">
        <f>Tableau2[[#This Row],[4. poids OT (kg)]]/1000</f>
        <v>0.3</v>
      </c>
      <c r="J1059" t="s">
        <v>47</v>
      </c>
      <c r="K1059">
        <v>220</v>
      </c>
      <c r="L1059">
        <v>80090</v>
      </c>
      <c r="M1059" t="s">
        <v>214</v>
      </c>
      <c r="N1059">
        <v>91100</v>
      </c>
      <c r="O1059" t="s">
        <v>76</v>
      </c>
      <c r="P1059">
        <v>186.81399999999999</v>
      </c>
      <c r="Q1059" t="s">
        <v>215</v>
      </c>
      <c r="R1059">
        <v>1999</v>
      </c>
      <c r="S1059" t="s">
        <v>69</v>
      </c>
      <c r="T1059">
        <f>VLOOKUP(Tableau2[[#This Row],[5. type transport]],'Taux émission CO2e'!$A$5:$D$16,4,0)</f>
        <v>0.16</v>
      </c>
      <c r="U1059">
        <f>VLOOKUP(Tableau2[[#This Row],[5. type transport]],'Taux émission CO2e'!$A$5:$B$16,2,0)</f>
        <v>0.3</v>
      </c>
      <c r="V1059">
        <f>VLOOKUP(Tableau2[[#This Row],[5. type transport]],'Taux émission CO2e'!$A$20:$D$31,4,0)</f>
        <v>6.7400000000000002E-2</v>
      </c>
      <c r="W1059">
        <f>VLOOKUP(Tableau2[[#This Row],[5. type transport]],'Taux émission CO2e'!$A$20:$B$31,2,0)</f>
        <v>0.7</v>
      </c>
      <c r="X1059" s="98">
        <f t="shared" si="33"/>
        <v>5.3342869559999997</v>
      </c>
    </row>
    <row r="1060" spans="1:24" x14ac:dyDescent="0.25">
      <c r="A1060">
        <v>20220600077</v>
      </c>
      <c r="B1060" s="95">
        <v>44713</v>
      </c>
      <c r="C1060" s="102">
        <f>YEAR(Tableau2[[#This Row],[2. date saisie]])</f>
        <v>2022</v>
      </c>
      <c r="D1060" s="102">
        <f>MONTH(Tableau2[[#This Row],[2. date saisie]])</f>
        <v>6</v>
      </c>
      <c r="E1060" s="102" t="str">
        <f t="shared" si="32"/>
        <v>06</v>
      </c>
      <c r="F1060" s="102" t="str">
        <f>_xlfn.CONCAT(Tableau2[[#This Row],[2a]],Tableau2[[#This Row],[2c]])</f>
        <v>202206</v>
      </c>
      <c r="G1060" s="96">
        <v>1513058</v>
      </c>
      <c r="H1060">
        <v>321</v>
      </c>
      <c r="I1060" s="102">
        <f>Tableau2[[#This Row],[4. poids OT (kg)]]/1000</f>
        <v>0.32100000000000001</v>
      </c>
      <c r="J1060" t="s">
        <v>47</v>
      </c>
      <c r="K1060">
        <v>260</v>
      </c>
      <c r="L1060">
        <v>91100</v>
      </c>
      <c r="M1060" t="s">
        <v>70</v>
      </c>
      <c r="N1060">
        <v>73490</v>
      </c>
      <c r="O1060" t="s">
        <v>181</v>
      </c>
      <c r="P1060">
        <v>539.01400000000001</v>
      </c>
      <c r="Q1060" t="s">
        <v>72</v>
      </c>
      <c r="R1060">
        <v>1969</v>
      </c>
      <c r="S1060" t="s">
        <v>69</v>
      </c>
      <c r="T1060">
        <f>VLOOKUP(Tableau2[[#This Row],[5. type transport]],'Taux émission CO2e'!$A$5:$D$16,4,0)</f>
        <v>0.16</v>
      </c>
      <c r="U1060">
        <f>VLOOKUP(Tableau2[[#This Row],[5. type transport]],'Taux émission CO2e'!$A$5:$B$16,2,0)</f>
        <v>0.3</v>
      </c>
      <c r="V1060">
        <f>VLOOKUP(Tableau2[[#This Row],[5. type transport]],'Taux émission CO2e'!$A$20:$D$31,4,0)</f>
        <v>6.7400000000000002E-2</v>
      </c>
      <c r="W1060">
        <f>VLOOKUP(Tableau2[[#This Row],[5. type transport]],'Taux émission CO2e'!$A$20:$B$31,2,0)</f>
        <v>0.7</v>
      </c>
      <c r="X1060" s="98">
        <f t="shared" si="33"/>
        <v>16.468376158920002</v>
      </c>
    </row>
    <row r="1061" spans="1:24" x14ac:dyDescent="0.25">
      <c r="A1061">
        <v>20220600077</v>
      </c>
      <c r="B1061" s="95">
        <v>44713</v>
      </c>
      <c r="C1061" s="102">
        <f>YEAR(Tableau2[[#This Row],[2. date saisie]])</f>
        <v>2022</v>
      </c>
      <c r="D1061" s="102">
        <f>MONTH(Tableau2[[#This Row],[2. date saisie]])</f>
        <v>6</v>
      </c>
      <c r="E1061" s="102" t="str">
        <f t="shared" si="32"/>
        <v>06</v>
      </c>
      <c r="F1061" s="102" t="str">
        <f>_xlfn.CONCAT(Tableau2[[#This Row],[2a]],Tableau2[[#This Row],[2c]])</f>
        <v>202206</v>
      </c>
      <c r="G1061" s="96">
        <v>1513159</v>
      </c>
      <c r="H1061">
        <v>750</v>
      </c>
      <c r="I1061" s="102">
        <f>Tableau2[[#This Row],[4. poids OT (kg)]]/1000</f>
        <v>0.75</v>
      </c>
      <c r="J1061" t="s">
        <v>47</v>
      </c>
      <c r="K1061">
        <v>551</v>
      </c>
      <c r="L1061">
        <v>13000</v>
      </c>
      <c r="M1061" t="s">
        <v>184</v>
      </c>
      <c r="N1061">
        <v>91100</v>
      </c>
      <c r="O1061" t="s">
        <v>76</v>
      </c>
      <c r="P1061">
        <v>740.09799999999996</v>
      </c>
      <c r="Q1061" t="s">
        <v>185</v>
      </c>
      <c r="R1061">
        <v>1976</v>
      </c>
      <c r="S1061" t="s">
        <v>69</v>
      </c>
      <c r="T1061">
        <f>VLOOKUP(Tableau2[[#This Row],[5. type transport]],'Taux émission CO2e'!$A$5:$D$16,4,0)</f>
        <v>0.16</v>
      </c>
      <c r="U1061">
        <f>VLOOKUP(Tableau2[[#This Row],[5. type transport]],'Taux émission CO2e'!$A$5:$B$16,2,0)</f>
        <v>0.3</v>
      </c>
      <c r="V1061">
        <f>VLOOKUP(Tableau2[[#This Row],[5. type transport]],'Taux émission CO2e'!$A$20:$D$31,4,0)</f>
        <v>6.7400000000000002E-2</v>
      </c>
      <c r="W1061">
        <f>VLOOKUP(Tableau2[[#This Row],[5. type transport]],'Taux émission CO2e'!$A$20:$B$31,2,0)</f>
        <v>0.7</v>
      </c>
      <c r="X1061" s="98">
        <f t="shared" si="33"/>
        <v>52.831895729999999</v>
      </c>
    </row>
    <row r="1062" spans="1:24" x14ac:dyDescent="0.25">
      <c r="A1062">
        <v>20220600077</v>
      </c>
      <c r="B1062" s="95">
        <v>44714</v>
      </c>
      <c r="C1062" s="102">
        <f>YEAR(Tableau2[[#This Row],[2. date saisie]])</f>
        <v>2022</v>
      </c>
      <c r="D1062" s="102">
        <f>MONTH(Tableau2[[#This Row],[2. date saisie]])</f>
        <v>6</v>
      </c>
      <c r="E1062" s="102" t="str">
        <f t="shared" si="32"/>
        <v>06</v>
      </c>
      <c r="F1062" s="102" t="str">
        <f>_xlfn.CONCAT(Tableau2[[#This Row],[2a]],Tableau2[[#This Row],[2c]])</f>
        <v>202206</v>
      </c>
      <c r="G1062" s="96">
        <v>1513260</v>
      </c>
      <c r="H1062">
        <v>150</v>
      </c>
      <c r="I1062" s="102">
        <f>Tableau2[[#This Row],[4. poids OT (kg)]]/1000</f>
        <v>0.15</v>
      </c>
      <c r="J1062" t="s">
        <v>46</v>
      </c>
      <c r="K1062">
        <v>90</v>
      </c>
      <c r="L1062">
        <v>93130</v>
      </c>
      <c r="M1062" t="s">
        <v>227</v>
      </c>
      <c r="N1062">
        <v>91100</v>
      </c>
      <c r="O1062" t="s">
        <v>76</v>
      </c>
      <c r="P1062">
        <v>46.533999999999999</v>
      </c>
      <c r="Q1062" t="s">
        <v>228</v>
      </c>
      <c r="R1062">
        <v>1973</v>
      </c>
      <c r="S1062" t="s">
        <v>78</v>
      </c>
      <c r="T1062">
        <f>VLOOKUP(Tableau2[[#This Row],[5. type transport]],'Taux émission CO2e'!$A$5:$D$16,4,0)</f>
        <v>0.16</v>
      </c>
      <c r="U1062">
        <f>VLOOKUP(Tableau2[[#This Row],[5. type transport]],'Taux émission CO2e'!$A$5:$B$16,2,0)</f>
        <v>0.3</v>
      </c>
      <c r="V1062">
        <f>VLOOKUP(Tableau2[[#This Row],[5. type transport]],'Taux émission CO2e'!$A$20:$D$31,4,0)</f>
        <v>6.7400000000000002E-2</v>
      </c>
      <c r="W1062">
        <f>VLOOKUP(Tableau2[[#This Row],[5. type transport]],'Taux émission CO2e'!$A$20:$B$31,2,0)</f>
        <v>0.7</v>
      </c>
      <c r="X1062" s="98">
        <f t="shared" si="33"/>
        <v>0.664365918</v>
      </c>
    </row>
    <row r="1063" spans="1:24" x14ac:dyDescent="0.25">
      <c r="A1063">
        <v>20220600077</v>
      </c>
      <c r="B1063" s="95">
        <v>44714</v>
      </c>
      <c r="C1063" s="102">
        <f>YEAR(Tableau2[[#This Row],[2. date saisie]])</f>
        <v>2022</v>
      </c>
      <c r="D1063" s="102">
        <f>MONTH(Tableau2[[#This Row],[2. date saisie]])</f>
        <v>6</v>
      </c>
      <c r="E1063" s="102" t="str">
        <f t="shared" si="32"/>
        <v>06</v>
      </c>
      <c r="F1063" s="102" t="str">
        <f>_xlfn.CONCAT(Tableau2[[#This Row],[2a]],Tableau2[[#This Row],[2c]])</f>
        <v>202206</v>
      </c>
      <c r="G1063" s="96">
        <v>1512966</v>
      </c>
      <c r="H1063">
        <v>300</v>
      </c>
      <c r="I1063" s="102">
        <f>Tableau2[[#This Row],[4. poids OT (kg)]]/1000</f>
        <v>0.3</v>
      </c>
      <c r="J1063" t="s">
        <v>47</v>
      </c>
      <c r="K1063">
        <v>239</v>
      </c>
      <c r="L1063">
        <v>26750</v>
      </c>
      <c r="M1063" t="s">
        <v>82</v>
      </c>
      <c r="N1063">
        <v>91100</v>
      </c>
      <c r="O1063" t="s">
        <v>76</v>
      </c>
      <c r="P1063">
        <v>541.52599999999995</v>
      </c>
      <c r="Q1063" t="s">
        <v>83</v>
      </c>
      <c r="R1063">
        <v>1998</v>
      </c>
      <c r="S1063" t="s">
        <v>78</v>
      </c>
      <c r="T1063">
        <f>VLOOKUP(Tableau2[[#This Row],[5. type transport]],'Taux émission CO2e'!$A$5:$D$16,4,0)</f>
        <v>0.16</v>
      </c>
      <c r="U1063">
        <f>VLOOKUP(Tableau2[[#This Row],[5. type transport]],'Taux émission CO2e'!$A$5:$B$16,2,0)</f>
        <v>0.3</v>
      </c>
      <c r="V1063">
        <f>VLOOKUP(Tableau2[[#This Row],[5. type transport]],'Taux émission CO2e'!$A$20:$D$31,4,0)</f>
        <v>6.7400000000000002E-2</v>
      </c>
      <c r="W1063">
        <f>VLOOKUP(Tableau2[[#This Row],[5. type transport]],'Taux émission CO2e'!$A$20:$B$31,2,0)</f>
        <v>0.7</v>
      </c>
      <c r="X1063" s="98">
        <f t="shared" si="33"/>
        <v>15.462733403999998</v>
      </c>
    </row>
    <row r="1064" spans="1:24" x14ac:dyDescent="0.25">
      <c r="A1064">
        <v>20220600077</v>
      </c>
      <c r="B1064" s="95">
        <v>44715</v>
      </c>
      <c r="C1064" s="102">
        <f>YEAR(Tableau2[[#This Row],[2. date saisie]])</f>
        <v>2022</v>
      </c>
      <c r="D1064" s="102">
        <f>MONTH(Tableau2[[#This Row],[2. date saisie]])</f>
        <v>6</v>
      </c>
      <c r="E1064" s="102" t="str">
        <f t="shared" si="32"/>
        <v>06</v>
      </c>
      <c r="F1064" s="102" t="str">
        <f>_xlfn.CONCAT(Tableau2[[#This Row],[2a]],Tableau2[[#This Row],[2c]])</f>
        <v>202206</v>
      </c>
      <c r="G1064" s="96">
        <v>1513953</v>
      </c>
      <c r="H1064">
        <v>174</v>
      </c>
      <c r="I1064" s="102">
        <f>Tableau2[[#This Row],[4. poids OT (kg)]]/1000</f>
        <v>0.17399999999999999</v>
      </c>
      <c r="J1064" t="s">
        <v>47</v>
      </c>
      <c r="K1064">
        <v>100</v>
      </c>
      <c r="L1064">
        <v>91100</v>
      </c>
      <c r="M1064" t="s">
        <v>70</v>
      </c>
      <c r="N1064">
        <v>59243</v>
      </c>
      <c r="O1064" t="s">
        <v>101</v>
      </c>
      <c r="P1064">
        <v>250.57900000000001</v>
      </c>
      <c r="Q1064" t="s">
        <v>72</v>
      </c>
      <c r="R1064">
        <v>1969</v>
      </c>
      <c r="S1064" t="s">
        <v>69</v>
      </c>
      <c r="T1064">
        <f>VLOOKUP(Tableau2[[#This Row],[5. type transport]],'Taux émission CO2e'!$A$5:$D$16,4,0)</f>
        <v>0.16</v>
      </c>
      <c r="U1064">
        <f>VLOOKUP(Tableau2[[#This Row],[5. type transport]],'Taux émission CO2e'!$A$5:$B$16,2,0)</f>
        <v>0.3</v>
      </c>
      <c r="V1064">
        <f>VLOOKUP(Tableau2[[#This Row],[5. type transport]],'Taux émission CO2e'!$A$20:$D$31,4,0)</f>
        <v>6.7400000000000002E-2</v>
      </c>
      <c r="W1064">
        <f>VLOOKUP(Tableau2[[#This Row],[5. type transport]],'Taux émission CO2e'!$A$20:$B$31,2,0)</f>
        <v>0.7</v>
      </c>
      <c r="X1064" s="98">
        <f t="shared" si="33"/>
        <v>4.14991900428</v>
      </c>
    </row>
    <row r="1065" spans="1:24" x14ac:dyDescent="0.25">
      <c r="A1065">
        <v>20220600077</v>
      </c>
      <c r="B1065" s="95">
        <v>44715</v>
      </c>
      <c r="C1065" s="102">
        <f>YEAR(Tableau2[[#This Row],[2. date saisie]])</f>
        <v>2022</v>
      </c>
      <c r="D1065" s="102">
        <f>MONTH(Tableau2[[#This Row],[2. date saisie]])</f>
        <v>6</v>
      </c>
      <c r="E1065" s="102" t="str">
        <f t="shared" si="32"/>
        <v>06</v>
      </c>
      <c r="F1065" s="102" t="str">
        <f>_xlfn.CONCAT(Tableau2[[#This Row],[2a]],Tableau2[[#This Row],[2c]])</f>
        <v>202206</v>
      </c>
      <c r="G1065" s="96">
        <v>1513948</v>
      </c>
      <c r="H1065">
        <v>106</v>
      </c>
      <c r="I1065" s="102">
        <f>Tableau2[[#This Row],[4. poids OT (kg)]]/1000</f>
        <v>0.106</v>
      </c>
      <c r="J1065" t="s">
        <v>47</v>
      </c>
      <c r="K1065">
        <v>125</v>
      </c>
      <c r="L1065">
        <v>91100</v>
      </c>
      <c r="M1065" t="s">
        <v>70</v>
      </c>
      <c r="N1065">
        <v>44150</v>
      </c>
      <c r="O1065" t="s">
        <v>190</v>
      </c>
      <c r="P1065">
        <v>343.62400000000002</v>
      </c>
      <c r="Q1065" t="s">
        <v>72</v>
      </c>
      <c r="R1065">
        <v>1969</v>
      </c>
      <c r="S1065" t="s">
        <v>69</v>
      </c>
      <c r="T1065">
        <f>VLOOKUP(Tableau2[[#This Row],[5. type transport]],'Taux émission CO2e'!$A$5:$D$16,4,0)</f>
        <v>0.16</v>
      </c>
      <c r="U1065">
        <f>VLOOKUP(Tableau2[[#This Row],[5. type transport]],'Taux émission CO2e'!$A$5:$B$16,2,0)</f>
        <v>0.3</v>
      </c>
      <c r="V1065">
        <f>VLOOKUP(Tableau2[[#This Row],[5. type transport]],'Taux émission CO2e'!$A$20:$D$31,4,0)</f>
        <v>6.7400000000000002E-2</v>
      </c>
      <c r="W1065">
        <f>VLOOKUP(Tableau2[[#This Row],[5. type transport]],'Taux émission CO2e'!$A$20:$B$31,2,0)</f>
        <v>0.7</v>
      </c>
      <c r="X1065" s="98">
        <f t="shared" si="33"/>
        <v>3.4668500259200004</v>
      </c>
    </row>
    <row r="1066" spans="1:24" x14ac:dyDescent="0.25">
      <c r="A1066">
        <v>20220600077</v>
      </c>
      <c r="B1066" s="95">
        <v>44715</v>
      </c>
      <c r="C1066" s="102">
        <f>YEAR(Tableau2[[#This Row],[2. date saisie]])</f>
        <v>2022</v>
      </c>
      <c r="D1066" s="102">
        <f>MONTH(Tableau2[[#This Row],[2. date saisie]])</f>
        <v>6</v>
      </c>
      <c r="E1066" s="102" t="str">
        <f t="shared" si="32"/>
        <v>06</v>
      </c>
      <c r="F1066" s="102" t="str">
        <f>_xlfn.CONCAT(Tableau2[[#This Row],[2a]],Tableau2[[#This Row],[2c]])</f>
        <v>202206</v>
      </c>
      <c r="G1066" s="96">
        <v>1513950</v>
      </c>
      <c r="H1066">
        <v>174</v>
      </c>
      <c r="I1066" s="102">
        <f>Tableau2[[#This Row],[4. poids OT (kg)]]/1000</f>
        <v>0.17399999999999999</v>
      </c>
      <c r="J1066" t="s">
        <v>47</v>
      </c>
      <c r="K1066">
        <v>130</v>
      </c>
      <c r="L1066">
        <v>91100</v>
      </c>
      <c r="M1066" t="s">
        <v>70</v>
      </c>
      <c r="N1066">
        <v>80520</v>
      </c>
      <c r="O1066" t="s">
        <v>240</v>
      </c>
      <c r="P1066">
        <v>258.08999999999997</v>
      </c>
      <c r="Q1066" t="s">
        <v>72</v>
      </c>
      <c r="R1066">
        <v>1969</v>
      </c>
      <c r="S1066" t="s">
        <v>69</v>
      </c>
      <c r="T1066">
        <f>VLOOKUP(Tableau2[[#This Row],[5. type transport]],'Taux émission CO2e'!$A$5:$D$16,4,0)</f>
        <v>0.16</v>
      </c>
      <c r="U1066">
        <f>VLOOKUP(Tableau2[[#This Row],[5. type transport]],'Taux émission CO2e'!$A$5:$B$16,2,0)</f>
        <v>0.3</v>
      </c>
      <c r="V1066">
        <f>VLOOKUP(Tableau2[[#This Row],[5. type transport]],'Taux émission CO2e'!$A$20:$D$31,4,0)</f>
        <v>6.7400000000000002E-2</v>
      </c>
      <c r="W1066">
        <f>VLOOKUP(Tableau2[[#This Row],[5. type transport]],'Taux émission CO2e'!$A$20:$B$31,2,0)</f>
        <v>0.7</v>
      </c>
      <c r="X1066" s="98">
        <f t="shared" si="33"/>
        <v>4.2743110787999994</v>
      </c>
    </row>
    <row r="1067" spans="1:24" x14ac:dyDescent="0.25">
      <c r="A1067">
        <v>20220600077</v>
      </c>
      <c r="B1067" s="95">
        <v>44715</v>
      </c>
      <c r="C1067" s="102">
        <f>YEAR(Tableau2[[#This Row],[2. date saisie]])</f>
        <v>2022</v>
      </c>
      <c r="D1067" s="102">
        <f>MONTH(Tableau2[[#This Row],[2. date saisie]])</f>
        <v>6</v>
      </c>
      <c r="E1067" s="102" t="str">
        <f t="shared" si="32"/>
        <v>06</v>
      </c>
      <c r="F1067" s="102" t="str">
        <f>_xlfn.CONCAT(Tableau2[[#This Row],[2a]],Tableau2[[#This Row],[2c]])</f>
        <v>202206</v>
      </c>
      <c r="G1067" s="96">
        <v>1513721</v>
      </c>
      <c r="H1067">
        <v>150</v>
      </c>
      <c r="I1067" s="102">
        <f>Tableau2[[#This Row],[4. poids OT (kg)]]/1000</f>
        <v>0.15</v>
      </c>
      <c r="J1067" t="s">
        <v>46</v>
      </c>
      <c r="K1067">
        <v>135</v>
      </c>
      <c r="L1067">
        <v>59200</v>
      </c>
      <c r="M1067" t="s">
        <v>218</v>
      </c>
      <c r="N1067">
        <v>91100</v>
      </c>
      <c r="O1067" t="s">
        <v>76</v>
      </c>
      <c r="P1067">
        <v>266.87799999999999</v>
      </c>
      <c r="Q1067" t="s">
        <v>219</v>
      </c>
      <c r="R1067">
        <v>1970</v>
      </c>
      <c r="S1067" t="s">
        <v>78</v>
      </c>
      <c r="T1067">
        <f>VLOOKUP(Tableau2[[#This Row],[5. type transport]],'Taux émission CO2e'!$A$5:$D$16,4,0)</f>
        <v>0.16</v>
      </c>
      <c r="U1067">
        <f>VLOOKUP(Tableau2[[#This Row],[5. type transport]],'Taux émission CO2e'!$A$5:$B$16,2,0)</f>
        <v>0.3</v>
      </c>
      <c r="V1067">
        <f>VLOOKUP(Tableau2[[#This Row],[5. type transport]],'Taux émission CO2e'!$A$20:$D$31,4,0)</f>
        <v>6.7400000000000002E-2</v>
      </c>
      <c r="W1067">
        <f>VLOOKUP(Tableau2[[#This Row],[5. type transport]],'Taux émission CO2e'!$A$20:$B$31,2,0)</f>
        <v>0.7</v>
      </c>
      <c r="X1067" s="98">
        <f t="shared" si="33"/>
        <v>3.8102172059999999</v>
      </c>
    </row>
    <row r="1068" spans="1:24" x14ac:dyDescent="0.25">
      <c r="A1068">
        <v>20220600077</v>
      </c>
      <c r="B1068" s="95">
        <v>44715</v>
      </c>
      <c r="C1068" s="102">
        <f>YEAR(Tableau2[[#This Row],[2. date saisie]])</f>
        <v>2022</v>
      </c>
      <c r="D1068" s="102">
        <f>MONTH(Tableau2[[#This Row],[2. date saisie]])</f>
        <v>6</v>
      </c>
      <c r="E1068" s="102" t="str">
        <f t="shared" si="32"/>
        <v>06</v>
      </c>
      <c r="F1068" s="102" t="str">
        <f>_xlfn.CONCAT(Tableau2[[#This Row],[2a]],Tableau2[[#This Row],[2c]])</f>
        <v>202206</v>
      </c>
      <c r="G1068" s="96">
        <v>1513949</v>
      </c>
      <c r="H1068">
        <v>106</v>
      </c>
      <c r="I1068" s="102">
        <f>Tableau2[[#This Row],[4. poids OT (kg)]]/1000</f>
        <v>0.106</v>
      </c>
      <c r="J1068" t="s">
        <v>47</v>
      </c>
      <c r="K1068">
        <v>154</v>
      </c>
      <c r="L1068">
        <v>91100</v>
      </c>
      <c r="M1068" t="s">
        <v>70</v>
      </c>
      <c r="N1068">
        <v>25300</v>
      </c>
      <c r="O1068" t="s">
        <v>191</v>
      </c>
      <c r="P1068">
        <v>432.71899999999999</v>
      </c>
      <c r="Q1068" t="s">
        <v>72</v>
      </c>
      <c r="R1068">
        <v>1969</v>
      </c>
      <c r="S1068" t="s">
        <v>69</v>
      </c>
      <c r="T1068">
        <f>VLOOKUP(Tableau2[[#This Row],[5. type transport]],'Taux émission CO2e'!$A$5:$D$16,4,0)</f>
        <v>0.16</v>
      </c>
      <c r="U1068">
        <f>VLOOKUP(Tableau2[[#This Row],[5. type transport]],'Taux émission CO2e'!$A$5:$B$16,2,0)</f>
        <v>0.3</v>
      </c>
      <c r="V1068">
        <f>VLOOKUP(Tableau2[[#This Row],[5. type transport]],'Taux émission CO2e'!$A$20:$D$31,4,0)</f>
        <v>6.7400000000000002E-2</v>
      </c>
      <c r="W1068">
        <f>VLOOKUP(Tableau2[[#This Row],[5. type transport]],'Taux émission CO2e'!$A$20:$B$31,2,0)</f>
        <v>0.7</v>
      </c>
      <c r="X1068" s="98">
        <f t="shared" si="33"/>
        <v>4.3657366085199998</v>
      </c>
    </row>
    <row r="1069" spans="1:24" x14ac:dyDescent="0.25">
      <c r="A1069">
        <v>20220600077</v>
      </c>
      <c r="B1069" s="95">
        <v>44715</v>
      </c>
      <c r="C1069" s="102">
        <f>YEAR(Tableau2[[#This Row],[2. date saisie]])</f>
        <v>2022</v>
      </c>
      <c r="D1069" s="102">
        <f>MONTH(Tableau2[[#This Row],[2. date saisie]])</f>
        <v>6</v>
      </c>
      <c r="E1069" s="102" t="str">
        <f t="shared" si="32"/>
        <v>06</v>
      </c>
      <c r="F1069" s="102" t="str">
        <f>_xlfn.CONCAT(Tableau2[[#This Row],[2a]],Tableau2[[#This Row],[2c]])</f>
        <v>202206</v>
      </c>
      <c r="G1069" s="96">
        <v>1513720</v>
      </c>
      <c r="H1069">
        <v>150</v>
      </c>
      <c r="I1069" s="102">
        <f>Tableau2[[#This Row],[4. poids OT (kg)]]/1000</f>
        <v>0.15</v>
      </c>
      <c r="J1069" t="s">
        <v>46</v>
      </c>
      <c r="K1069">
        <v>158</v>
      </c>
      <c r="L1069">
        <v>59800</v>
      </c>
      <c r="M1069" t="s">
        <v>233</v>
      </c>
      <c r="N1069">
        <v>91100</v>
      </c>
      <c r="O1069" t="s">
        <v>76</v>
      </c>
      <c r="P1069">
        <v>254.203</v>
      </c>
      <c r="Q1069" t="s">
        <v>234</v>
      </c>
      <c r="R1069">
        <v>1970</v>
      </c>
      <c r="S1069" t="s">
        <v>69</v>
      </c>
      <c r="T1069">
        <f>VLOOKUP(Tableau2[[#This Row],[5. type transport]],'Taux émission CO2e'!$A$5:$D$16,4,0)</f>
        <v>0.16</v>
      </c>
      <c r="U1069">
        <f>VLOOKUP(Tableau2[[#This Row],[5. type transport]],'Taux émission CO2e'!$A$5:$B$16,2,0)</f>
        <v>0.3</v>
      </c>
      <c r="V1069">
        <f>VLOOKUP(Tableau2[[#This Row],[5. type transport]],'Taux émission CO2e'!$A$20:$D$31,4,0)</f>
        <v>6.7400000000000002E-2</v>
      </c>
      <c r="W1069">
        <f>VLOOKUP(Tableau2[[#This Row],[5. type transport]],'Taux émission CO2e'!$A$20:$B$31,2,0)</f>
        <v>0.7</v>
      </c>
      <c r="X1069" s="98">
        <f t="shared" si="33"/>
        <v>3.6292562310000003</v>
      </c>
    </row>
    <row r="1070" spans="1:24" x14ac:dyDescent="0.25">
      <c r="A1070">
        <v>20220600077</v>
      </c>
      <c r="B1070" s="95">
        <v>44715</v>
      </c>
      <c r="C1070" s="102">
        <f>YEAR(Tableau2[[#This Row],[2. date saisie]])</f>
        <v>2022</v>
      </c>
      <c r="D1070" s="102">
        <f>MONTH(Tableau2[[#This Row],[2. date saisie]])</f>
        <v>6</v>
      </c>
      <c r="E1070" s="102" t="str">
        <f t="shared" si="32"/>
        <v>06</v>
      </c>
      <c r="F1070" s="102" t="str">
        <f>_xlfn.CONCAT(Tableau2[[#This Row],[2a]],Tableau2[[#This Row],[2c]])</f>
        <v>202206</v>
      </c>
      <c r="G1070" s="96">
        <v>1513951</v>
      </c>
      <c r="H1070">
        <v>70</v>
      </c>
      <c r="I1070" s="102">
        <f>Tableau2[[#This Row],[4. poids OT (kg)]]/1000</f>
        <v>7.0000000000000007E-2</v>
      </c>
      <c r="J1070" t="s">
        <v>47</v>
      </c>
      <c r="K1070">
        <v>168</v>
      </c>
      <c r="L1070">
        <v>91100</v>
      </c>
      <c r="M1070" t="s">
        <v>70</v>
      </c>
      <c r="N1070">
        <v>4100</v>
      </c>
      <c r="O1070" t="s">
        <v>131</v>
      </c>
      <c r="P1070">
        <v>755.63400000000001</v>
      </c>
      <c r="Q1070" t="s">
        <v>72</v>
      </c>
      <c r="R1070">
        <v>1969</v>
      </c>
      <c r="S1070" t="s">
        <v>69</v>
      </c>
      <c r="T1070">
        <f>VLOOKUP(Tableau2[[#This Row],[5. type transport]],'Taux émission CO2e'!$A$5:$D$16,4,0)</f>
        <v>0.16</v>
      </c>
      <c r="U1070">
        <f>VLOOKUP(Tableau2[[#This Row],[5. type transport]],'Taux émission CO2e'!$A$5:$B$16,2,0)</f>
        <v>0.3</v>
      </c>
      <c r="V1070">
        <f>VLOOKUP(Tableau2[[#This Row],[5. type transport]],'Taux émission CO2e'!$A$20:$D$31,4,0)</f>
        <v>6.7400000000000002E-2</v>
      </c>
      <c r="W1070">
        <f>VLOOKUP(Tableau2[[#This Row],[5. type transport]],'Taux émission CO2e'!$A$20:$B$31,2,0)</f>
        <v>0.7</v>
      </c>
      <c r="X1070" s="98">
        <f t="shared" si="33"/>
        <v>5.0344870884000006</v>
      </c>
    </row>
    <row r="1071" spans="1:24" x14ac:dyDescent="0.25">
      <c r="A1071">
        <v>20220600077</v>
      </c>
      <c r="B1071" s="95">
        <v>44715</v>
      </c>
      <c r="C1071" s="102">
        <f>YEAR(Tableau2[[#This Row],[2. date saisie]])</f>
        <v>2022</v>
      </c>
      <c r="D1071" s="102">
        <f>MONTH(Tableau2[[#This Row],[2. date saisie]])</f>
        <v>6</v>
      </c>
      <c r="E1071" s="102" t="str">
        <f t="shared" si="32"/>
        <v>06</v>
      </c>
      <c r="F1071" s="102" t="str">
        <f>_xlfn.CONCAT(Tableau2[[#This Row],[2a]],Tableau2[[#This Row],[2c]])</f>
        <v>202206</v>
      </c>
      <c r="G1071" s="96">
        <v>1513079</v>
      </c>
      <c r="H1071">
        <v>300</v>
      </c>
      <c r="I1071" s="102">
        <f>Tableau2[[#This Row],[4. poids OT (kg)]]/1000</f>
        <v>0.3</v>
      </c>
      <c r="J1071" t="s">
        <v>47</v>
      </c>
      <c r="K1071">
        <v>200</v>
      </c>
      <c r="L1071">
        <v>76380</v>
      </c>
      <c r="M1071" t="s">
        <v>216</v>
      </c>
      <c r="N1071">
        <v>91100</v>
      </c>
      <c r="O1071" t="s">
        <v>76</v>
      </c>
      <c r="P1071">
        <v>173.22</v>
      </c>
      <c r="Q1071" t="s">
        <v>217</v>
      </c>
      <c r="R1071">
        <v>1997</v>
      </c>
      <c r="S1071" t="s">
        <v>78</v>
      </c>
      <c r="T1071">
        <f>VLOOKUP(Tableau2[[#This Row],[5. type transport]],'Taux émission CO2e'!$A$5:$D$16,4,0)</f>
        <v>0.16</v>
      </c>
      <c r="U1071">
        <f>VLOOKUP(Tableau2[[#This Row],[5. type transport]],'Taux émission CO2e'!$A$5:$B$16,2,0)</f>
        <v>0.3</v>
      </c>
      <c r="V1071">
        <f>VLOOKUP(Tableau2[[#This Row],[5. type transport]],'Taux émission CO2e'!$A$20:$D$31,4,0)</f>
        <v>6.7400000000000002E-2</v>
      </c>
      <c r="W1071">
        <f>VLOOKUP(Tableau2[[#This Row],[5. type transport]],'Taux émission CO2e'!$A$20:$B$31,2,0)</f>
        <v>0.7</v>
      </c>
      <c r="X1071" s="98">
        <f t="shared" si="33"/>
        <v>4.94612388</v>
      </c>
    </row>
    <row r="1072" spans="1:24" x14ac:dyDescent="0.25">
      <c r="A1072">
        <v>20220600077</v>
      </c>
      <c r="B1072" s="95">
        <v>44715</v>
      </c>
      <c r="C1072" s="102">
        <f>YEAR(Tableau2[[#This Row],[2. date saisie]])</f>
        <v>2022</v>
      </c>
      <c r="D1072" s="102">
        <f>MONTH(Tableau2[[#This Row],[2. date saisie]])</f>
        <v>6</v>
      </c>
      <c r="E1072" s="102" t="str">
        <f t="shared" si="32"/>
        <v>06</v>
      </c>
      <c r="F1072" s="102" t="str">
        <f>_xlfn.CONCAT(Tableau2[[#This Row],[2a]],Tableau2[[#This Row],[2c]])</f>
        <v>202206</v>
      </c>
      <c r="G1072" s="96">
        <v>1513525</v>
      </c>
      <c r="H1072">
        <v>400</v>
      </c>
      <c r="I1072" s="102">
        <f>Tableau2[[#This Row],[4. poids OT (kg)]]/1000</f>
        <v>0.4</v>
      </c>
      <c r="J1072" t="s">
        <v>46</v>
      </c>
      <c r="K1072">
        <v>200</v>
      </c>
      <c r="L1072">
        <v>62780</v>
      </c>
      <c r="M1072" t="s">
        <v>113</v>
      </c>
      <c r="N1072">
        <v>91100</v>
      </c>
      <c r="O1072" t="s">
        <v>76</v>
      </c>
      <c r="P1072">
        <v>278.49700000000001</v>
      </c>
      <c r="Q1072" t="s">
        <v>114</v>
      </c>
      <c r="R1072">
        <v>1987</v>
      </c>
      <c r="S1072" t="s">
        <v>78</v>
      </c>
      <c r="T1072">
        <f>VLOOKUP(Tableau2[[#This Row],[5. type transport]],'Taux émission CO2e'!$A$5:$D$16,4,0)</f>
        <v>0.16</v>
      </c>
      <c r="U1072">
        <f>VLOOKUP(Tableau2[[#This Row],[5. type transport]],'Taux émission CO2e'!$A$5:$B$16,2,0)</f>
        <v>0.3</v>
      </c>
      <c r="V1072">
        <f>VLOOKUP(Tableau2[[#This Row],[5. type transport]],'Taux émission CO2e'!$A$20:$D$31,4,0)</f>
        <v>6.7400000000000002E-2</v>
      </c>
      <c r="W1072">
        <f>VLOOKUP(Tableau2[[#This Row],[5. type transport]],'Taux émission CO2e'!$A$20:$B$31,2,0)</f>
        <v>0.7</v>
      </c>
      <c r="X1072" s="98">
        <f t="shared" si="33"/>
        <v>10.602937784000002</v>
      </c>
    </row>
    <row r="1073" spans="1:24" x14ac:dyDescent="0.25">
      <c r="A1073">
        <v>20220600077</v>
      </c>
      <c r="B1073" s="95">
        <v>44715</v>
      </c>
      <c r="C1073" s="102">
        <f>YEAR(Tableau2[[#This Row],[2. date saisie]])</f>
        <v>2022</v>
      </c>
      <c r="D1073" s="102">
        <f>MONTH(Tableau2[[#This Row],[2. date saisie]])</f>
        <v>6</v>
      </c>
      <c r="E1073" s="102" t="str">
        <f t="shared" si="32"/>
        <v>06</v>
      </c>
      <c r="F1073" s="102" t="str">
        <f>_xlfn.CONCAT(Tableau2[[#This Row],[2a]],Tableau2[[#This Row],[2c]])</f>
        <v>202206</v>
      </c>
      <c r="G1073" s="96">
        <v>1513947</v>
      </c>
      <c r="H1073">
        <v>212</v>
      </c>
      <c r="I1073" s="102">
        <f>Tableau2[[#This Row],[4. poids OT (kg)]]/1000</f>
        <v>0.21199999999999999</v>
      </c>
      <c r="J1073" t="s">
        <v>47</v>
      </c>
      <c r="K1073">
        <v>205</v>
      </c>
      <c r="L1073">
        <v>91100</v>
      </c>
      <c r="M1073" t="s">
        <v>70</v>
      </c>
      <c r="N1073">
        <v>21300</v>
      </c>
      <c r="O1073" t="s">
        <v>89</v>
      </c>
      <c r="P1073">
        <v>279.79899999999998</v>
      </c>
      <c r="Q1073" t="s">
        <v>72</v>
      </c>
      <c r="R1073">
        <v>1969</v>
      </c>
      <c r="S1073" t="s">
        <v>69</v>
      </c>
      <c r="T1073">
        <f>VLOOKUP(Tableau2[[#This Row],[5. type transport]],'Taux émission CO2e'!$A$5:$D$16,4,0)</f>
        <v>0.16</v>
      </c>
      <c r="U1073">
        <f>VLOOKUP(Tableau2[[#This Row],[5. type transport]],'Taux émission CO2e'!$A$5:$B$16,2,0)</f>
        <v>0.3</v>
      </c>
      <c r="V1073">
        <f>VLOOKUP(Tableau2[[#This Row],[5. type transport]],'Taux émission CO2e'!$A$20:$D$31,4,0)</f>
        <v>6.7400000000000002E-2</v>
      </c>
      <c r="W1073">
        <f>VLOOKUP(Tableau2[[#This Row],[5. type transport]],'Taux émission CO2e'!$A$20:$B$31,2,0)</f>
        <v>0.7</v>
      </c>
      <c r="X1073" s="98">
        <f t="shared" si="33"/>
        <v>5.6458289898399991</v>
      </c>
    </row>
    <row r="1074" spans="1:24" x14ac:dyDescent="0.25">
      <c r="A1074">
        <v>20220600077</v>
      </c>
      <c r="B1074" s="95">
        <v>44715</v>
      </c>
      <c r="C1074" s="102">
        <f>YEAR(Tableau2[[#This Row],[2. date saisie]])</f>
        <v>2022</v>
      </c>
      <c r="D1074" s="102">
        <f>MONTH(Tableau2[[#This Row],[2. date saisie]])</f>
        <v>6</v>
      </c>
      <c r="E1074" s="102" t="str">
        <f t="shared" si="32"/>
        <v>06</v>
      </c>
      <c r="F1074" s="102" t="str">
        <f>_xlfn.CONCAT(Tableau2[[#This Row],[2a]],Tableau2[[#This Row],[2c]])</f>
        <v>202206</v>
      </c>
      <c r="G1074" s="96">
        <v>1513946</v>
      </c>
      <c r="H1074">
        <v>212</v>
      </c>
      <c r="I1074" s="102">
        <f>Tableau2[[#This Row],[4. poids OT (kg)]]/1000</f>
        <v>0.21199999999999999</v>
      </c>
      <c r="J1074" t="s">
        <v>47</v>
      </c>
      <c r="K1074">
        <v>260</v>
      </c>
      <c r="L1074">
        <v>91100</v>
      </c>
      <c r="M1074" t="s">
        <v>70</v>
      </c>
      <c r="N1074">
        <v>73490</v>
      </c>
      <c r="O1074" t="s">
        <v>181</v>
      </c>
      <c r="P1074">
        <v>539.01400000000001</v>
      </c>
      <c r="Q1074" t="s">
        <v>72</v>
      </c>
      <c r="R1074">
        <v>1969</v>
      </c>
      <c r="S1074" t="s">
        <v>69</v>
      </c>
      <c r="T1074">
        <f>VLOOKUP(Tableau2[[#This Row],[5. type transport]],'Taux émission CO2e'!$A$5:$D$16,4,0)</f>
        <v>0.16</v>
      </c>
      <c r="U1074">
        <f>VLOOKUP(Tableau2[[#This Row],[5. type transport]],'Taux émission CO2e'!$A$5:$B$16,2,0)</f>
        <v>0.3</v>
      </c>
      <c r="V1074">
        <f>VLOOKUP(Tableau2[[#This Row],[5. type transport]],'Taux émission CO2e'!$A$20:$D$31,4,0)</f>
        <v>6.7400000000000002E-2</v>
      </c>
      <c r="W1074">
        <f>VLOOKUP(Tableau2[[#This Row],[5. type transport]],'Taux émission CO2e'!$A$20:$B$31,2,0)</f>
        <v>0.7</v>
      </c>
      <c r="X1074" s="98">
        <f t="shared" si="33"/>
        <v>10.87631073424</v>
      </c>
    </row>
    <row r="1075" spans="1:24" x14ac:dyDescent="0.25">
      <c r="A1075">
        <v>20220600077</v>
      </c>
      <c r="B1075" s="95">
        <v>44715</v>
      </c>
      <c r="C1075" s="102">
        <f>YEAR(Tableau2[[#This Row],[2. date saisie]])</f>
        <v>2022</v>
      </c>
      <c r="D1075" s="102">
        <f>MONTH(Tableau2[[#This Row],[2. date saisie]])</f>
        <v>6</v>
      </c>
      <c r="E1075" s="102" t="str">
        <f t="shared" si="32"/>
        <v>06</v>
      </c>
      <c r="F1075" s="102" t="str">
        <f>_xlfn.CONCAT(Tableau2[[#This Row],[2a]],Tableau2[[#This Row],[2c]])</f>
        <v>202206</v>
      </c>
      <c r="G1075" s="96">
        <v>1512494</v>
      </c>
      <c r="H1075">
        <v>450</v>
      </c>
      <c r="I1075" s="102">
        <f>Tableau2[[#This Row],[4. poids OT (kg)]]/1000</f>
        <v>0.45</v>
      </c>
      <c r="J1075" t="s">
        <v>47</v>
      </c>
      <c r="K1075">
        <v>280</v>
      </c>
      <c r="L1075">
        <v>19410</v>
      </c>
      <c r="M1075" t="s">
        <v>196</v>
      </c>
      <c r="N1075">
        <v>91100</v>
      </c>
      <c r="O1075" t="s">
        <v>76</v>
      </c>
      <c r="P1075">
        <v>456.06700000000001</v>
      </c>
      <c r="Q1075" t="s">
        <v>197</v>
      </c>
      <c r="R1075">
        <v>1990</v>
      </c>
      <c r="S1075" t="s">
        <v>69</v>
      </c>
      <c r="T1075">
        <f>VLOOKUP(Tableau2[[#This Row],[5. type transport]],'Taux émission CO2e'!$A$5:$D$16,4,0)</f>
        <v>0.16</v>
      </c>
      <c r="U1075">
        <f>VLOOKUP(Tableau2[[#This Row],[5. type transport]],'Taux émission CO2e'!$A$5:$B$16,2,0)</f>
        <v>0.3</v>
      </c>
      <c r="V1075">
        <f>VLOOKUP(Tableau2[[#This Row],[5. type transport]],'Taux émission CO2e'!$A$20:$D$31,4,0)</f>
        <v>6.7400000000000002E-2</v>
      </c>
      <c r="W1075">
        <f>VLOOKUP(Tableau2[[#This Row],[5. type transport]],'Taux émission CO2e'!$A$20:$B$31,2,0)</f>
        <v>0.7</v>
      </c>
      <c r="X1075" s="98">
        <f t="shared" si="33"/>
        <v>19.533805677</v>
      </c>
    </row>
    <row r="1076" spans="1:24" x14ac:dyDescent="0.25">
      <c r="A1076">
        <v>20220600077</v>
      </c>
      <c r="B1076" s="95">
        <v>44715</v>
      </c>
      <c r="C1076" s="102">
        <f>YEAR(Tableau2[[#This Row],[2. date saisie]])</f>
        <v>2022</v>
      </c>
      <c r="D1076" s="102">
        <f>MONTH(Tableau2[[#This Row],[2. date saisie]])</f>
        <v>6</v>
      </c>
      <c r="E1076" s="102" t="str">
        <f t="shared" si="32"/>
        <v>06</v>
      </c>
      <c r="F1076" s="102" t="str">
        <f>_xlfn.CONCAT(Tableau2[[#This Row],[2a]],Tableau2[[#This Row],[2c]])</f>
        <v>202206</v>
      </c>
      <c r="G1076" s="96">
        <v>1514175</v>
      </c>
      <c r="H1076">
        <v>300</v>
      </c>
      <c r="I1076" s="102">
        <f>Tableau2[[#This Row],[4. poids OT (kg)]]/1000</f>
        <v>0.3</v>
      </c>
      <c r="J1076" t="s">
        <v>47</v>
      </c>
      <c r="K1076">
        <v>360</v>
      </c>
      <c r="L1076">
        <v>91100</v>
      </c>
      <c r="M1076" t="s">
        <v>70</v>
      </c>
      <c r="N1076">
        <v>1868</v>
      </c>
      <c r="O1076" t="s">
        <v>172</v>
      </c>
      <c r="P1076">
        <v>539.096</v>
      </c>
      <c r="Q1076" t="s">
        <v>72</v>
      </c>
      <c r="R1076">
        <v>1969</v>
      </c>
      <c r="S1076" t="s">
        <v>69</v>
      </c>
      <c r="T1076">
        <f>VLOOKUP(Tableau2[[#This Row],[5. type transport]],'Taux émission CO2e'!$A$5:$D$16,4,0)</f>
        <v>0.16</v>
      </c>
      <c r="U1076">
        <f>VLOOKUP(Tableau2[[#This Row],[5. type transport]],'Taux émission CO2e'!$A$5:$B$16,2,0)</f>
        <v>0.3</v>
      </c>
      <c r="V1076">
        <f>VLOOKUP(Tableau2[[#This Row],[5. type transport]],'Taux émission CO2e'!$A$20:$D$31,4,0)</f>
        <v>6.7400000000000002E-2</v>
      </c>
      <c r="W1076">
        <f>VLOOKUP(Tableau2[[#This Row],[5. type transport]],'Taux émission CO2e'!$A$20:$B$31,2,0)</f>
        <v>0.7</v>
      </c>
      <c r="X1076" s="98">
        <f t="shared" si="33"/>
        <v>15.393347184</v>
      </c>
    </row>
    <row r="1077" spans="1:24" x14ac:dyDescent="0.25">
      <c r="A1077">
        <v>20220600077</v>
      </c>
      <c r="B1077" s="95">
        <v>44718</v>
      </c>
      <c r="C1077" s="102">
        <f>YEAR(Tableau2[[#This Row],[2. date saisie]])</f>
        <v>2022</v>
      </c>
      <c r="D1077" s="102">
        <f>MONTH(Tableau2[[#This Row],[2. date saisie]])</f>
        <v>6</v>
      </c>
      <c r="E1077" s="102" t="str">
        <f t="shared" si="32"/>
        <v>06</v>
      </c>
      <c r="F1077" s="102" t="str">
        <f>_xlfn.CONCAT(Tableau2[[#This Row],[2a]],Tableau2[[#This Row],[2c]])</f>
        <v>202206</v>
      </c>
      <c r="G1077" s="96">
        <v>1513797</v>
      </c>
      <c r="H1077">
        <v>300</v>
      </c>
      <c r="I1077" s="102">
        <f>Tableau2[[#This Row],[4. poids OT (kg)]]/1000</f>
        <v>0.3</v>
      </c>
      <c r="J1077" t="s">
        <v>47</v>
      </c>
      <c r="K1077">
        <v>200</v>
      </c>
      <c r="L1077">
        <v>8090</v>
      </c>
      <c r="M1077" t="s">
        <v>81</v>
      </c>
      <c r="N1077">
        <v>91100</v>
      </c>
      <c r="O1077" t="s">
        <v>76</v>
      </c>
      <c r="P1077">
        <v>258.04300000000001</v>
      </c>
      <c r="Q1077" t="s">
        <v>124</v>
      </c>
      <c r="R1077">
        <v>1992</v>
      </c>
      <c r="S1077" t="s">
        <v>78</v>
      </c>
      <c r="T1077">
        <f>VLOOKUP(Tableau2[[#This Row],[5. type transport]],'Taux émission CO2e'!$A$5:$D$16,4,0)</f>
        <v>0.16</v>
      </c>
      <c r="U1077">
        <f>VLOOKUP(Tableau2[[#This Row],[5. type transport]],'Taux émission CO2e'!$A$5:$B$16,2,0)</f>
        <v>0.3</v>
      </c>
      <c r="V1077">
        <f>VLOOKUP(Tableau2[[#This Row],[5. type transport]],'Taux émission CO2e'!$A$20:$D$31,4,0)</f>
        <v>6.7400000000000002E-2</v>
      </c>
      <c r="W1077">
        <f>VLOOKUP(Tableau2[[#This Row],[5. type transport]],'Taux émission CO2e'!$A$20:$B$31,2,0)</f>
        <v>0.7</v>
      </c>
      <c r="X1077" s="98">
        <f t="shared" si="33"/>
        <v>7.3681598219999991</v>
      </c>
    </row>
    <row r="1078" spans="1:24" x14ac:dyDescent="0.25">
      <c r="A1078">
        <v>20220600077</v>
      </c>
      <c r="B1078" s="95">
        <v>44719</v>
      </c>
      <c r="C1078" s="102">
        <f>YEAR(Tableau2[[#This Row],[2. date saisie]])</f>
        <v>2022</v>
      </c>
      <c r="D1078" s="102">
        <f>MONTH(Tableau2[[#This Row],[2. date saisie]])</f>
        <v>6</v>
      </c>
      <c r="E1078" s="102" t="str">
        <f t="shared" si="32"/>
        <v>06</v>
      </c>
      <c r="F1078" s="102" t="str">
        <f>_xlfn.CONCAT(Tableau2[[#This Row],[2a]],Tableau2[[#This Row],[2c]])</f>
        <v>202206</v>
      </c>
      <c r="G1078" s="96">
        <v>1514941</v>
      </c>
      <c r="H1078">
        <v>224</v>
      </c>
      <c r="I1078" s="102">
        <f>Tableau2[[#This Row],[4. poids OT (kg)]]/1000</f>
        <v>0.224</v>
      </c>
      <c r="J1078" t="s">
        <v>47</v>
      </c>
      <c r="K1078">
        <v>210</v>
      </c>
      <c r="L1078">
        <v>91100</v>
      </c>
      <c r="M1078" t="s">
        <v>70</v>
      </c>
      <c r="N1078">
        <v>53120</v>
      </c>
      <c r="O1078" t="s">
        <v>208</v>
      </c>
      <c r="P1078">
        <v>316.77699999999999</v>
      </c>
      <c r="Q1078" t="s">
        <v>72</v>
      </c>
      <c r="R1078">
        <v>1969</v>
      </c>
      <c r="S1078" t="s">
        <v>69</v>
      </c>
      <c r="T1078">
        <f>VLOOKUP(Tableau2[[#This Row],[5. type transport]],'Taux émission CO2e'!$A$5:$D$16,4,0)</f>
        <v>0.16</v>
      </c>
      <c r="U1078">
        <f>VLOOKUP(Tableau2[[#This Row],[5. type transport]],'Taux émission CO2e'!$A$5:$B$16,2,0)</f>
        <v>0.3</v>
      </c>
      <c r="V1078">
        <f>VLOOKUP(Tableau2[[#This Row],[5. type transport]],'Taux émission CO2e'!$A$20:$D$31,4,0)</f>
        <v>6.7400000000000002E-2</v>
      </c>
      <c r="W1078">
        <f>VLOOKUP(Tableau2[[#This Row],[5. type transport]],'Taux émission CO2e'!$A$20:$B$31,2,0)</f>
        <v>0.7</v>
      </c>
      <c r="X1078" s="98">
        <f t="shared" si="33"/>
        <v>6.7537870086399998</v>
      </c>
    </row>
    <row r="1079" spans="1:24" x14ac:dyDescent="0.25">
      <c r="A1079">
        <v>20220600077</v>
      </c>
      <c r="B1079" s="95">
        <v>44719</v>
      </c>
      <c r="C1079" s="102">
        <f>YEAR(Tableau2[[#This Row],[2. date saisie]])</f>
        <v>2022</v>
      </c>
      <c r="D1079" s="102">
        <f>MONTH(Tableau2[[#This Row],[2. date saisie]])</f>
        <v>6</v>
      </c>
      <c r="E1079" s="102" t="str">
        <f t="shared" si="32"/>
        <v>06</v>
      </c>
      <c r="F1079" s="102" t="str">
        <f>_xlfn.CONCAT(Tableau2[[#This Row],[2a]],Tableau2[[#This Row],[2c]])</f>
        <v>202206</v>
      </c>
      <c r="G1079" s="96">
        <v>1514940</v>
      </c>
      <c r="H1079">
        <v>348</v>
      </c>
      <c r="I1079" s="102">
        <f>Tableau2[[#This Row],[4. poids OT (kg)]]/1000</f>
        <v>0.34799999999999998</v>
      </c>
      <c r="J1079" t="s">
        <v>47</v>
      </c>
      <c r="K1079">
        <v>215</v>
      </c>
      <c r="L1079">
        <v>91100</v>
      </c>
      <c r="M1079" t="s">
        <v>70</v>
      </c>
      <c r="N1079">
        <v>59200</v>
      </c>
      <c r="O1079" t="s">
        <v>90</v>
      </c>
      <c r="P1079">
        <v>265.54500000000002</v>
      </c>
      <c r="Q1079" t="s">
        <v>72</v>
      </c>
      <c r="R1079">
        <v>1969</v>
      </c>
      <c r="S1079" t="s">
        <v>69</v>
      </c>
      <c r="T1079">
        <f>VLOOKUP(Tableau2[[#This Row],[5. type transport]],'Taux émission CO2e'!$A$5:$D$16,4,0)</f>
        <v>0.16</v>
      </c>
      <c r="U1079">
        <f>VLOOKUP(Tableau2[[#This Row],[5. type transport]],'Taux émission CO2e'!$A$5:$B$16,2,0)</f>
        <v>0.3</v>
      </c>
      <c r="V1079">
        <f>VLOOKUP(Tableau2[[#This Row],[5. type transport]],'Taux émission CO2e'!$A$20:$D$31,4,0)</f>
        <v>6.7400000000000002E-2</v>
      </c>
      <c r="W1079">
        <f>VLOOKUP(Tableau2[[#This Row],[5. type transport]],'Taux émission CO2e'!$A$20:$B$31,2,0)</f>
        <v>0.7</v>
      </c>
      <c r="X1079" s="98">
        <f t="shared" si="33"/>
        <v>8.7955514388000005</v>
      </c>
    </row>
    <row r="1080" spans="1:24" x14ac:dyDescent="0.25">
      <c r="A1080">
        <v>20220600077</v>
      </c>
      <c r="B1080" s="95">
        <v>44719</v>
      </c>
      <c r="C1080" s="102">
        <f>YEAR(Tableau2[[#This Row],[2. date saisie]])</f>
        <v>2022</v>
      </c>
      <c r="D1080" s="102">
        <f>MONTH(Tableau2[[#This Row],[2. date saisie]])</f>
        <v>6</v>
      </c>
      <c r="E1080" s="102" t="str">
        <f t="shared" si="32"/>
        <v>06</v>
      </c>
      <c r="F1080" s="102" t="str">
        <f>_xlfn.CONCAT(Tableau2[[#This Row],[2a]],Tableau2[[#This Row],[2c]])</f>
        <v>202206</v>
      </c>
      <c r="G1080" s="96">
        <v>1514418</v>
      </c>
      <c r="H1080">
        <v>750</v>
      </c>
      <c r="I1080" s="102">
        <f>Tableau2[[#This Row],[4. poids OT (kg)]]/1000</f>
        <v>0.75</v>
      </c>
      <c r="J1080" t="s">
        <v>46</v>
      </c>
      <c r="K1080">
        <v>280</v>
      </c>
      <c r="L1080">
        <v>93000</v>
      </c>
      <c r="M1080" t="s">
        <v>145</v>
      </c>
      <c r="N1080">
        <v>91100</v>
      </c>
      <c r="O1080" t="s">
        <v>76</v>
      </c>
      <c r="P1080">
        <v>52.249000000000002</v>
      </c>
      <c r="Q1080" t="s">
        <v>146</v>
      </c>
      <c r="R1080">
        <v>1971</v>
      </c>
      <c r="S1080" t="s">
        <v>69</v>
      </c>
      <c r="T1080">
        <f>VLOOKUP(Tableau2[[#This Row],[5. type transport]],'Taux émission CO2e'!$A$5:$D$16,4,0)</f>
        <v>0.16</v>
      </c>
      <c r="U1080">
        <f>VLOOKUP(Tableau2[[#This Row],[5. type transport]],'Taux émission CO2e'!$A$5:$B$16,2,0)</f>
        <v>0.3</v>
      </c>
      <c r="V1080">
        <f>VLOOKUP(Tableau2[[#This Row],[5. type transport]],'Taux émission CO2e'!$A$20:$D$31,4,0)</f>
        <v>6.7400000000000002E-2</v>
      </c>
      <c r="W1080">
        <f>VLOOKUP(Tableau2[[#This Row],[5. type transport]],'Taux émission CO2e'!$A$20:$B$31,2,0)</f>
        <v>0.7</v>
      </c>
      <c r="X1080" s="98">
        <f t="shared" si="33"/>
        <v>3.7297948650000006</v>
      </c>
    </row>
    <row r="1081" spans="1:24" x14ac:dyDescent="0.25">
      <c r="A1081">
        <v>20220600077</v>
      </c>
      <c r="B1081" s="95">
        <v>44719</v>
      </c>
      <c r="C1081" s="102">
        <f>YEAR(Tableau2[[#This Row],[2. date saisie]])</f>
        <v>2022</v>
      </c>
      <c r="D1081" s="102">
        <f>MONTH(Tableau2[[#This Row],[2. date saisie]])</f>
        <v>6</v>
      </c>
      <c r="E1081" s="102" t="str">
        <f t="shared" si="32"/>
        <v>06</v>
      </c>
      <c r="F1081" s="102" t="str">
        <f>_xlfn.CONCAT(Tableau2[[#This Row],[2a]],Tableau2[[#This Row],[2c]])</f>
        <v>202206</v>
      </c>
      <c r="G1081" s="96">
        <v>1514222</v>
      </c>
      <c r="H1081">
        <v>300</v>
      </c>
      <c r="I1081" s="102">
        <f>Tableau2[[#This Row],[4. poids OT (kg)]]/1000</f>
        <v>0.3</v>
      </c>
      <c r="J1081" t="s">
        <v>47</v>
      </c>
      <c r="K1081">
        <v>300</v>
      </c>
      <c r="L1081">
        <v>39570</v>
      </c>
      <c r="M1081" t="s">
        <v>115</v>
      </c>
      <c r="N1081">
        <v>91100</v>
      </c>
      <c r="O1081" t="s">
        <v>76</v>
      </c>
      <c r="P1081">
        <v>380.58600000000001</v>
      </c>
      <c r="Q1081" t="s">
        <v>116</v>
      </c>
      <c r="R1081">
        <v>1986</v>
      </c>
      <c r="S1081" t="s">
        <v>69</v>
      </c>
      <c r="T1081">
        <f>VLOOKUP(Tableau2[[#This Row],[5. type transport]],'Taux émission CO2e'!$A$5:$D$16,4,0)</f>
        <v>0.16</v>
      </c>
      <c r="U1081">
        <f>VLOOKUP(Tableau2[[#This Row],[5. type transport]],'Taux émission CO2e'!$A$5:$B$16,2,0)</f>
        <v>0.3</v>
      </c>
      <c r="V1081">
        <f>VLOOKUP(Tableau2[[#This Row],[5. type transport]],'Taux émission CO2e'!$A$20:$D$31,4,0)</f>
        <v>6.7400000000000002E-2</v>
      </c>
      <c r="W1081">
        <f>VLOOKUP(Tableau2[[#This Row],[5. type transport]],'Taux émission CO2e'!$A$20:$B$31,2,0)</f>
        <v>0.7</v>
      </c>
      <c r="X1081" s="98">
        <f t="shared" si="33"/>
        <v>10.867252643999999</v>
      </c>
    </row>
    <row r="1082" spans="1:24" x14ac:dyDescent="0.25">
      <c r="A1082">
        <v>20220600077</v>
      </c>
      <c r="B1082" s="95">
        <v>44720</v>
      </c>
      <c r="C1082" s="102">
        <f>YEAR(Tableau2[[#This Row],[2. date saisie]])</f>
        <v>2022</v>
      </c>
      <c r="D1082" s="102">
        <f>MONTH(Tableau2[[#This Row],[2. date saisie]])</f>
        <v>6</v>
      </c>
      <c r="E1082" s="102" t="str">
        <f t="shared" si="32"/>
        <v>06</v>
      </c>
      <c r="F1082" s="102" t="str">
        <f>_xlfn.CONCAT(Tableau2[[#This Row],[2a]],Tableau2[[#This Row],[2c]])</f>
        <v>202206</v>
      </c>
      <c r="G1082" s="96">
        <v>1514724</v>
      </c>
      <c r="H1082">
        <v>300</v>
      </c>
      <c r="I1082" s="102">
        <f>Tableau2[[#This Row],[4. poids OT (kg)]]/1000</f>
        <v>0.3</v>
      </c>
      <c r="J1082" t="s">
        <v>39</v>
      </c>
      <c r="K1082">
        <v>100</v>
      </c>
      <c r="L1082">
        <v>94440</v>
      </c>
      <c r="M1082" t="s">
        <v>87</v>
      </c>
      <c r="N1082">
        <v>91100</v>
      </c>
      <c r="O1082" t="s">
        <v>76</v>
      </c>
      <c r="P1082">
        <v>33.991</v>
      </c>
      <c r="Q1082" t="s">
        <v>88</v>
      </c>
      <c r="R1082">
        <v>1976</v>
      </c>
      <c r="S1082" t="s">
        <v>69</v>
      </c>
      <c r="T1082">
        <f>VLOOKUP(Tableau2[[#This Row],[5. type transport]],'Taux émission CO2e'!$A$5:$D$16,4,0)</f>
        <v>0.24099999999999999</v>
      </c>
      <c r="U1082">
        <f>VLOOKUP(Tableau2[[#This Row],[5. type transport]],'Taux émission CO2e'!$A$5:$B$16,2,0)</f>
        <v>1</v>
      </c>
      <c r="V1082">
        <f>VLOOKUP(Tableau2[[#This Row],[5. type transport]],'Taux émission CO2e'!$A$20:$D$31,4,0)</f>
        <v>0</v>
      </c>
      <c r="W1082">
        <f>VLOOKUP(Tableau2[[#This Row],[5. type transport]],'Taux émission CO2e'!$A$20:$B$31,2,0)</f>
        <v>0</v>
      </c>
      <c r="X1082" s="98">
        <f t="shared" si="33"/>
        <v>2.4575492999999997</v>
      </c>
    </row>
    <row r="1083" spans="1:24" x14ac:dyDescent="0.25">
      <c r="A1083">
        <v>20220600077</v>
      </c>
      <c r="B1083" s="95">
        <v>44720</v>
      </c>
      <c r="C1083" s="102">
        <f>YEAR(Tableau2[[#This Row],[2. date saisie]])</f>
        <v>2022</v>
      </c>
      <c r="D1083" s="102">
        <f>MONTH(Tableau2[[#This Row],[2. date saisie]])</f>
        <v>6</v>
      </c>
      <c r="E1083" s="102" t="str">
        <f t="shared" si="32"/>
        <v>06</v>
      </c>
      <c r="F1083" s="102" t="str">
        <f>_xlfn.CONCAT(Tableau2[[#This Row],[2a]],Tableau2[[#This Row],[2c]])</f>
        <v>202206</v>
      </c>
      <c r="G1083" s="96">
        <v>1515714</v>
      </c>
      <c r="H1083">
        <v>106</v>
      </c>
      <c r="I1083" s="102">
        <f>Tableau2[[#This Row],[4. poids OT (kg)]]/1000</f>
        <v>0.106</v>
      </c>
      <c r="J1083" t="s">
        <v>47</v>
      </c>
      <c r="K1083">
        <v>100</v>
      </c>
      <c r="L1083">
        <v>91100</v>
      </c>
      <c r="M1083" t="s">
        <v>70</v>
      </c>
      <c r="N1083">
        <v>37220</v>
      </c>
      <c r="O1083" t="s">
        <v>165</v>
      </c>
      <c r="P1083">
        <v>278.33600000000001</v>
      </c>
      <c r="Q1083" t="s">
        <v>72</v>
      </c>
      <c r="R1083">
        <v>1969</v>
      </c>
      <c r="S1083" t="s">
        <v>69</v>
      </c>
      <c r="T1083">
        <f>VLOOKUP(Tableau2[[#This Row],[5. type transport]],'Taux émission CO2e'!$A$5:$D$16,4,0)</f>
        <v>0.16</v>
      </c>
      <c r="U1083">
        <f>VLOOKUP(Tableau2[[#This Row],[5. type transport]],'Taux émission CO2e'!$A$5:$B$16,2,0)</f>
        <v>0.3</v>
      </c>
      <c r="V1083">
        <f>VLOOKUP(Tableau2[[#This Row],[5. type transport]],'Taux émission CO2e'!$A$20:$D$31,4,0)</f>
        <v>6.7400000000000002E-2</v>
      </c>
      <c r="W1083">
        <f>VLOOKUP(Tableau2[[#This Row],[5. type transport]],'Taux émission CO2e'!$A$20:$B$31,2,0)</f>
        <v>0.7</v>
      </c>
      <c r="X1083" s="98">
        <f t="shared" si="33"/>
        <v>2.80815417088</v>
      </c>
    </row>
    <row r="1084" spans="1:24" x14ac:dyDescent="0.25">
      <c r="A1084">
        <v>20220600077</v>
      </c>
      <c r="B1084" s="95">
        <v>44720</v>
      </c>
      <c r="C1084" s="102">
        <f>YEAR(Tableau2[[#This Row],[2. date saisie]])</f>
        <v>2022</v>
      </c>
      <c r="D1084" s="102">
        <f>MONTH(Tableau2[[#This Row],[2. date saisie]])</f>
        <v>6</v>
      </c>
      <c r="E1084" s="102" t="str">
        <f t="shared" si="32"/>
        <v>06</v>
      </c>
      <c r="F1084" s="102" t="str">
        <f>_xlfn.CONCAT(Tableau2[[#This Row],[2a]],Tableau2[[#This Row],[2c]])</f>
        <v>202206</v>
      </c>
      <c r="G1084" s="96">
        <v>1514720</v>
      </c>
      <c r="H1084">
        <v>150</v>
      </c>
      <c r="I1084" s="102">
        <f>Tableau2[[#This Row],[4. poids OT (kg)]]/1000</f>
        <v>0.15</v>
      </c>
      <c r="J1084" t="s">
        <v>46</v>
      </c>
      <c r="K1084">
        <v>140</v>
      </c>
      <c r="L1084">
        <v>80090</v>
      </c>
      <c r="M1084" t="s">
        <v>214</v>
      </c>
      <c r="N1084">
        <v>91100</v>
      </c>
      <c r="O1084" t="s">
        <v>76</v>
      </c>
      <c r="P1084">
        <v>186.81399999999999</v>
      </c>
      <c r="Q1084" t="s">
        <v>215</v>
      </c>
      <c r="R1084">
        <v>1999</v>
      </c>
      <c r="S1084" t="s">
        <v>69</v>
      </c>
      <c r="T1084">
        <f>VLOOKUP(Tableau2[[#This Row],[5. type transport]],'Taux émission CO2e'!$A$5:$D$16,4,0)</f>
        <v>0.16</v>
      </c>
      <c r="U1084">
        <f>VLOOKUP(Tableau2[[#This Row],[5. type transport]],'Taux émission CO2e'!$A$5:$B$16,2,0)</f>
        <v>0.3</v>
      </c>
      <c r="V1084">
        <f>VLOOKUP(Tableau2[[#This Row],[5. type transport]],'Taux émission CO2e'!$A$20:$D$31,4,0)</f>
        <v>6.7400000000000002E-2</v>
      </c>
      <c r="W1084">
        <f>VLOOKUP(Tableau2[[#This Row],[5. type transport]],'Taux émission CO2e'!$A$20:$B$31,2,0)</f>
        <v>0.7</v>
      </c>
      <c r="X1084" s="98">
        <f t="shared" si="33"/>
        <v>2.6671434779999998</v>
      </c>
    </row>
    <row r="1085" spans="1:24" x14ac:dyDescent="0.25">
      <c r="A1085">
        <v>20220600077</v>
      </c>
      <c r="B1085" s="95">
        <v>44720</v>
      </c>
      <c r="C1085" s="102">
        <f>YEAR(Tableau2[[#This Row],[2. date saisie]])</f>
        <v>2022</v>
      </c>
      <c r="D1085" s="102">
        <f>MONTH(Tableau2[[#This Row],[2. date saisie]])</f>
        <v>6</v>
      </c>
      <c r="E1085" s="102" t="str">
        <f t="shared" si="32"/>
        <v>06</v>
      </c>
      <c r="F1085" s="102" t="str">
        <f>_xlfn.CONCAT(Tableau2[[#This Row],[2a]],Tableau2[[#This Row],[2c]])</f>
        <v>202206</v>
      </c>
      <c r="G1085" s="96">
        <v>1514871</v>
      </c>
      <c r="H1085">
        <v>150</v>
      </c>
      <c r="I1085" s="102">
        <f>Tableau2[[#This Row],[4. poids OT (kg)]]/1000</f>
        <v>0.15</v>
      </c>
      <c r="J1085" t="s">
        <v>46</v>
      </c>
      <c r="K1085">
        <v>158</v>
      </c>
      <c r="L1085">
        <v>21300</v>
      </c>
      <c r="M1085" t="s">
        <v>94</v>
      </c>
      <c r="N1085">
        <v>91100</v>
      </c>
      <c r="O1085" t="s">
        <v>76</v>
      </c>
      <c r="P1085">
        <v>278.14499999999998</v>
      </c>
      <c r="Q1085" t="s">
        <v>95</v>
      </c>
      <c r="R1085">
        <v>1995</v>
      </c>
      <c r="S1085" t="s">
        <v>78</v>
      </c>
      <c r="T1085">
        <f>VLOOKUP(Tableau2[[#This Row],[5. type transport]],'Taux émission CO2e'!$A$5:$D$16,4,0)</f>
        <v>0.16</v>
      </c>
      <c r="U1085">
        <f>VLOOKUP(Tableau2[[#This Row],[5. type transport]],'Taux émission CO2e'!$A$5:$B$16,2,0)</f>
        <v>0.3</v>
      </c>
      <c r="V1085">
        <f>VLOOKUP(Tableau2[[#This Row],[5. type transport]],'Taux émission CO2e'!$A$20:$D$31,4,0)</f>
        <v>6.7400000000000002E-2</v>
      </c>
      <c r="W1085">
        <f>VLOOKUP(Tableau2[[#This Row],[5. type transport]],'Taux émission CO2e'!$A$20:$B$31,2,0)</f>
        <v>0.7</v>
      </c>
      <c r="X1085" s="98">
        <f t="shared" si="33"/>
        <v>3.9710761649999995</v>
      </c>
    </row>
    <row r="1086" spans="1:24" x14ac:dyDescent="0.25">
      <c r="A1086">
        <v>20220600077</v>
      </c>
      <c r="B1086" s="95">
        <v>44720</v>
      </c>
      <c r="C1086" s="102">
        <f>YEAR(Tableau2[[#This Row],[2. date saisie]])</f>
        <v>2022</v>
      </c>
      <c r="D1086" s="102">
        <f>MONTH(Tableau2[[#This Row],[2. date saisie]])</f>
        <v>6</v>
      </c>
      <c r="E1086" s="102" t="str">
        <f t="shared" si="32"/>
        <v>06</v>
      </c>
      <c r="F1086" s="102" t="str">
        <f>_xlfn.CONCAT(Tableau2[[#This Row],[2a]],Tableau2[[#This Row],[2c]])</f>
        <v>202206</v>
      </c>
      <c r="G1086" s="96">
        <v>1515655</v>
      </c>
      <c r="H1086">
        <v>150</v>
      </c>
      <c r="I1086" s="102">
        <f>Tableau2[[#This Row],[4. poids OT (kg)]]/1000</f>
        <v>0.15</v>
      </c>
      <c r="J1086" t="s">
        <v>46</v>
      </c>
      <c r="K1086">
        <v>158</v>
      </c>
      <c r="L1086">
        <v>59800</v>
      </c>
      <c r="M1086" t="s">
        <v>233</v>
      </c>
      <c r="N1086">
        <v>91100</v>
      </c>
      <c r="O1086" t="s">
        <v>76</v>
      </c>
      <c r="P1086">
        <v>254.203</v>
      </c>
      <c r="Q1086" t="s">
        <v>234</v>
      </c>
      <c r="R1086">
        <v>1970</v>
      </c>
      <c r="S1086" t="s">
        <v>69</v>
      </c>
      <c r="T1086">
        <f>VLOOKUP(Tableau2[[#This Row],[5. type transport]],'Taux émission CO2e'!$A$5:$D$16,4,0)</f>
        <v>0.16</v>
      </c>
      <c r="U1086">
        <f>VLOOKUP(Tableau2[[#This Row],[5. type transport]],'Taux émission CO2e'!$A$5:$B$16,2,0)</f>
        <v>0.3</v>
      </c>
      <c r="V1086">
        <f>VLOOKUP(Tableau2[[#This Row],[5. type transport]],'Taux émission CO2e'!$A$20:$D$31,4,0)</f>
        <v>6.7400000000000002E-2</v>
      </c>
      <c r="W1086">
        <f>VLOOKUP(Tableau2[[#This Row],[5. type transport]],'Taux émission CO2e'!$A$20:$B$31,2,0)</f>
        <v>0.7</v>
      </c>
      <c r="X1086" s="98">
        <f t="shared" si="33"/>
        <v>3.6292562310000003</v>
      </c>
    </row>
    <row r="1087" spans="1:24" x14ac:dyDescent="0.25">
      <c r="A1087">
        <v>20220600077</v>
      </c>
      <c r="B1087" s="95">
        <v>44720</v>
      </c>
      <c r="C1087" s="102">
        <f>YEAR(Tableau2[[#This Row],[2. date saisie]])</f>
        <v>2022</v>
      </c>
      <c r="D1087" s="102">
        <f>MONTH(Tableau2[[#This Row],[2. date saisie]])</f>
        <v>6</v>
      </c>
      <c r="E1087" s="102" t="str">
        <f t="shared" si="32"/>
        <v>06</v>
      </c>
      <c r="F1087" s="102" t="str">
        <f>_xlfn.CONCAT(Tableau2[[#This Row],[2a]],Tableau2[[#This Row],[2c]])</f>
        <v>202206</v>
      </c>
      <c r="G1087" s="96">
        <v>1513725</v>
      </c>
      <c r="H1087">
        <v>300</v>
      </c>
      <c r="I1087" s="102">
        <f>Tableau2[[#This Row],[4. poids OT (kg)]]/1000</f>
        <v>0.3</v>
      </c>
      <c r="J1087" t="s">
        <v>46</v>
      </c>
      <c r="K1087">
        <v>195</v>
      </c>
      <c r="L1087">
        <v>73490</v>
      </c>
      <c r="M1087" t="s">
        <v>204</v>
      </c>
      <c r="N1087">
        <v>91100</v>
      </c>
      <c r="O1087" t="s">
        <v>76</v>
      </c>
      <c r="P1087">
        <v>537.70799999999997</v>
      </c>
      <c r="Q1087" t="s">
        <v>205</v>
      </c>
      <c r="R1087">
        <v>1990</v>
      </c>
      <c r="S1087" t="s">
        <v>78</v>
      </c>
      <c r="T1087">
        <f>VLOOKUP(Tableau2[[#This Row],[5. type transport]],'Taux émission CO2e'!$A$5:$D$16,4,0)</f>
        <v>0.16</v>
      </c>
      <c r="U1087">
        <f>VLOOKUP(Tableau2[[#This Row],[5. type transport]],'Taux émission CO2e'!$A$5:$B$16,2,0)</f>
        <v>0.3</v>
      </c>
      <c r="V1087">
        <f>VLOOKUP(Tableau2[[#This Row],[5. type transport]],'Taux émission CO2e'!$A$20:$D$31,4,0)</f>
        <v>6.7400000000000002E-2</v>
      </c>
      <c r="W1087">
        <f>VLOOKUP(Tableau2[[#This Row],[5. type transport]],'Taux émission CO2e'!$A$20:$B$31,2,0)</f>
        <v>0.7</v>
      </c>
      <c r="X1087" s="98">
        <f t="shared" si="33"/>
        <v>15.353714231999998</v>
      </c>
    </row>
    <row r="1088" spans="1:24" x14ac:dyDescent="0.25">
      <c r="A1088">
        <v>20220600077</v>
      </c>
      <c r="B1088" s="95">
        <v>44720</v>
      </c>
      <c r="C1088" s="102">
        <f>YEAR(Tableau2[[#This Row],[2. date saisie]])</f>
        <v>2022</v>
      </c>
      <c r="D1088" s="102">
        <f>MONTH(Tableau2[[#This Row],[2. date saisie]])</f>
        <v>6</v>
      </c>
      <c r="E1088" s="102" t="str">
        <f t="shared" si="32"/>
        <v>06</v>
      </c>
      <c r="F1088" s="102" t="str">
        <f>_xlfn.CONCAT(Tableau2[[#This Row],[2a]],Tableau2[[#This Row],[2c]])</f>
        <v>202206</v>
      </c>
      <c r="G1088" s="96">
        <v>1515659</v>
      </c>
      <c r="H1088">
        <v>424</v>
      </c>
      <c r="I1088" s="102">
        <f>Tableau2[[#This Row],[4. poids OT (kg)]]/1000</f>
        <v>0.42399999999999999</v>
      </c>
      <c r="J1088" t="s">
        <v>47</v>
      </c>
      <c r="K1088">
        <v>250</v>
      </c>
      <c r="L1088">
        <v>91100</v>
      </c>
      <c r="M1088" t="s">
        <v>70</v>
      </c>
      <c r="N1088">
        <v>76380</v>
      </c>
      <c r="O1088" t="s">
        <v>186</v>
      </c>
      <c r="P1088">
        <v>173.74600000000001</v>
      </c>
      <c r="Q1088" t="s">
        <v>72</v>
      </c>
      <c r="R1088">
        <v>1969</v>
      </c>
      <c r="S1088" t="s">
        <v>69</v>
      </c>
      <c r="T1088">
        <f>VLOOKUP(Tableau2[[#This Row],[5. type transport]],'Taux émission CO2e'!$A$5:$D$16,4,0)</f>
        <v>0.16</v>
      </c>
      <c r="U1088">
        <f>VLOOKUP(Tableau2[[#This Row],[5. type transport]],'Taux émission CO2e'!$A$5:$B$16,2,0)</f>
        <v>0.3</v>
      </c>
      <c r="V1088">
        <f>VLOOKUP(Tableau2[[#This Row],[5. type transport]],'Taux émission CO2e'!$A$20:$D$31,4,0)</f>
        <v>6.7400000000000002E-2</v>
      </c>
      <c r="W1088">
        <f>VLOOKUP(Tableau2[[#This Row],[5. type transport]],'Taux émission CO2e'!$A$20:$B$31,2,0)</f>
        <v>0.7</v>
      </c>
      <c r="X1088" s="98">
        <f t="shared" si="33"/>
        <v>7.0117491747200003</v>
      </c>
    </row>
    <row r="1089" spans="1:24" x14ac:dyDescent="0.25">
      <c r="A1089">
        <v>20220600077</v>
      </c>
      <c r="B1089" s="95">
        <v>44720</v>
      </c>
      <c r="C1089" s="102">
        <f>YEAR(Tableau2[[#This Row],[2. date saisie]])</f>
        <v>2022</v>
      </c>
      <c r="D1089" s="102">
        <f>MONTH(Tableau2[[#This Row],[2. date saisie]])</f>
        <v>6</v>
      </c>
      <c r="E1089" s="102" t="str">
        <f t="shared" si="32"/>
        <v>06</v>
      </c>
      <c r="F1089" s="102" t="str">
        <f>_xlfn.CONCAT(Tableau2[[#This Row],[2a]],Tableau2[[#This Row],[2c]])</f>
        <v>202206</v>
      </c>
      <c r="G1089" s="96">
        <v>1515658</v>
      </c>
      <c r="H1089">
        <v>1196</v>
      </c>
      <c r="I1089" s="102">
        <f>Tableau2[[#This Row],[4. poids OT (kg)]]/1000</f>
        <v>1.196</v>
      </c>
      <c r="J1089" t="s">
        <v>44</v>
      </c>
      <c r="K1089">
        <v>450</v>
      </c>
      <c r="L1089">
        <v>91100</v>
      </c>
      <c r="M1089" t="s">
        <v>70</v>
      </c>
      <c r="N1089">
        <v>59100</v>
      </c>
      <c r="O1089" t="s">
        <v>74</v>
      </c>
      <c r="P1089">
        <v>266.166</v>
      </c>
      <c r="Q1089" t="s">
        <v>72</v>
      </c>
      <c r="R1089">
        <v>1969</v>
      </c>
      <c r="S1089" t="s">
        <v>69</v>
      </c>
      <c r="T1089">
        <f>VLOOKUP(Tableau2[[#This Row],[5. type transport]],'Taux émission CO2e'!$A$5:$D$16,4,0)</f>
        <v>0.16</v>
      </c>
      <c r="U1089">
        <f>VLOOKUP(Tableau2[[#This Row],[5. type transport]],'Taux émission CO2e'!$A$5:$B$16,2,0)</f>
        <v>1</v>
      </c>
      <c r="V1089">
        <f>VLOOKUP(Tableau2[[#This Row],[5. type transport]],'Taux émission CO2e'!$A$20:$D$31,4,0)</f>
        <v>0</v>
      </c>
      <c r="W1089">
        <f>VLOOKUP(Tableau2[[#This Row],[5. type transport]],'Taux émission CO2e'!$A$20:$B$31,2,0)</f>
        <v>0</v>
      </c>
      <c r="X1089" s="98">
        <f t="shared" si="33"/>
        <v>50.933525760000002</v>
      </c>
    </row>
    <row r="1090" spans="1:24" x14ac:dyDescent="0.25">
      <c r="A1090">
        <v>20220600077</v>
      </c>
      <c r="B1090" s="95">
        <v>44721</v>
      </c>
      <c r="C1090" s="102">
        <f>YEAR(Tableau2[[#This Row],[2. date saisie]])</f>
        <v>2022</v>
      </c>
      <c r="D1090" s="102">
        <f>MONTH(Tableau2[[#This Row],[2. date saisie]])</f>
        <v>6</v>
      </c>
      <c r="E1090" s="102" t="str">
        <f t="shared" ref="E1090:E1153" si="34">IF(D1090&lt;10,"0"&amp;D1090,D1090)</f>
        <v>06</v>
      </c>
      <c r="F1090" s="102" t="str">
        <f>_xlfn.CONCAT(Tableau2[[#This Row],[2a]],Tableau2[[#This Row],[2c]])</f>
        <v>202206</v>
      </c>
      <c r="G1090" s="96">
        <v>1516441</v>
      </c>
      <c r="H1090">
        <v>622</v>
      </c>
      <c r="I1090" s="102">
        <f>Tableau2[[#This Row],[4. poids OT (kg)]]/1000</f>
        <v>0.622</v>
      </c>
      <c r="J1090" t="s">
        <v>47</v>
      </c>
      <c r="K1090">
        <v>234</v>
      </c>
      <c r="L1090">
        <v>91100</v>
      </c>
      <c r="M1090" t="s">
        <v>70</v>
      </c>
      <c r="N1090">
        <v>59810</v>
      </c>
      <c r="O1090" t="s">
        <v>104</v>
      </c>
      <c r="P1090">
        <v>248.797</v>
      </c>
      <c r="Q1090" t="s">
        <v>72</v>
      </c>
      <c r="R1090">
        <v>1969</v>
      </c>
      <c r="S1090" t="s">
        <v>69</v>
      </c>
      <c r="T1090">
        <f>VLOOKUP(Tableau2[[#This Row],[5. type transport]],'Taux émission CO2e'!$A$5:$D$16,4,0)</f>
        <v>0.16</v>
      </c>
      <c r="U1090">
        <f>VLOOKUP(Tableau2[[#This Row],[5. type transport]],'Taux émission CO2e'!$A$5:$B$16,2,0)</f>
        <v>0.3</v>
      </c>
      <c r="V1090">
        <f>VLOOKUP(Tableau2[[#This Row],[5. type transport]],'Taux émission CO2e'!$A$20:$D$31,4,0)</f>
        <v>6.7400000000000002E-2</v>
      </c>
      <c r="W1090">
        <f>VLOOKUP(Tableau2[[#This Row],[5. type transport]],'Taux émission CO2e'!$A$20:$B$31,2,0)</f>
        <v>0.7</v>
      </c>
      <c r="X1090" s="98">
        <f t="shared" ref="X1090:X1153" si="35">(U1090*T1090*I1090*P1090)+(V1090*W1090*P1090*I1090)</f>
        <v>14.72927004212</v>
      </c>
    </row>
    <row r="1091" spans="1:24" x14ac:dyDescent="0.25">
      <c r="A1091">
        <v>20220600077</v>
      </c>
      <c r="B1091" s="95">
        <v>44721</v>
      </c>
      <c r="C1091" s="102">
        <f>YEAR(Tableau2[[#This Row],[2. date saisie]])</f>
        <v>2022</v>
      </c>
      <c r="D1091" s="102">
        <f>MONTH(Tableau2[[#This Row],[2. date saisie]])</f>
        <v>6</v>
      </c>
      <c r="E1091" s="102" t="str">
        <f t="shared" si="34"/>
        <v>06</v>
      </c>
      <c r="F1091" s="102" t="str">
        <f>_xlfn.CONCAT(Tableau2[[#This Row],[2a]],Tableau2[[#This Row],[2c]])</f>
        <v>202206</v>
      </c>
      <c r="G1091" s="96">
        <v>1515556</v>
      </c>
      <c r="H1091">
        <v>300</v>
      </c>
      <c r="I1091" s="102">
        <f>Tableau2[[#This Row],[4. poids OT (kg)]]/1000</f>
        <v>0.3</v>
      </c>
      <c r="J1091" t="s">
        <v>47</v>
      </c>
      <c r="K1091">
        <v>239</v>
      </c>
      <c r="L1091">
        <v>26750</v>
      </c>
      <c r="M1091" t="s">
        <v>82</v>
      </c>
      <c r="N1091">
        <v>91100</v>
      </c>
      <c r="O1091" t="s">
        <v>76</v>
      </c>
      <c r="P1091">
        <v>541.52599999999995</v>
      </c>
      <c r="Q1091" t="s">
        <v>83</v>
      </c>
      <c r="R1091">
        <v>1998</v>
      </c>
      <c r="S1091" t="s">
        <v>78</v>
      </c>
      <c r="T1091">
        <f>VLOOKUP(Tableau2[[#This Row],[5. type transport]],'Taux émission CO2e'!$A$5:$D$16,4,0)</f>
        <v>0.16</v>
      </c>
      <c r="U1091">
        <f>VLOOKUP(Tableau2[[#This Row],[5. type transport]],'Taux émission CO2e'!$A$5:$B$16,2,0)</f>
        <v>0.3</v>
      </c>
      <c r="V1091">
        <f>VLOOKUP(Tableau2[[#This Row],[5. type transport]],'Taux émission CO2e'!$A$20:$D$31,4,0)</f>
        <v>6.7400000000000002E-2</v>
      </c>
      <c r="W1091">
        <f>VLOOKUP(Tableau2[[#This Row],[5. type transport]],'Taux émission CO2e'!$A$20:$B$31,2,0)</f>
        <v>0.7</v>
      </c>
      <c r="X1091" s="98">
        <f t="shared" si="35"/>
        <v>15.462733403999998</v>
      </c>
    </row>
    <row r="1092" spans="1:24" x14ac:dyDescent="0.25">
      <c r="A1092">
        <v>20220600077</v>
      </c>
      <c r="B1092" s="95">
        <v>44722</v>
      </c>
      <c r="C1092" s="102">
        <f>YEAR(Tableau2[[#This Row],[2. date saisie]])</f>
        <v>2022</v>
      </c>
      <c r="D1092" s="102">
        <f>MONTH(Tableau2[[#This Row],[2. date saisie]])</f>
        <v>6</v>
      </c>
      <c r="E1092" s="102" t="str">
        <f t="shared" si="34"/>
        <v>06</v>
      </c>
      <c r="F1092" s="102" t="str">
        <f>_xlfn.CONCAT(Tableau2[[#This Row],[2a]],Tableau2[[#This Row],[2c]])</f>
        <v>202206</v>
      </c>
      <c r="G1092" s="96">
        <v>1516991</v>
      </c>
      <c r="H1092">
        <v>113</v>
      </c>
      <c r="I1092" s="102">
        <f>Tableau2[[#This Row],[4. poids OT (kg)]]/1000</f>
        <v>0.113</v>
      </c>
      <c r="J1092" t="s">
        <v>47</v>
      </c>
      <c r="K1092">
        <v>120</v>
      </c>
      <c r="L1092">
        <v>91100</v>
      </c>
      <c r="M1092" t="s">
        <v>70</v>
      </c>
      <c r="N1092">
        <v>21600</v>
      </c>
      <c r="O1092" t="s">
        <v>122</v>
      </c>
      <c r="P1092">
        <v>284.233</v>
      </c>
      <c r="Q1092" t="s">
        <v>72</v>
      </c>
      <c r="R1092">
        <v>1969</v>
      </c>
      <c r="S1092" t="s">
        <v>69</v>
      </c>
      <c r="T1092">
        <f>VLOOKUP(Tableau2[[#This Row],[5. type transport]],'Taux émission CO2e'!$A$5:$D$16,4,0)</f>
        <v>0.16</v>
      </c>
      <c r="U1092">
        <f>VLOOKUP(Tableau2[[#This Row],[5. type transport]],'Taux émission CO2e'!$A$5:$B$16,2,0)</f>
        <v>0.3</v>
      </c>
      <c r="V1092">
        <f>VLOOKUP(Tableau2[[#This Row],[5. type transport]],'Taux émission CO2e'!$A$20:$D$31,4,0)</f>
        <v>6.7400000000000002E-2</v>
      </c>
      <c r="W1092">
        <f>VLOOKUP(Tableau2[[#This Row],[5. type transport]],'Taux émission CO2e'!$A$20:$B$31,2,0)</f>
        <v>0.7</v>
      </c>
      <c r="X1092" s="98">
        <f t="shared" si="35"/>
        <v>3.05702255422</v>
      </c>
    </row>
    <row r="1093" spans="1:24" x14ac:dyDescent="0.25">
      <c r="A1093">
        <v>20220600077</v>
      </c>
      <c r="B1093" s="95">
        <v>44722</v>
      </c>
      <c r="C1093" s="102">
        <f>YEAR(Tableau2[[#This Row],[2. date saisie]])</f>
        <v>2022</v>
      </c>
      <c r="D1093" s="102">
        <f>MONTH(Tableau2[[#This Row],[2. date saisie]])</f>
        <v>6</v>
      </c>
      <c r="E1093" s="102" t="str">
        <f t="shared" si="34"/>
        <v>06</v>
      </c>
      <c r="F1093" s="102" t="str">
        <f>_xlfn.CONCAT(Tableau2[[#This Row],[2a]],Tableau2[[#This Row],[2c]])</f>
        <v>202206</v>
      </c>
      <c r="G1093" s="96">
        <v>1514229</v>
      </c>
      <c r="H1093">
        <v>150</v>
      </c>
      <c r="I1093" s="102">
        <f>Tableau2[[#This Row],[4. poids OT (kg)]]/1000</f>
        <v>0.15</v>
      </c>
      <c r="J1093" t="s">
        <v>46</v>
      </c>
      <c r="K1093">
        <v>125</v>
      </c>
      <c r="L1093">
        <v>87000</v>
      </c>
      <c r="M1093" t="s">
        <v>229</v>
      </c>
      <c r="N1093">
        <v>91100</v>
      </c>
      <c r="O1093" t="s">
        <v>76</v>
      </c>
      <c r="P1093">
        <v>389.06299999999999</v>
      </c>
      <c r="Q1093" t="s">
        <v>230</v>
      </c>
      <c r="R1093">
        <v>1965</v>
      </c>
      <c r="S1093" t="s">
        <v>78</v>
      </c>
      <c r="T1093">
        <f>VLOOKUP(Tableau2[[#This Row],[5. type transport]],'Taux émission CO2e'!$A$5:$D$16,4,0)</f>
        <v>0.16</v>
      </c>
      <c r="U1093">
        <f>VLOOKUP(Tableau2[[#This Row],[5. type transport]],'Taux émission CO2e'!$A$5:$B$16,2,0)</f>
        <v>0.3</v>
      </c>
      <c r="V1093">
        <f>VLOOKUP(Tableau2[[#This Row],[5. type transport]],'Taux émission CO2e'!$A$20:$D$31,4,0)</f>
        <v>6.7400000000000002E-2</v>
      </c>
      <c r="W1093">
        <f>VLOOKUP(Tableau2[[#This Row],[5. type transport]],'Taux émission CO2e'!$A$20:$B$31,2,0)</f>
        <v>0.7</v>
      </c>
      <c r="X1093" s="98">
        <f t="shared" si="35"/>
        <v>5.5546524509999999</v>
      </c>
    </row>
    <row r="1094" spans="1:24" x14ac:dyDescent="0.25">
      <c r="A1094">
        <v>20220600077</v>
      </c>
      <c r="B1094" s="95">
        <v>44722</v>
      </c>
      <c r="C1094" s="102">
        <f>YEAR(Tableau2[[#This Row],[2. date saisie]])</f>
        <v>2022</v>
      </c>
      <c r="D1094" s="102">
        <f>MONTH(Tableau2[[#This Row],[2. date saisie]])</f>
        <v>6</v>
      </c>
      <c r="E1094" s="102" t="str">
        <f t="shared" si="34"/>
        <v>06</v>
      </c>
      <c r="F1094" s="102" t="str">
        <f>_xlfn.CONCAT(Tableau2[[#This Row],[2a]],Tableau2[[#This Row],[2c]])</f>
        <v>202206</v>
      </c>
      <c r="G1094" s="96">
        <v>1516992</v>
      </c>
      <c r="H1094">
        <v>106</v>
      </c>
      <c r="I1094" s="102">
        <f>Tableau2[[#This Row],[4. poids OT (kg)]]/1000</f>
        <v>0.106</v>
      </c>
      <c r="J1094" t="s">
        <v>47</v>
      </c>
      <c r="K1094">
        <v>130</v>
      </c>
      <c r="L1094">
        <v>91100</v>
      </c>
      <c r="M1094" t="s">
        <v>70</v>
      </c>
      <c r="N1094">
        <v>85200</v>
      </c>
      <c r="O1094" t="s">
        <v>192</v>
      </c>
      <c r="P1094">
        <v>446.19099999999997</v>
      </c>
      <c r="Q1094" t="s">
        <v>72</v>
      </c>
      <c r="R1094">
        <v>1969</v>
      </c>
      <c r="S1094" t="s">
        <v>69</v>
      </c>
      <c r="T1094">
        <f>VLOOKUP(Tableau2[[#This Row],[5. type transport]],'Taux émission CO2e'!$A$5:$D$16,4,0)</f>
        <v>0.16</v>
      </c>
      <c r="U1094">
        <f>VLOOKUP(Tableau2[[#This Row],[5. type transport]],'Taux émission CO2e'!$A$5:$B$16,2,0)</f>
        <v>0.3</v>
      </c>
      <c r="V1094">
        <f>VLOOKUP(Tableau2[[#This Row],[5. type transport]],'Taux émission CO2e'!$A$20:$D$31,4,0)</f>
        <v>6.7400000000000002E-2</v>
      </c>
      <c r="W1094">
        <f>VLOOKUP(Tableau2[[#This Row],[5. type transport]],'Taux émission CO2e'!$A$20:$B$31,2,0)</f>
        <v>0.7</v>
      </c>
      <c r="X1094" s="98">
        <f t="shared" si="35"/>
        <v>4.5016566942799994</v>
      </c>
    </row>
    <row r="1095" spans="1:24" x14ac:dyDescent="0.25">
      <c r="A1095">
        <v>20220600077</v>
      </c>
      <c r="B1095" s="95">
        <v>44722</v>
      </c>
      <c r="C1095" s="102">
        <f>YEAR(Tableau2[[#This Row],[2. date saisie]])</f>
        <v>2022</v>
      </c>
      <c r="D1095" s="102">
        <f>MONTH(Tableau2[[#This Row],[2. date saisie]])</f>
        <v>6</v>
      </c>
      <c r="E1095" s="102" t="str">
        <f t="shared" si="34"/>
        <v>06</v>
      </c>
      <c r="F1095" s="102" t="str">
        <f>_xlfn.CONCAT(Tableau2[[#This Row],[2a]],Tableau2[[#This Row],[2c]])</f>
        <v>202206</v>
      </c>
      <c r="G1095" s="96">
        <v>1516196</v>
      </c>
      <c r="H1095">
        <v>400</v>
      </c>
      <c r="I1095" s="102">
        <f>Tableau2[[#This Row],[4. poids OT (kg)]]/1000</f>
        <v>0.4</v>
      </c>
      <c r="J1095" t="s">
        <v>46</v>
      </c>
      <c r="K1095">
        <v>200</v>
      </c>
      <c r="L1095">
        <v>62780</v>
      </c>
      <c r="M1095" t="s">
        <v>113</v>
      </c>
      <c r="N1095">
        <v>91100</v>
      </c>
      <c r="O1095" t="s">
        <v>76</v>
      </c>
      <c r="P1095">
        <v>278.49700000000001</v>
      </c>
      <c r="Q1095" t="s">
        <v>114</v>
      </c>
      <c r="R1095">
        <v>1987</v>
      </c>
      <c r="S1095" t="s">
        <v>78</v>
      </c>
      <c r="T1095">
        <f>VLOOKUP(Tableau2[[#This Row],[5. type transport]],'Taux émission CO2e'!$A$5:$D$16,4,0)</f>
        <v>0.16</v>
      </c>
      <c r="U1095">
        <f>VLOOKUP(Tableau2[[#This Row],[5. type transport]],'Taux émission CO2e'!$A$5:$B$16,2,0)</f>
        <v>0.3</v>
      </c>
      <c r="V1095">
        <f>VLOOKUP(Tableau2[[#This Row],[5. type transport]],'Taux émission CO2e'!$A$20:$D$31,4,0)</f>
        <v>6.7400000000000002E-2</v>
      </c>
      <c r="W1095">
        <f>VLOOKUP(Tableau2[[#This Row],[5. type transport]],'Taux émission CO2e'!$A$20:$B$31,2,0)</f>
        <v>0.7</v>
      </c>
      <c r="X1095" s="98">
        <f t="shared" si="35"/>
        <v>10.602937784000002</v>
      </c>
    </row>
    <row r="1096" spans="1:24" x14ac:dyDescent="0.25">
      <c r="A1096">
        <v>20220600077</v>
      </c>
      <c r="B1096" s="95">
        <v>44722</v>
      </c>
      <c r="C1096" s="102">
        <f>YEAR(Tableau2[[#This Row],[2. date saisie]])</f>
        <v>2022</v>
      </c>
      <c r="D1096" s="102">
        <f>MONTH(Tableau2[[#This Row],[2. date saisie]])</f>
        <v>6</v>
      </c>
      <c r="E1096" s="102" t="str">
        <f t="shared" si="34"/>
        <v>06</v>
      </c>
      <c r="F1096" s="102" t="str">
        <f>_xlfn.CONCAT(Tableau2[[#This Row],[2a]],Tableau2[[#This Row],[2c]])</f>
        <v>202206</v>
      </c>
      <c r="G1096" s="96">
        <v>1516264</v>
      </c>
      <c r="H1096">
        <v>300</v>
      </c>
      <c r="I1096" s="102">
        <f>Tableau2[[#This Row],[4. poids OT (kg)]]/1000</f>
        <v>0.3</v>
      </c>
      <c r="J1096" t="s">
        <v>47</v>
      </c>
      <c r="K1096">
        <v>200</v>
      </c>
      <c r="L1096">
        <v>8090</v>
      </c>
      <c r="M1096" t="s">
        <v>81</v>
      </c>
      <c r="N1096">
        <v>91100</v>
      </c>
      <c r="O1096" t="s">
        <v>76</v>
      </c>
      <c r="P1096">
        <v>258.04300000000001</v>
      </c>
      <c r="Q1096" t="s">
        <v>124</v>
      </c>
      <c r="R1096">
        <v>1992</v>
      </c>
      <c r="S1096" t="s">
        <v>78</v>
      </c>
      <c r="T1096">
        <f>VLOOKUP(Tableau2[[#This Row],[5. type transport]],'Taux émission CO2e'!$A$5:$D$16,4,0)</f>
        <v>0.16</v>
      </c>
      <c r="U1096">
        <f>VLOOKUP(Tableau2[[#This Row],[5. type transport]],'Taux émission CO2e'!$A$5:$B$16,2,0)</f>
        <v>0.3</v>
      </c>
      <c r="V1096">
        <f>VLOOKUP(Tableau2[[#This Row],[5. type transport]],'Taux émission CO2e'!$A$20:$D$31,4,0)</f>
        <v>6.7400000000000002E-2</v>
      </c>
      <c r="W1096">
        <f>VLOOKUP(Tableau2[[#This Row],[5. type transport]],'Taux émission CO2e'!$A$20:$B$31,2,0)</f>
        <v>0.7</v>
      </c>
      <c r="X1096" s="98">
        <f t="shared" si="35"/>
        <v>7.3681598219999991</v>
      </c>
    </row>
    <row r="1097" spans="1:24" x14ac:dyDescent="0.25">
      <c r="A1097">
        <v>20220600077</v>
      </c>
      <c r="B1097" s="95">
        <v>44722</v>
      </c>
      <c r="C1097" s="102">
        <f>YEAR(Tableau2[[#This Row],[2. date saisie]])</f>
        <v>2022</v>
      </c>
      <c r="D1097" s="102">
        <f>MONTH(Tableau2[[#This Row],[2. date saisie]])</f>
        <v>6</v>
      </c>
      <c r="E1097" s="102" t="str">
        <f t="shared" si="34"/>
        <v>06</v>
      </c>
      <c r="F1097" s="102" t="str">
        <f>_xlfn.CONCAT(Tableau2[[#This Row],[2a]],Tableau2[[#This Row],[2c]])</f>
        <v>202206</v>
      </c>
      <c r="G1097" s="96">
        <v>1516993</v>
      </c>
      <c r="H1097">
        <v>212</v>
      </c>
      <c r="I1097" s="102">
        <f>Tableau2[[#This Row],[4. poids OT (kg)]]/1000</f>
        <v>0.21199999999999999</v>
      </c>
      <c r="J1097" t="s">
        <v>47</v>
      </c>
      <c r="K1097">
        <v>225</v>
      </c>
      <c r="L1097">
        <v>91100</v>
      </c>
      <c r="M1097" t="s">
        <v>70</v>
      </c>
      <c r="N1097">
        <v>26750</v>
      </c>
      <c r="O1097" t="s">
        <v>86</v>
      </c>
      <c r="P1097">
        <v>541.17999999999995</v>
      </c>
      <c r="Q1097" t="s">
        <v>72</v>
      </c>
      <c r="R1097">
        <v>1969</v>
      </c>
      <c r="S1097" t="s">
        <v>69</v>
      </c>
      <c r="T1097">
        <f>VLOOKUP(Tableau2[[#This Row],[5. type transport]],'Taux émission CO2e'!$A$5:$D$16,4,0)</f>
        <v>0.16</v>
      </c>
      <c r="U1097">
        <f>VLOOKUP(Tableau2[[#This Row],[5. type transport]],'Taux émission CO2e'!$A$5:$B$16,2,0)</f>
        <v>0.3</v>
      </c>
      <c r="V1097">
        <f>VLOOKUP(Tableau2[[#This Row],[5. type transport]],'Taux émission CO2e'!$A$20:$D$31,4,0)</f>
        <v>6.7400000000000002E-2</v>
      </c>
      <c r="W1097">
        <f>VLOOKUP(Tableau2[[#This Row],[5. type transport]],'Taux émission CO2e'!$A$20:$B$31,2,0)</f>
        <v>0.7</v>
      </c>
      <c r="X1097" s="98">
        <f t="shared" si="35"/>
        <v>10.920016628799999</v>
      </c>
    </row>
    <row r="1098" spans="1:24" x14ac:dyDescent="0.25">
      <c r="A1098">
        <v>20220600077</v>
      </c>
      <c r="B1098" s="95">
        <v>44722</v>
      </c>
      <c r="C1098" s="102">
        <f>YEAR(Tableau2[[#This Row],[2. date saisie]])</f>
        <v>2022</v>
      </c>
      <c r="D1098" s="102">
        <f>MONTH(Tableau2[[#This Row],[2. date saisie]])</f>
        <v>6</v>
      </c>
      <c r="E1098" s="102" t="str">
        <f t="shared" si="34"/>
        <v>06</v>
      </c>
      <c r="F1098" s="102" t="str">
        <f>_xlfn.CONCAT(Tableau2[[#This Row],[2a]],Tableau2[[#This Row],[2c]])</f>
        <v>202206</v>
      </c>
      <c r="G1098" s="96">
        <v>1516995</v>
      </c>
      <c r="H1098">
        <v>450</v>
      </c>
      <c r="I1098" s="102">
        <f>Tableau2[[#This Row],[4. poids OT (kg)]]/1000</f>
        <v>0.45</v>
      </c>
      <c r="J1098" t="s">
        <v>47</v>
      </c>
      <c r="K1098">
        <v>270</v>
      </c>
      <c r="L1098">
        <v>91100</v>
      </c>
      <c r="M1098" t="s">
        <v>70</v>
      </c>
      <c r="N1098">
        <v>8090</v>
      </c>
      <c r="O1098" t="s">
        <v>81</v>
      </c>
      <c r="P1098">
        <v>256.911</v>
      </c>
      <c r="Q1098" t="s">
        <v>72</v>
      </c>
      <c r="R1098">
        <v>1969</v>
      </c>
      <c r="S1098" t="s">
        <v>69</v>
      </c>
      <c r="T1098">
        <f>VLOOKUP(Tableau2[[#This Row],[5. type transport]],'Taux émission CO2e'!$A$5:$D$16,4,0)</f>
        <v>0.16</v>
      </c>
      <c r="U1098">
        <f>VLOOKUP(Tableau2[[#This Row],[5. type transport]],'Taux émission CO2e'!$A$5:$B$16,2,0)</f>
        <v>0.3</v>
      </c>
      <c r="V1098">
        <f>VLOOKUP(Tableau2[[#This Row],[5. type transport]],'Taux émission CO2e'!$A$20:$D$31,4,0)</f>
        <v>6.7400000000000002E-2</v>
      </c>
      <c r="W1098">
        <f>VLOOKUP(Tableau2[[#This Row],[5. type transport]],'Taux émission CO2e'!$A$20:$B$31,2,0)</f>
        <v>0.7</v>
      </c>
      <c r="X1098" s="98">
        <f t="shared" si="35"/>
        <v>11.003755041</v>
      </c>
    </row>
    <row r="1099" spans="1:24" x14ac:dyDescent="0.25">
      <c r="A1099">
        <v>20220600077</v>
      </c>
      <c r="B1099" s="95">
        <v>44722</v>
      </c>
      <c r="C1099" s="102">
        <f>YEAR(Tableau2[[#This Row],[2. date saisie]])</f>
        <v>2022</v>
      </c>
      <c r="D1099" s="102">
        <f>MONTH(Tableau2[[#This Row],[2. date saisie]])</f>
        <v>6</v>
      </c>
      <c r="E1099" s="102" t="str">
        <f t="shared" si="34"/>
        <v>06</v>
      </c>
      <c r="F1099" s="102" t="str">
        <f>_xlfn.CONCAT(Tableau2[[#This Row],[2a]],Tableau2[[#This Row],[2c]])</f>
        <v>202206</v>
      </c>
      <c r="G1099" s="96">
        <v>1516481</v>
      </c>
      <c r="H1099">
        <v>300</v>
      </c>
      <c r="I1099" s="102">
        <f>Tableau2[[#This Row],[4. poids OT (kg)]]/1000</f>
        <v>0.3</v>
      </c>
      <c r="J1099" t="s">
        <v>46</v>
      </c>
      <c r="K1099">
        <v>320</v>
      </c>
      <c r="L1099">
        <v>59100</v>
      </c>
      <c r="M1099" t="s">
        <v>98</v>
      </c>
      <c r="N1099">
        <v>21300</v>
      </c>
      <c r="O1099" t="s">
        <v>89</v>
      </c>
      <c r="P1099">
        <v>519.87300000000005</v>
      </c>
      <c r="Q1099" t="s">
        <v>100</v>
      </c>
      <c r="R1099">
        <v>1987</v>
      </c>
      <c r="S1099" t="s">
        <v>69</v>
      </c>
      <c r="T1099">
        <f>VLOOKUP(Tableau2[[#This Row],[5. type transport]],'Taux émission CO2e'!$A$5:$D$16,4,0)</f>
        <v>0.16</v>
      </c>
      <c r="U1099">
        <f>VLOOKUP(Tableau2[[#This Row],[5. type transport]],'Taux émission CO2e'!$A$5:$B$16,2,0)</f>
        <v>0.3</v>
      </c>
      <c r="V1099">
        <f>VLOOKUP(Tableau2[[#This Row],[5. type transport]],'Taux émission CO2e'!$A$20:$D$31,4,0)</f>
        <v>6.7400000000000002E-2</v>
      </c>
      <c r="W1099">
        <f>VLOOKUP(Tableau2[[#This Row],[5. type transport]],'Taux émission CO2e'!$A$20:$B$31,2,0)</f>
        <v>0.7</v>
      </c>
      <c r="X1099" s="98">
        <f t="shared" si="35"/>
        <v>14.844453642000001</v>
      </c>
    </row>
    <row r="1100" spans="1:24" x14ac:dyDescent="0.25">
      <c r="A1100">
        <v>20220600077</v>
      </c>
      <c r="B1100" s="95">
        <v>44722</v>
      </c>
      <c r="C1100" s="102">
        <f>YEAR(Tableau2[[#This Row],[2. date saisie]])</f>
        <v>2022</v>
      </c>
      <c r="D1100" s="102">
        <f>MONTH(Tableau2[[#This Row],[2. date saisie]])</f>
        <v>6</v>
      </c>
      <c r="E1100" s="102" t="str">
        <f t="shared" si="34"/>
        <v>06</v>
      </c>
      <c r="F1100" s="102" t="str">
        <f>_xlfn.CONCAT(Tableau2[[#This Row],[2a]],Tableau2[[#This Row],[2c]])</f>
        <v>202206</v>
      </c>
      <c r="G1100" s="96">
        <v>1516994</v>
      </c>
      <c r="H1100">
        <v>900</v>
      </c>
      <c r="I1100" s="102">
        <f>Tableau2[[#This Row],[4. poids OT (kg)]]/1000</f>
        <v>0.9</v>
      </c>
      <c r="J1100" t="s">
        <v>47</v>
      </c>
      <c r="K1100">
        <v>400</v>
      </c>
      <c r="L1100">
        <v>91100</v>
      </c>
      <c r="M1100" t="s">
        <v>70</v>
      </c>
      <c r="N1100">
        <v>19410</v>
      </c>
      <c r="O1100" t="s">
        <v>183</v>
      </c>
      <c r="P1100">
        <v>458.50700000000001</v>
      </c>
      <c r="Q1100" t="s">
        <v>72</v>
      </c>
      <c r="R1100">
        <v>1969</v>
      </c>
      <c r="S1100" t="s">
        <v>69</v>
      </c>
      <c r="T1100">
        <f>VLOOKUP(Tableau2[[#This Row],[5. type transport]],'Taux émission CO2e'!$A$5:$D$16,4,0)</f>
        <v>0.16</v>
      </c>
      <c r="U1100">
        <f>VLOOKUP(Tableau2[[#This Row],[5. type transport]],'Taux émission CO2e'!$A$5:$B$16,2,0)</f>
        <v>0.3</v>
      </c>
      <c r="V1100">
        <f>VLOOKUP(Tableau2[[#This Row],[5. type transport]],'Taux émission CO2e'!$A$20:$D$31,4,0)</f>
        <v>6.7400000000000002E-2</v>
      </c>
      <c r="W1100">
        <f>VLOOKUP(Tableau2[[#This Row],[5. type transport]],'Taux émission CO2e'!$A$20:$B$31,2,0)</f>
        <v>0.7</v>
      </c>
      <c r="X1100" s="98">
        <f t="shared" si="35"/>
        <v>39.276626633999996</v>
      </c>
    </row>
    <row r="1101" spans="1:24" x14ac:dyDescent="0.25">
      <c r="A1101">
        <v>20220600077</v>
      </c>
      <c r="B1101" s="95">
        <v>44722</v>
      </c>
      <c r="C1101" s="102">
        <f>YEAR(Tableau2[[#This Row],[2. date saisie]])</f>
        <v>2022</v>
      </c>
      <c r="D1101" s="102">
        <f>MONTH(Tableau2[[#This Row],[2. date saisie]])</f>
        <v>6</v>
      </c>
      <c r="E1101" s="102" t="str">
        <f t="shared" si="34"/>
        <v>06</v>
      </c>
      <c r="F1101" s="102" t="str">
        <f>_xlfn.CONCAT(Tableau2[[#This Row],[2a]],Tableau2[[#This Row],[2c]])</f>
        <v>202206</v>
      </c>
      <c r="G1101" s="96">
        <v>1515555</v>
      </c>
      <c r="H1101">
        <v>1200</v>
      </c>
      <c r="I1101" s="102">
        <f>Tableau2[[#This Row],[4. poids OT (kg)]]/1000</f>
        <v>1.2</v>
      </c>
      <c r="J1101" t="s">
        <v>44</v>
      </c>
      <c r="K1101">
        <v>450</v>
      </c>
      <c r="L1101">
        <v>59100</v>
      </c>
      <c r="M1101" t="s">
        <v>98</v>
      </c>
      <c r="N1101">
        <v>91100</v>
      </c>
      <c r="O1101" t="s">
        <v>76</v>
      </c>
      <c r="P1101">
        <v>266.35300000000001</v>
      </c>
      <c r="Q1101" t="s">
        <v>100</v>
      </c>
      <c r="R1101">
        <v>1987</v>
      </c>
      <c r="S1101" t="s">
        <v>69</v>
      </c>
      <c r="T1101">
        <f>VLOOKUP(Tableau2[[#This Row],[5. type transport]],'Taux émission CO2e'!$A$5:$D$16,4,0)</f>
        <v>0.16</v>
      </c>
      <c r="U1101">
        <f>VLOOKUP(Tableau2[[#This Row],[5. type transport]],'Taux émission CO2e'!$A$5:$B$16,2,0)</f>
        <v>1</v>
      </c>
      <c r="V1101">
        <f>VLOOKUP(Tableau2[[#This Row],[5. type transport]],'Taux émission CO2e'!$A$20:$D$31,4,0)</f>
        <v>0</v>
      </c>
      <c r="W1101">
        <f>VLOOKUP(Tableau2[[#This Row],[5. type transport]],'Taux émission CO2e'!$A$20:$B$31,2,0)</f>
        <v>0</v>
      </c>
      <c r="X1101" s="98">
        <f t="shared" si="35"/>
        <v>51.139776000000005</v>
      </c>
    </row>
    <row r="1102" spans="1:24" x14ac:dyDescent="0.25">
      <c r="A1102">
        <v>20220600077</v>
      </c>
      <c r="B1102" s="95">
        <v>44722</v>
      </c>
      <c r="C1102" s="102">
        <f>YEAR(Tableau2[[#This Row],[2. date saisie]])</f>
        <v>2022</v>
      </c>
      <c r="D1102" s="102">
        <f>MONTH(Tableau2[[#This Row],[2. date saisie]])</f>
        <v>6</v>
      </c>
      <c r="E1102" s="102" t="str">
        <f t="shared" si="34"/>
        <v>06</v>
      </c>
      <c r="F1102" s="102" t="str">
        <f>_xlfn.CONCAT(Tableau2[[#This Row],[2a]],Tableau2[[#This Row],[2c]])</f>
        <v>202206</v>
      </c>
      <c r="G1102" s="96">
        <v>1515554</v>
      </c>
      <c r="H1102">
        <v>1000</v>
      </c>
      <c r="I1102" s="102">
        <f>Tableau2[[#This Row],[4. poids OT (kg)]]/1000</f>
        <v>1</v>
      </c>
      <c r="J1102" t="s">
        <v>47</v>
      </c>
      <c r="K1102">
        <v>470</v>
      </c>
      <c r="L1102">
        <v>13000</v>
      </c>
      <c r="M1102" t="s">
        <v>184</v>
      </c>
      <c r="N1102">
        <v>91100</v>
      </c>
      <c r="O1102" t="s">
        <v>76</v>
      </c>
      <c r="P1102">
        <v>740.09799999999996</v>
      </c>
      <c r="Q1102" t="s">
        <v>185</v>
      </c>
      <c r="R1102">
        <v>1976</v>
      </c>
      <c r="S1102" t="s">
        <v>69</v>
      </c>
      <c r="T1102">
        <f>VLOOKUP(Tableau2[[#This Row],[5. type transport]],'Taux émission CO2e'!$A$5:$D$16,4,0)</f>
        <v>0.16</v>
      </c>
      <c r="U1102">
        <f>VLOOKUP(Tableau2[[#This Row],[5. type transport]],'Taux émission CO2e'!$A$5:$B$16,2,0)</f>
        <v>0.3</v>
      </c>
      <c r="V1102">
        <f>VLOOKUP(Tableau2[[#This Row],[5. type transport]],'Taux émission CO2e'!$A$20:$D$31,4,0)</f>
        <v>6.7400000000000002E-2</v>
      </c>
      <c r="W1102">
        <f>VLOOKUP(Tableau2[[#This Row],[5. type transport]],'Taux émission CO2e'!$A$20:$B$31,2,0)</f>
        <v>0.7</v>
      </c>
      <c r="X1102" s="98">
        <f t="shared" si="35"/>
        <v>70.442527639999994</v>
      </c>
    </row>
    <row r="1103" spans="1:24" x14ac:dyDescent="0.25">
      <c r="A1103">
        <v>20220600077</v>
      </c>
      <c r="B1103" s="95">
        <v>44725</v>
      </c>
      <c r="C1103" s="102">
        <f>YEAR(Tableau2[[#This Row],[2. date saisie]])</f>
        <v>2022</v>
      </c>
      <c r="D1103" s="102">
        <f>MONTH(Tableau2[[#This Row],[2. date saisie]])</f>
        <v>6</v>
      </c>
      <c r="E1103" s="102" t="str">
        <f t="shared" si="34"/>
        <v>06</v>
      </c>
      <c r="F1103" s="102" t="str">
        <f>_xlfn.CONCAT(Tableau2[[#This Row],[2a]],Tableau2[[#This Row],[2c]])</f>
        <v>202206</v>
      </c>
      <c r="G1103" s="96">
        <v>1517693</v>
      </c>
      <c r="H1103">
        <v>450</v>
      </c>
      <c r="I1103" s="102">
        <f>Tableau2[[#This Row],[4. poids OT (kg)]]/1000</f>
        <v>0.45</v>
      </c>
      <c r="J1103" t="s">
        <v>39</v>
      </c>
      <c r="K1103">
        <v>125</v>
      </c>
      <c r="L1103">
        <v>91100</v>
      </c>
      <c r="M1103" t="s">
        <v>70</v>
      </c>
      <c r="N1103">
        <v>94440</v>
      </c>
      <c r="O1103" t="s">
        <v>120</v>
      </c>
      <c r="P1103">
        <v>34.085999999999999</v>
      </c>
      <c r="Q1103" t="s">
        <v>72</v>
      </c>
      <c r="R1103">
        <v>1969</v>
      </c>
      <c r="S1103" t="s">
        <v>69</v>
      </c>
      <c r="T1103">
        <f>VLOOKUP(Tableau2[[#This Row],[5. type transport]],'Taux émission CO2e'!$A$5:$D$16,4,0)</f>
        <v>0.24099999999999999</v>
      </c>
      <c r="U1103">
        <f>VLOOKUP(Tableau2[[#This Row],[5. type transport]],'Taux émission CO2e'!$A$5:$B$16,2,0)</f>
        <v>1</v>
      </c>
      <c r="V1103">
        <f>VLOOKUP(Tableau2[[#This Row],[5. type transport]],'Taux émission CO2e'!$A$20:$D$31,4,0)</f>
        <v>0</v>
      </c>
      <c r="W1103">
        <f>VLOOKUP(Tableau2[[#This Row],[5. type transport]],'Taux émission CO2e'!$A$20:$B$31,2,0)</f>
        <v>0</v>
      </c>
      <c r="X1103" s="98">
        <f t="shared" si="35"/>
        <v>3.6966266999999999</v>
      </c>
    </row>
    <row r="1104" spans="1:24" x14ac:dyDescent="0.25">
      <c r="A1104">
        <v>20220600077</v>
      </c>
      <c r="B1104" s="95">
        <v>44725</v>
      </c>
      <c r="C1104" s="102">
        <f>YEAR(Tableau2[[#This Row],[2. date saisie]])</f>
        <v>2022</v>
      </c>
      <c r="D1104" s="102">
        <f>MONTH(Tableau2[[#This Row],[2. date saisie]])</f>
        <v>6</v>
      </c>
      <c r="E1104" s="102" t="str">
        <f t="shared" si="34"/>
        <v>06</v>
      </c>
      <c r="F1104" s="102" t="str">
        <f>_xlfn.CONCAT(Tableau2[[#This Row],[2a]],Tableau2[[#This Row],[2c]])</f>
        <v>202206</v>
      </c>
      <c r="G1104" s="96">
        <v>1516168</v>
      </c>
      <c r="H1104">
        <v>300</v>
      </c>
      <c r="I1104" s="102">
        <f>Tableau2[[#This Row],[4. poids OT (kg)]]/1000</f>
        <v>0.3</v>
      </c>
      <c r="J1104" t="s">
        <v>46</v>
      </c>
      <c r="K1104">
        <v>250</v>
      </c>
      <c r="L1104">
        <v>64230</v>
      </c>
      <c r="M1104" t="s">
        <v>209</v>
      </c>
      <c r="N1104">
        <v>91100</v>
      </c>
      <c r="O1104" t="s">
        <v>76</v>
      </c>
      <c r="P1104">
        <v>767.14700000000005</v>
      </c>
      <c r="Q1104" t="s">
        <v>210</v>
      </c>
      <c r="R1104">
        <v>1984</v>
      </c>
      <c r="S1104" t="s">
        <v>78</v>
      </c>
      <c r="T1104">
        <f>VLOOKUP(Tableau2[[#This Row],[5. type transport]],'Taux émission CO2e'!$A$5:$D$16,4,0)</f>
        <v>0.16</v>
      </c>
      <c r="U1104">
        <f>VLOOKUP(Tableau2[[#This Row],[5. type transport]],'Taux émission CO2e'!$A$5:$B$16,2,0)</f>
        <v>0.3</v>
      </c>
      <c r="V1104">
        <f>VLOOKUP(Tableau2[[#This Row],[5. type transport]],'Taux émission CO2e'!$A$20:$D$31,4,0)</f>
        <v>6.7400000000000002E-2</v>
      </c>
      <c r="W1104">
        <f>VLOOKUP(Tableau2[[#This Row],[5. type transport]],'Taux émission CO2e'!$A$20:$B$31,2,0)</f>
        <v>0.7</v>
      </c>
      <c r="X1104" s="98">
        <f t="shared" si="35"/>
        <v>21.905115438000003</v>
      </c>
    </row>
    <row r="1105" spans="1:24" x14ac:dyDescent="0.25">
      <c r="A1105">
        <v>20220600077</v>
      </c>
      <c r="B1105" s="95">
        <v>44725</v>
      </c>
      <c r="C1105" s="102">
        <f>YEAR(Tableau2[[#This Row],[2. date saisie]])</f>
        <v>2022</v>
      </c>
      <c r="D1105" s="102">
        <f>MONTH(Tableau2[[#This Row],[2. date saisie]])</f>
        <v>6</v>
      </c>
      <c r="E1105" s="102" t="str">
        <f t="shared" si="34"/>
        <v>06</v>
      </c>
      <c r="F1105" s="102" t="str">
        <f>_xlfn.CONCAT(Tableau2[[#This Row],[2a]],Tableau2[[#This Row],[2c]])</f>
        <v>202206</v>
      </c>
      <c r="G1105" s="96">
        <v>1517449</v>
      </c>
      <c r="H1105">
        <v>450</v>
      </c>
      <c r="I1105" s="102">
        <f>Tableau2[[#This Row],[4. poids OT (kg)]]/1000</f>
        <v>0.45</v>
      </c>
      <c r="J1105" t="s">
        <v>47</v>
      </c>
      <c r="K1105">
        <v>300</v>
      </c>
      <c r="L1105">
        <v>39570</v>
      </c>
      <c r="M1105" t="s">
        <v>115</v>
      </c>
      <c r="N1105">
        <v>91100</v>
      </c>
      <c r="O1105" t="s">
        <v>76</v>
      </c>
      <c r="P1105">
        <v>380.58600000000001</v>
      </c>
      <c r="Q1105" t="s">
        <v>116</v>
      </c>
      <c r="R1105">
        <v>1986</v>
      </c>
      <c r="S1105" t="s">
        <v>69</v>
      </c>
      <c r="T1105">
        <f>VLOOKUP(Tableau2[[#This Row],[5. type transport]],'Taux émission CO2e'!$A$5:$D$16,4,0)</f>
        <v>0.16</v>
      </c>
      <c r="U1105">
        <f>VLOOKUP(Tableau2[[#This Row],[5. type transport]],'Taux émission CO2e'!$A$5:$B$16,2,0)</f>
        <v>0.3</v>
      </c>
      <c r="V1105">
        <f>VLOOKUP(Tableau2[[#This Row],[5. type transport]],'Taux émission CO2e'!$A$20:$D$31,4,0)</f>
        <v>6.7400000000000002E-2</v>
      </c>
      <c r="W1105">
        <f>VLOOKUP(Tableau2[[#This Row],[5. type transport]],'Taux émission CO2e'!$A$20:$B$31,2,0)</f>
        <v>0.7</v>
      </c>
      <c r="X1105" s="98">
        <f t="shared" si="35"/>
        <v>16.300878965999999</v>
      </c>
    </row>
    <row r="1106" spans="1:24" x14ac:dyDescent="0.25">
      <c r="A1106">
        <v>20220600077</v>
      </c>
      <c r="B1106" s="95">
        <v>44725</v>
      </c>
      <c r="C1106" s="102">
        <f>YEAR(Tableau2[[#This Row],[2. date saisie]])</f>
        <v>2022</v>
      </c>
      <c r="D1106" s="102">
        <f>MONTH(Tableau2[[#This Row],[2. date saisie]])</f>
        <v>6</v>
      </c>
      <c r="E1106" s="102" t="str">
        <f t="shared" si="34"/>
        <v>06</v>
      </c>
      <c r="F1106" s="102" t="str">
        <f>_xlfn.CONCAT(Tableau2[[#This Row],[2a]],Tableau2[[#This Row],[2c]])</f>
        <v>202206</v>
      </c>
      <c r="G1106" s="96">
        <v>1517692</v>
      </c>
      <c r="H1106">
        <v>450</v>
      </c>
      <c r="I1106" s="102">
        <f>Tableau2[[#This Row],[4. poids OT (kg)]]/1000</f>
        <v>0.45</v>
      </c>
      <c r="J1106" t="s">
        <v>47</v>
      </c>
      <c r="K1106">
        <v>306</v>
      </c>
      <c r="L1106">
        <v>91100</v>
      </c>
      <c r="M1106" t="s">
        <v>70</v>
      </c>
      <c r="N1106">
        <v>67100</v>
      </c>
      <c r="O1106" t="s">
        <v>79</v>
      </c>
      <c r="P1106">
        <v>515.798</v>
      </c>
      <c r="Q1106" t="s">
        <v>72</v>
      </c>
      <c r="R1106">
        <v>1969</v>
      </c>
      <c r="S1106" t="s">
        <v>69</v>
      </c>
      <c r="T1106">
        <f>VLOOKUP(Tableau2[[#This Row],[5. type transport]],'Taux émission CO2e'!$A$5:$D$16,4,0)</f>
        <v>0.16</v>
      </c>
      <c r="U1106">
        <f>VLOOKUP(Tableau2[[#This Row],[5. type transport]],'Taux émission CO2e'!$A$5:$B$16,2,0)</f>
        <v>0.3</v>
      </c>
      <c r="V1106">
        <f>VLOOKUP(Tableau2[[#This Row],[5. type transport]],'Taux émission CO2e'!$A$20:$D$31,4,0)</f>
        <v>6.7400000000000002E-2</v>
      </c>
      <c r="W1106">
        <f>VLOOKUP(Tableau2[[#This Row],[5. type transport]],'Taux émission CO2e'!$A$20:$B$31,2,0)</f>
        <v>0.7</v>
      </c>
      <c r="X1106" s="98">
        <f t="shared" si="35"/>
        <v>22.092144138000002</v>
      </c>
    </row>
    <row r="1107" spans="1:24" x14ac:dyDescent="0.25">
      <c r="A1107">
        <v>20220600077</v>
      </c>
      <c r="B1107" s="95">
        <v>44725</v>
      </c>
      <c r="C1107" s="102">
        <f>YEAR(Tableau2[[#This Row],[2. date saisie]])</f>
        <v>2022</v>
      </c>
      <c r="D1107" s="102">
        <f>MONTH(Tableau2[[#This Row],[2. date saisie]])</f>
        <v>6</v>
      </c>
      <c r="E1107" s="102" t="str">
        <f t="shared" si="34"/>
        <v>06</v>
      </c>
      <c r="F1107" s="102" t="str">
        <f>_xlfn.CONCAT(Tableau2[[#This Row],[2a]],Tableau2[[#This Row],[2c]])</f>
        <v>202206</v>
      </c>
      <c r="G1107" s="96">
        <v>1517448</v>
      </c>
      <c r="H1107">
        <v>1000</v>
      </c>
      <c r="I1107" s="102">
        <f>Tableau2[[#This Row],[4. poids OT (kg)]]/1000</f>
        <v>1</v>
      </c>
      <c r="J1107" t="s">
        <v>46</v>
      </c>
      <c r="K1107">
        <v>507</v>
      </c>
      <c r="L1107">
        <v>67100</v>
      </c>
      <c r="M1107" t="s">
        <v>73</v>
      </c>
      <c r="N1107">
        <v>91100</v>
      </c>
      <c r="O1107" t="s">
        <v>76</v>
      </c>
      <c r="P1107">
        <v>516.47400000000005</v>
      </c>
      <c r="Q1107" t="s">
        <v>75</v>
      </c>
      <c r="R1107">
        <v>1987</v>
      </c>
      <c r="S1107" t="s">
        <v>69</v>
      </c>
      <c r="T1107">
        <f>VLOOKUP(Tableau2[[#This Row],[5. type transport]],'Taux émission CO2e'!$A$5:$D$16,4,0)</f>
        <v>0.16</v>
      </c>
      <c r="U1107">
        <f>VLOOKUP(Tableau2[[#This Row],[5. type transport]],'Taux émission CO2e'!$A$5:$B$16,2,0)</f>
        <v>0.3</v>
      </c>
      <c r="V1107">
        <f>VLOOKUP(Tableau2[[#This Row],[5. type transport]],'Taux émission CO2e'!$A$20:$D$31,4,0)</f>
        <v>6.7400000000000002E-2</v>
      </c>
      <c r="W1107">
        <f>VLOOKUP(Tableau2[[#This Row],[5. type transport]],'Taux émission CO2e'!$A$20:$B$31,2,0)</f>
        <v>0.7</v>
      </c>
      <c r="X1107" s="98">
        <f t="shared" si="35"/>
        <v>49.157995320000005</v>
      </c>
    </row>
    <row r="1108" spans="1:24" x14ac:dyDescent="0.25">
      <c r="A1108">
        <v>20220600077</v>
      </c>
      <c r="B1108" s="95">
        <v>44726</v>
      </c>
      <c r="C1108" s="102">
        <f>YEAR(Tableau2[[#This Row],[2. date saisie]])</f>
        <v>2022</v>
      </c>
      <c r="D1108" s="102">
        <f>MONTH(Tableau2[[#This Row],[2. date saisie]])</f>
        <v>6</v>
      </c>
      <c r="E1108" s="102" t="str">
        <f t="shared" si="34"/>
        <v>06</v>
      </c>
      <c r="F1108" s="102" t="str">
        <f>_xlfn.CONCAT(Tableau2[[#This Row],[2a]],Tableau2[[#This Row],[2c]])</f>
        <v>202206</v>
      </c>
      <c r="G1108" s="96">
        <v>1518324</v>
      </c>
      <c r="H1108">
        <v>189</v>
      </c>
      <c r="I1108" s="102">
        <f>Tableau2[[#This Row],[4. poids OT (kg)]]/1000</f>
        <v>0.189</v>
      </c>
      <c r="J1108" t="s">
        <v>47</v>
      </c>
      <c r="K1108">
        <v>100</v>
      </c>
      <c r="L1108">
        <v>91100</v>
      </c>
      <c r="M1108" t="s">
        <v>70</v>
      </c>
      <c r="N1108">
        <v>59243</v>
      </c>
      <c r="O1108" t="s">
        <v>101</v>
      </c>
      <c r="P1108">
        <v>250.57900000000001</v>
      </c>
      <c r="Q1108" t="s">
        <v>72</v>
      </c>
      <c r="R1108">
        <v>1969</v>
      </c>
      <c r="S1108" t="s">
        <v>69</v>
      </c>
      <c r="T1108">
        <f>VLOOKUP(Tableau2[[#This Row],[5. type transport]],'Taux émission CO2e'!$A$5:$D$16,4,0)</f>
        <v>0.16</v>
      </c>
      <c r="U1108">
        <f>VLOOKUP(Tableau2[[#This Row],[5. type transport]],'Taux émission CO2e'!$A$5:$B$16,2,0)</f>
        <v>0.3</v>
      </c>
      <c r="V1108">
        <f>VLOOKUP(Tableau2[[#This Row],[5. type transport]],'Taux émission CO2e'!$A$20:$D$31,4,0)</f>
        <v>6.7400000000000002E-2</v>
      </c>
      <c r="W1108">
        <f>VLOOKUP(Tableau2[[#This Row],[5. type transport]],'Taux émission CO2e'!$A$20:$B$31,2,0)</f>
        <v>0.7</v>
      </c>
      <c r="X1108" s="98">
        <f t="shared" si="35"/>
        <v>4.5076706425799999</v>
      </c>
    </row>
    <row r="1109" spans="1:24" x14ac:dyDescent="0.25">
      <c r="A1109">
        <v>20220600077</v>
      </c>
      <c r="B1109" s="95">
        <v>44726</v>
      </c>
      <c r="C1109" s="102">
        <f>YEAR(Tableau2[[#This Row],[2. date saisie]])</f>
        <v>2022</v>
      </c>
      <c r="D1109" s="102">
        <f>MONTH(Tableau2[[#This Row],[2. date saisie]])</f>
        <v>6</v>
      </c>
      <c r="E1109" s="102" t="str">
        <f t="shared" si="34"/>
        <v>06</v>
      </c>
      <c r="F1109" s="102" t="str">
        <f>_xlfn.CONCAT(Tableau2[[#This Row],[2a]],Tableau2[[#This Row],[2c]])</f>
        <v>202206</v>
      </c>
      <c r="G1109" s="96">
        <v>1518329</v>
      </c>
      <c r="H1109">
        <v>76</v>
      </c>
      <c r="I1109" s="102">
        <f>Tableau2[[#This Row],[4. poids OT (kg)]]/1000</f>
        <v>7.5999999999999998E-2</v>
      </c>
      <c r="J1109" t="s">
        <v>47</v>
      </c>
      <c r="K1109">
        <v>196</v>
      </c>
      <c r="L1109">
        <v>91100</v>
      </c>
      <c r="M1109" t="s">
        <v>70</v>
      </c>
      <c r="N1109">
        <v>6520</v>
      </c>
      <c r="O1109" t="s">
        <v>212</v>
      </c>
      <c r="P1109">
        <v>884.3</v>
      </c>
      <c r="Q1109" t="s">
        <v>72</v>
      </c>
      <c r="R1109">
        <v>1969</v>
      </c>
      <c r="S1109" t="s">
        <v>69</v>
      </c>
      <c r="T1109">
        <f>VLOOKUP(Tableau2[[#This Row],[5. type transport]],'Taux émission CO2e'!$A$5:$D$16,4,0)</f>
        <v>0.16</v>
      </c>
      <c r="U1109">
        <f>VLOOKUP(Tableau2[[#This Row],[5. type transport]],'Taux émission CO2e'!$A$5:$B$16,2,0)</f>
        <v>0.3</v>
      </c>
      <c r="V1109">
        <f>VLOOKUP(Tableau2[[#This Row],[5. type transport]],'Taux émission CO2e'!$A$20:$D$31,4,0)</f>
        <v>6.7400000000000002E-2</v>
      </c>
      <c r="W1109">
        <f>VLOOKUP(Tableau2[[#This Row],[5. type transport]],'Taux émission CO2e'!$A$20:$B$31,2,0)</f>
        <v>0.7</v>
      </c>
      <c r="X1109" s="98">
        <f t="shared" si="35"/>
        <v>6.3967432239999997</v>
      </c>
    </row>
    <row r="1110" spans="1:24" x14ac:dyDescent="0.25">
      <c r="A1110">
        <v>20220600077</v>
      </c>
      <c r="B1110" s="95">
        <v>44726</v>
      </c>
      <c r="C1110" s="102">
        <f>YEAR(Tableau2[[#This Row],[2. date saisie]])</f>
        <v>2022</v>
      </c>
      <c r="D1110" s="102">
        <f>MONTH(Tableau2[[#This Row],[2. date saisie]])</f>
        <v>6</v>
      </c>
      <c r="E1110" s="102" t="str">
        <f t="shared" si="34"/>
        <v>06</v>
      </c>
      <c r="F1110" s="102" t="str">
        <f>_xlfn.CONCAT(Tableau2[[#This Row],[2a]],Tableau2[[#This Row],[2c]])</f>
        <v>202206</v>
      </c>
      <c r="G1110" s="96">
        <v>1518325</v>
      </c>
      <c r="H1110">
        <v>219</v>
      </c>
      <c r="I1110" s="102">
        <f>Tableau2[[#This Row],[4. poids OT (kg)]]/1000</f>
        <v>0.219</v>
      </c>
      <c r="J1110" t="s">
        <v>47</v>
      </c>
      <c r="K1110">
        <v>210</v>
      </c>
      <c r="L1110">
        <v>91100</v>
      </c>
      <c r="M1110" t="s">
        <v>70</v>
      </c>
      <c r="N1110">
        <v>53120</v>
      </c>
      <c r="O1110" t="s">
        <v>208</v>
      </c>
      <c r="P1110">
        <v>316.77699999999999</v>
      </c>
      <c r="Q1110" t="s">
        <v>72</v>
      </c>
      <c r="R1110">
        <v>1969</v>
      </c>
      <c r="S1110" t="s">
        <v>69</v>
      </c>
      <c r="T1110">
        <f>VLOOKUP(Tableau2[[#This Row],[5. type transport]],'Taux émission CO2e'!$A$5:$D$16,4,0)</f>
        <v>0.16</v>
      </c>
      <c r="U1110">
        <f>VLOOKUP(Tableau2[[#This Row],[5. type transport]],'Taux émission CO2e'!$A$5:$B$16,2,0)</f>
        <v>0.3</v>
      </c>
      <c r="V1110">
        <f>VLOOKUP(Tableau2[[#This Row],[5. type transport]],'Taux émission CO2e'!$A$20:$D$31,4,0)</f>
        <v>6.7400000000000002E-2</v>
      </c>
      <c r="W1110">
        <f>VLOOKUP(Tableau2[[#This Row],[5. type transport]],'Taux émission CO2e'!$A$20:$B$31,2,0)</f>
        <v>0.7</v>
      </c>
      <c r="X1110" s="98">
        <f t="shared" si="35"/>
        <v>6.6030328343399995</v>
      </c>
    </row>
    <row r="1111" spans="1:24" x14ac:dyDescent="0.25">
      <c r="A1111">
        <v>20220600077</v>
      </c>
      <c r="B1111" s="95">
        <v>44726</v>
      </c>
      <c r="C1111" s="102">
        <f>YEAR(Tableau2[[#This Row],[2. date saisie]])</f>
        <v>2022</v>
      </c>
      <c r="D1111" s="102">
        <f>MONTH(Tableau2[[#This Row],[2. date saisie]])</f>
        <v>6</v>
      </c>
      <c r="E1111" s="102" t="str">
        <f t="shared" si="34"/>
        <v>06</v>
      </c>
      <c r="F1111" s="102" t="str">
        <f>_xlfn.CONCAT(Tableau2[[#This Row],[2a]],Tableau2[[#This Row],[2c]])</f>
        <v>202206</v>
      </c>
      <c r="G1111" s="96">
        <v>1518326</v>
      </c>
      <c r="H1111">
        <v>203</v>
      </c>
      <c r="I1111" s="102">
        <f>Tableau2[[#This Row],[4. poids OT (kg)]]/1000</f>
        <v>0.20300000000000001</v>
      </c>
      <c r="J1111" t="s">
        <v>47</v>
      </c>
      <c r="K1111">
        <v>210</v>
      </c>
      <c r="L1111">
        <v>91100</v>
      </c>
      <c r="M1111" t="s">
        <v>70</v>
      </c>
      <c r="N1111">
        <v>66000</v>
      </c>
      <c r="O1111" t="s">
        <v>71</v>
      </c>
      <c r="P1111">
        <v>837.41300000000001</v>
      </c>
      <c r="Q1111" t="s">
        <v>72</v>
      </c>
      <c r="R1111">
        <v>1969</v>
      </c>
      <c r="S1111" t="s">
        <v>69</v>
      </c>
      <c r="T1111">
        <f>VLOOKUP(Tableau2[[#This Row],[5. type transport]],'Taux émission CO2e'!$A$5:$D$16,4,0)</f>
        <v>0.16</v>
      </c>
      <c r="U1111">
        <f>VLOOKUP(Tableau2[[#This Row],[5. type transport]],'Taux émission CO2e'!$A$5:$B$16,2,0)</f>
        <v>0.3</v>
      </c>
      <c r="V1111">
        <f>VLOOKUP(Tableau2[[#This Row],[5. type transport]],'Taux émission CO2e'!$A$20:$D$31,4,0)</f>
        <v>6.7400000000000002E-2</v>
      </c>
      <c r="W1111">
        <f>VLOOKUP(Tableau2[[#This Row],[5. type transport]],'Taux émission CO2e'!$A$20:$B$31,2,0)</f>
        <v>0.7</v>
      </c>
      <c r="X1111" s="98">
        <f t="shared" si="35"/>
        <v>16.180108776019999</v>
      </c>
    </row>
    <row r="1112" spans="1:24" x14ac:dyDescent="0.25">
      <c r="A1112">
        <v>20220600077</v>
      </c>
      <c r="B1112" s="95">
        <v>44726</v>
      </c>
      <c r="C1112" s="102">
        <f>YEAR(Tableau2[[#This Row],[2. date saisie]])</f>
        <v>2022</v>
      </c>
      <c r="D1112" s="102">
        <f>MONTH(Tableau2[[#This Row],[2. date saisie]])</f>
        <v>6</v>
      </c>
      <c r="E1112" s="102" t="str">
        <f t="shared" si="34"/>
        <v>06</v>
      </c>
      <c r="F1112" s="102" t="str">
        <f>_xlfn.CONCAT(Tableau2[[#This Row],[2a]],Tableau2[[#This Row],[2c]])</f>
        <v>202206</v>
      </c>
      <c r="G1112" s="96">
        <v>1517477</v>
      </c>
      <c r="H1112">
        <v>750</v>
      </c>
      <c r="I1112" s="102">
        <f>Tableau2[[#This Row],[4. poids OT (kg)]]/1000</f>
        <v>0.75</v>
      </c>
      <c r="J1112" t="s">
        <v>46</v>
      </c>
      <c r="K1112">
        <v>220</v>
      </c>
      <c r="L1112">
        <v>93000</v>
      </c>
      <c r="M1112" t="s">
        <v>145</v>
      </c>
      <c r="N1112">
        <v>91100</v>
      </c>
      <c r="O1112" t="s">
        <v>76</v>
      </c>
      <c r="P1112">
        <v>52.249000000000002</v>
      </c>
      <c r="Q1112" t="s">
        <v>146</v>
      </c>
      <c r="R1112">
        <v>1971</v>
      </c>
      <c r="S1112" t="s">
        <v>69</v>
      </c>
      <c r="T1112">
        <f>VLOOKUP(Tableau2[[#This Row],[5. type transport]],'Taux émission CO2e'!$A$5:$D$16,4,0)</f>
        <v>0.16</v>
      </c>
      <c r="U1112">
        <f>VLOOKUP(Tableau2[[#This Row],[5. type transport]],'Taux émission CO2e'!$A$5:$B$16,2,0)</f>
        <v>0.3</v>
      </c>
      <c r="V1112">
        <f>VLOOKUP(Tableau2[[#This Row],[5. type transport]],'Taux émission CO2e'!$A$20:$D$31,4,0)</f>
        <v>6.7400000000000002E-2</v>
      </c>
      <c r="W1112">
        <f>VLOOKUP(Tableau2[[#This Row],[5. type transport]],'Taux émission CO2e'!$A$20:$B$31,2,0)</f>
        <v>0.7</v>
      </c>
      <c r="X1112" s="98">
        <f t="shared" si="35"/>
        <v>3.7297948650000006</v>
      </c>
    </row>
    <row r="1113" spans="1:24" x14ac:dyDescent="0.25">
      <c r="A1113">
        <v>20220600077</v>
      </c>
      <c r="B1113" s="95">
        <v>44726</v>
      </c>
      <c r="C1113" s="102">
        <f>YEAR(Tableau2[[#This Row],[2. date saisie]])</f>
        <v>2022</v>
      </c>
      <c r="D1113" s="102">
        <f>MONTH(Tableau2[[#This Row],[2. date saisie]])</f>
        <v>6</v>
      </c>
      <c r="E1113" s="102" t="str">
        <f t="shared" si="34"/>
        <v>06</v>
      </c>
      <c r="F1113" s="102" t="str">
        <f>_xlfn.CONCAT(Tableau2[[#This Row],[2a]],Tableau2[[#This Row],[2c]])</f>
        <v>202206</v>
      </c>
      <c r="G1113" s="96">
        <v>1518389</v>
      </c>
      <c r="H1113">
        <v>441</v>
      </c>
      <c r="I1113" s="102">
        <f>Tableau2[[#This Row],[4. poids OT (kg)]]/1000</f>
        <v>0.441</v>
      </c>
      <c r="J1113" t="s">
        <v>47</v>
      </c>
      <c r="K1113">
        <v>234</v>
      </c>
      <c r="L1113">
        <v>91100</v>
      </c>
      <c r="M1113" t="s">
        <v>70</v>
      </c>
      <c r="N1113">
        <v>59200</v>
      </c>
      <c r="O1113" t="s">
        <v>90</v>
      </c>
      <c r="P1113">
        <v>265.54500000000002</v>
      </c>
      <c r="Q1113" t="s">
        <v>72</v>
      </c>
      <c r="R1113">
        <v>1969</v>
      </c>
      <c r="S1113" t="s">
        <v>69</v>
      </c>
      <c r="T1113">
        <f>VLOOKUP(Tableau2[[#This Row],[5. type transport]],'Taux émission CO2e'!$A$5:$D$16,4,0)</f>
        <v>0.16</v>
      </c>
      <c r="U1113">
        <f>VLOOKUP(Tableau2[[#This Row],[5. type transport]],'Taux émission CO2e'!$A$5:$B$16,2,0)</f>
        <v>0.3</v>
      </c>
      <c r="V1113">
        <f>VLOOKUP(Tableau2[[#This Row],[5. type transport]],'Taux émission CO2e'!$A$20:$D$31,4,0)</f>
        <v>6.7400000000000002E-2</v>
      </c>
      <c r="W1113">
        <f>VLOOKUP(Tableau2[[#This Row],[5. type transport]],'Taux émission CO2e'!$A$20:$B$31,2,0)</f>
        <v>0.7</v>
      </c>
      <c r="X1113" s="98">
        <f t="shared" si="35"/>
        <v>11.146086737099999</v>
      </c>
    </row>
    <row r="1114" spans="1:24" x14ac:dyDescent="0.25">
      <c r="A1114">
        <v>20220600077</v>
      </c>
      <c r="B1114" s="95">
        <v>44726</v>
      </c>
      <c r="C1114" s="102">
        <f>YEAR(Tableau2[[#This Row],[2. date saisie]])</f>
        <v>2022</v>
      </c>
      <c r="D1114" s="102">
        <f>MONTH(Tableau2[[#This Row],[2. date saisie]])</f>
        <v>6</v>
      </c>
      <c r="E1114" s="102" t="str">
        <f t="shared" si="34"/>
        <v>06</v>
      </c>
      <c r="F1114" s="102" t="str">
        <f>_xlfn.CONCAT(Tableau2[[#This Row],[2a]],Tableau2[[#This Row],[2c]])</f>
        <v>202206</v>
      </c>
      <c r="G1114" s="96">
        <v>1518388</v>
      </c>
      <c r="H1114">
        <v>384</v>
      </c>
      <c r="I1114" s="102">
        <f>Tableau2[[#This Row],[4. poids OT (kg)]]/1000</f>
        <v>0.38400000000000001</v>
      </c>
      <c r="J1114" t="s">
        <v>47</v>
      </c>
      <c r="K1114">
        <v>260</v>
      </c>
      <c r="L1114">
        <v>91100</v>
      </c>
      <c r="M1114" t="s">
        <v>70</v>
      </c>
      <c r="N1114">
        <v>73490</v>
      </c>
      <c r="O1114" t="s">
        <v>181</v>
      </c>
      <c r="P1114">
        <v>539.01400000000001</v>
      </c>
      <c r="Q1114" t="s">
        <v>72</v>
      </c>
      <c r="R1114">
        <v>1969</v>
      </c>
      <c r="S1114" t="s">
        <v>69</v>
      </c>
      <c r="T1114">
        <f>VLOOKUP(Tableau2[[#This Row],[5. type transport]],'Taux émission CO2e'!$A$5:$D$16,4,0)</f>
        <v>0.16</v>
      </c>
      <c r="U1114">
        <f>VLOOKUP(Tableau2[[#This Row],[5. type transport]],'Taux émission CO2e'!$A$5:$B$16,2,0)</f>
        <v>0.3</v>
      </c>
      <c r="V1114">
        <f>VLOOKUP(Tableau2[[#This Row],[5. type transport]],'Taux émission CO2e'!$A$20:$D$31,4,0)</f>
        <v>6.7400000000000002E-2</v>
      </c>
      <c r="W1114">
        <f>VLOOKUP(Tableau2[[#This Row],[5. type transport]],'Taux émission CO2e'!$A$20:$B$31,2,0)</f>
        <v>0.7</v>
      </c>
      <c r="X1114" s="98">
        <f t="shared" si="35"/>
        <v>19.700487367679997</v>
      </c>
    </row>
    <row r="1115" spans="1:24" x14ac:dyDescent="0.25">
      <c r="A1115">
        <v>20220600077</v>
      </c>
      <c r="B1115" s="95">
        <v>44726</v>
      </c>
      <c r="C1115" s="102">
        <f>YEAR(Tableau2[[#This Row],[2. date saisie]])</f>
        <v>2022</v>
      </c>
      <c r="D1115" s="102">
        <f>MONTH(Tableau2[[#This Row],[2. date saisie]])</f>
        <v>6</v>
      </c>
      <c r="E1115" s="102" t="str">
        <f t="shared" si="34"/>
        <v>06</v>
      </c>
      <c r="F1115" s="102" t="str">
        <f>_xlfn.CONCAT(Tableau2[[#This Row],[2a]],Tableau2[[#This Row],[2c]])</f>
        <v>202206</v>
      </c>
      <c r="G1115" s="96">
        <v>1518063</v>
      </c>
      <c r="H1115">
        <v>450</v>
      </c>
      <c r="I1115" s="102">
        <f>Tableau2[[#This Row],[4. poids OT (kg)]]/1000</f>
        <v>0.45</v>
      </c>
      <c r="J1115" t="s">
        <v>47</v>
      </c>
      <c r="K1115">
        <v>280</v>
      </c>
      <c r="L1115">
        <v>19410</v>
      </c>
      <c r="M1115" t="s">
        <v>196</v>
      </c>
      <c r="N1115">
        <v>91100</v>
      </c>
      <c r="O1115" t="s">
        <v>76</v>
      </c>
      <c r="P1115">
        <v>456.06700000000001</v>
      </c>
      <c r="Q1115" t="s">
        <v>197</v>
      </c>
      <c r="R1115">
        <v>1990</v>
      </c>
      <c r="S1115" t="s">
        <v>69</v>
      </c>
      <c r="T1115">
        <f>VLOOKUP(Tableau2[[#This Row],[5. type transport]],'Taux émission CO2e'!$A$5:$D$16,4,0)</f>
        <v>0.16</v>
      </c>
      <c r="U1115">
        <f>VLOOKUP(Tableau2[[#This Row],[5. type transport]],'Taux émission CO2e'!$A$5:$B$16,2,0)</f>
        <v>0.3</v>
      </c>
      <c r="V1115">
        <f>VLOOKUP(Tableau2[[#This Row],[5. type transport]],'Taux émission CO2e'!$A$20:$D$31,4,0)</f>
        <v>6.7400000000000002E-2</v>
      </c>
      <c r="W1115">
        <f>VLOOKUP(Tableau2[[#This Row],[5. type transport]],'Taux émission CO2e'!$A$20:$B$31,2,0)</f>
        <v>0.7</v>
      </c>
      <c r="X1115" s="98">
        <f t="shared" si="35"/>
        <v>19.533805677</v>
      </c>
    </row>
    <row r="1116" spans="1:24" x14ac:dyDescent="0.25">
      <c r="A1116">
        <v>20220600077</v>
      </c>
      <c r="B1116" s="95">
        <v>44726</v>
      </c>
      <c r="C1116" s="102">
        <f>YEAR(Tableau2[[#This Row],[2. date saisie]])</f>
        <v>2022</v>
      </c>
      <c r="D1116" s="102">
        <f>MONTH(Tableau2[[#This Row],[2. date saisie]])</f>
        <v>6</v>
      </c>
      <c r="E1116" s="102" t="str">
        <f t="shared" si="34"/>
        <v>06</v>
      </c>
      <c r="F1116" s="102" t="str">
        <f>_xlfn.CONCAT(Tableau2[[#This Row],[2a]],Tableau2[[#This Row],[2c]])</f>
        <v>202206</v>
      </c>
      <c r="G1116" s="96">
        <v>1518390</v>
      </c>
      <c r="H1116">
        <v>644</v>
      </c>
      <c r="I1116" s="102">
        <f>Tableau2[[#This Row],[4. poids OT (kg)]]/1000</f>
        <v>0.64400000000000002</v>
      </c>
      <c r="J1116" t="s">
        <v>47</v>
      </c>
      <c r="K1116">
        <v>510</v>
      </c>
      <c r="L1116">
        <v>91100</v>
      </c>
      <c r="M1116" t="s">
        <v>70</v>
      </c>
      <c r="N1116">
        <v>39570</v>
      </c>
      <c r="O1116" t="s">
        <v>105</v>
      </c>
      <c r="P1116">
        <v>380.45499999999998</v>
      </c>
      <c r="Q1116" t="s">
        <v>72</v>
      </c>
      <c r="R1116">
        <v>1969</v>
      </c>
      <c r="S1116" t="s">
        <v>69</v>
      </c>
      <c r="T1116">
        <f>VLOOKUP(Tableau2[[#This Row],[5. type transport]],'Taux émission CO2e'!$A$5:$D$16,4,0)</f>
        <v>0.16</v>
      </c>
      <c r="U1116">
        <f>VLOOKUP(Tableau2[[#This Row],[5. type transport]],'Taux émission CO2e'!$A$5:$B$16,2,0)</f>
        <v>0.3</v>
      </c>
      <c r="V1116">
        <f>VLOOKUP(Tableau2[[#This Row],[5. type transport]],'Taux émission CO2e'!$A$20:$D$31,4,0)</f>
        <v>6.7400000000000002E-2</v>
      </c>
      <c r="W1116">
        <f>VLOOKUP(Tableau2[[#This Row],[5. type transport]],'Taux émission CO2e'!$A$20:$B$31,2,0)</f>
        <v>0.7</v>
      </c>
      <c r="X1116" s="98">
        <f t="shared" si="35"/>
        <v>23.320339243599999</v>
      </c>
    </row>
    <row r="1117" spans="1:24" x14ac:dyDescent="0.25">
      <c r="A1117">
        <v>20220600077</v>
      </c>
      <c r="B1117" s="95">
        <v>44727</v>
      </c>
      <c r="C1117" s="102">
        <f>YEAR(Tableau2[[#This Row],[2. date saisie]])</f>
        <v>2022</v>
      </c>
      <c r="D1117" s="102">
        <f>MONTH(Tableau2[[#This Row],[2. date saisie]])</f>
        <v>6</v>
      </c>
      <c r="E1117" s="102" t="str">
        <f t="shared" si="34"/>
        <v>06</v>
      </c>
      <c r="F1117" s="102" t="str">
        <f>_xlfn.CONCAT(Tableau2[[#This Row],[2a]],Tableau2[[#This Row],[2c]])</f>
        <v>202206</v>
      </c>
      <c r="G1117" s="96">
        <v>1518075</v>
      </c>
      <c r="H1117">
        <v>150</v>
      </c>
      <c r="I1117" s="102">
        <f>Tableau2[[#This Row],[4. poids OT (kg)]]/1000</f>
        <v>0.15</v>
      </c>
      <c r="J1117" t="s">
        <v>46</v>
      </c>
      <c r="K1117">
        <v>80</v>
      </c>
      <c r="L1117">
        <v>93380</v>
      </c>
      <c r="M1117" t="s">
        <v>241</v>
      </c>
      <c r="N1117">
        <v>91100</v>
      </c>
      <c r="O1117" t="s">
        <v>76</v>
      </c>
      <c r="P1117">
        <v>55.667000000000002</v>
      </c>
      <c r="Q1117" t="s">
        <v>242</v>
      </c>
      <c r="R1117">
        <v>1976</v>
      </c>
      <c r="S1117" t="s">
        <v>69</v>
      </c>
      <c r="T1117">
        <f>VLOOKUP(Tableau2[[#This Row],[5. type transport]],'Taux émission CO2e'!$A$5:$D$16,4,0)</f>
        <v>0.16</v>
      </c>
      <c r="U1117">
        <f>VLOOKUP(Tableau2[[#This Row],[5. type transport]],'Taux émission CO2e'!$A$5:$B$16,2,0)</f>
        <v>0.3</v>
      </c>
      <c r="V1117">
        <f>VLOOKUP(Tableau2[[#This Row],[5. type transport]],'Taux émission CO2e'!$A$20:$D$31,4,0)</f>
        <v>6.7400000000000002E-2</v>
      </c>
      <c r="W1117">
        <f>VLOOKUP(Tableau2[[#This Row],[5. type transport]],'Taux émission CO2e'!$A$20:$B$31,2,0)</f>
        <v>0.7</v>
      </c>
      <c r="X1117" s="98">
        <f t="shared" si="35"/>
        <v>0.79475775900000001</v>
      </c>
    </row>
    <row r="1118" spans="1:24" x14ac:dyDescent="0.25">
      <c r="A1118">
        <v>20220600077</v>
      </c>
      <c r="B1118" s="95">
        <v>44727</v>
      </c>
      <c r="C1118" s="102">
        <f>YEAR(Tableau2[[#This Row],[2. date saisie]])</f>
        <v>2022</v>
      </c>
      <c r="D1118" s="102">
        <f>MONTH(Tableau2[[#This Row],[2. date saisie]])</f>
        <v>6</v>
      </c>
      <c r="E1118" s="102" t="str">
        <f t="shared" si="34"/>
        <v>06</v>
      </c>
      <c r="F1118" s="102" t="str">
        <f>_xlfn.CONCAT(Tableau2[[#This Row],[2a]],Tableau2[[#This Row],[2c]])</f>
        <v>202206</v>
      </c>
      <c r="G1118" s="96">
        <v>1519182</v>
      </c>
      <c r="H1118">
        <v>182</v>
      </c>
      <c r="I1118" s="102">
        <f>Tableau2[[#This Row],[4. poids OT (kg)]]/1000</f>
        <v>0.182</v>
      </c>
      <c r="J1118" t="s">
        <v>46</v>
      </c>
      <c r="K1118">
        <v>80</v>
      </c>
      <c r="L1118">
        <v>91100</v>
      </c>
      <c r="M1118" t="s">
        <v>70</v>
      </c>
      <c r="N1118">
        <v>93000</v>
      </c>
      <c r="O1118" t="s">
        <v>144</v>
      </c>
      <c r="P1118">
        <v>51.088000000000001</v>
      </c>
      <c r="Q1118" t="s">
        <v>72</v>
      </c>
      <c r="R1118">
        <v>1969</v>
      </c>
      <c r="S1118" t="s">
        <v>69</v>
      </c>
      <c r="T1118">
        <f>VLOOKUP(Tableau2[[#This Row],[5. type transport]],'Taux émission CO2e'!$A$5:$D$16,4,0)</f>
        <v>0.16</v>
      </c>
      <c r="U1118">
        <f>VLOOKUP(Tableau2[[#This Row],[5. type transport]],'Taux émission CO2e'!$A$5:$B$16,2,0)</f>
        <v>0.3</v>
      </c>
      <c r="V1118">
        <f>VLOOKUP(Tableau2[[#This Row],[5. type transport]],'Taux émission CO2e'!$A$20:$D$31,4,0)</f>
        <v>6.7400000000000002E-2</v>
      </c>
      <c r="W1118">
        <f>VLOOKUP(Tableau2[[#This Row],[5. type transport]],'Taux émission CO2e'!$A$20:$B$31,2,0)</f>
        <v>0.7</v>
      </c>
      <c r="X1118" s="98">
        <f t="shared" si="35"/>
        <v>0.88498516288000006</v>
      </c>
    </row>
    <row r="1119" spans="1:24" x14ac:dyDescent="0.25">
      <c r="A1119">
        <v>20220600077</v>
      </c>
      <c r="B1119" s="95">
        <v>44727</v>
      </c>
      <c r="C1119" s="102">
        <f>YEAR(Tableau2[[#This Row],[2. date saisie]])</f>
        <v>2022</v>
      </c>
      <c r="D1119" s="102">
        <f>MONTH(Tableau2[[#This Row],[2. date saisie]])</f>
        <v>6</v>
      </c>
      <c r="E1119" s="102" t="str">
        <f t="shared" si="34"/>
        <v>06</v>
      </c>
      <c r="F1119" s="102" t="str">
        <f>_xlfn.CONCAT(Tableau2[[#This Row],[2a]],Tableau2[[#This Row],[2c]])</f>
        <v>202206</v>
      </c>
      <c r="G1119" s="96">
        <v>1518072</v>
      </c>
      <c r="H1119">
        <v>300</v>
      </c>
      <c r="I1119" s="102">
        <f>Tableau2[[#This Row],[4. poids OT (kg)]]/1000</f>
        <v>0.3</v>
      </c>
      <c r="J1119" t="s">
        <v>39</v>
      </c>
      <c r="K1119">
        <v>100</v>
      </c>
      <c r="L1119">
        <v>94440</v>
      </c>
      <c r="M1119" t="s">
        <v>87</v>
      </c>
      <c r="N1119">
        <v>91100</v>
      </c>
      <c r="O1119" t="s">
        <v>76</v>
      </c>
      <c r="P1119">
        <v>33.991</v>
      </c>
      <c r="Q1119" t="s">
        <v>88</v>
      </c>
      <c r="R1119">
        <v>1976</v>
      </c>
      <c r="S1119" t="s">
        <v>69</v>
      </c>
      <c r="T1119">
        <f>VLOOKUP(Tableau2[[#This Row],[5. type transport]],'Taux émission CO2e'!$A$5:$D$16,4,0)</f>
        <v>0.24099999999999999</v>
      </c>
      <c r="U1119">
        <f>VLOOKUP(Tableau2[[#This Row],[5. type transport]],'Taux émission CO2e'!$A$5:$B$16,2,0)</f>
        <v>1</v>
      </c>
      <c r="V1119">
        <f>VLOOKUP(Tableau2[[#This Row],[5. type transport]],'Taux émission CO2e'!$A$20:$D$31,4,0)</f>
        <v>0</v>
      </c>
      <c r="W1119">
        <f>VLOOKUP(Tableau2[[#This Row],[5. type transport]],'Taux émission CO2e'!$A$20:$B$31,2,0)</f>
        <v>0</v>
      </c>
      <c r="X1119" s="98">
        <f t="shared" si="35"/>
        <v>2.4575492999999997</v>
      </c>
    </row>
    <row r="1120" spans="1:24" x14ac:dyDescent="0.25">
      <c r="A1120">
        <v>20220600077</v>
      </c>
      <c r="B1120" s="95">
        <v>44727</v>
      </c>
      <c r="C1120" s="102">
        <f>YEAR(Tableau2[[#This Row],[2. date saisie]])</f>
        <v>2022</v>
      </c>
      <c r="D1120" s="102">
        <f>MONTH(Tableau2[[#This Row],[2. date saisie]])</f>
        <v>6</v>
      </c>
      <c r="E1120" s="102" t="str">
        <f t="shared" si="34"/>
        <v>06</v>
      </c>
      <c r="F1120" s="102" t="str">
        <f>_xlfn.CONCAT(Tableau2[[#This Row],[2a]],Tableau2[[#This Row],[2c]])</f>
        <v>202206</v>
      </c>
      <c r="G1120" s="96">
        <v>1519013</v>
      </c>
      <c r="H1120">
        <v>152</v>
      </c>
      <c r="I1120" s="102">
        <f>Tableau2[[#This Row],[4. poids OT (kg)]]/1000</f>
        <v>0.152</v>
      </c>
      <c r="J1120" t="s">
        <v>46</v>
      </c>
      <c r="K1120">
        <v>100</v>
      </c>
      <c r="L1120">
        <v>91100</v>
      </c>
      <c r="M1120" t="s">
        <v>70</v>
      </c>
      <c r="N1120">
        <v>59243</v>
      </c>
      <c r="O1120" t="s">
        <v>101</v>
      </c>
      <c r="P1120">
        <v>250.57900000000001</v>
      </c>
      <c r="Q1120" t="s">
        <v>72</v>
      </c>
      <c r="R1120">
        <v>1969</v>
      </c>
      <c r="S1120" t="s">
        <v>69</v>
      </c>
      <c r="T1120">
        <f>VLOOKUP(Tableau2[[#This Row],[5. type transport]],'Taux émission CO2e'!$A$5:$D$16,4,0)</f>
        <v>0.16</v>
      </c>
      <c r="U1120">
        <f>VLOOKUP(Tableau2[[#This Row],[5. type transport]],'Taux émission CO2e'!$A$5:$B$16,2,0)</f>
        <v>0.3</v>
      </c>
      <c r="V1120">
        <f>VLOOKUP(Tableau2[[#This Row],[5. type transport]],'Taux émission CO2e'!$A$20:$D$31,4,0)</f>
        <v>6.7400000000000002E-2</v>
      </c>
      <c r="W1120">
        <f>VLOOKUP(Tableau2[[#This Row],[5. type transport]],'Taux émission CO2e'!$A$20:$B$31,2,0)</f>
        <v>0.7</v>
      </c>
      <c r="X1120" s="98">
        <f t="shared" si="35"/>
        <v>3.62521660144</v>
      </c>
    </row>
    <row r="1121" spans="1:24" x14ac:dyDescent="0.25">
      <c r="A1121">
        <v>20220600077</v>
      </c>
      <c r="B1121" s="95">
        <v>44727</v>
      </c>
      <c r="C1121" s="102">
        <f>YEAR(Tableau2[[#This Row],[2. date saisie]])</f>
        <v>2022</v>
      </c>
      <c r="D1121" s="102">
        <f>MONTH(Tableau2[[#This Row],[2. date saisie]])</f>
        <v>6</v>
      </c>
      <c r="E1121" s="102" t="str">
        <f t="shared" si="34"/>
        <v>06</v>
      </c>
      <c r="F1121" s="102" t="str">
        <f>_xlfn.CONCAT(Tableau2[[#This Row],[2a]],Tableau2[[#This Row],[2c]])</f>
        <v>202206</v>
      </c>
      <c r="G1121" s="96">
        <v>1519183</v>
      </c>
      <c r="H1121">
        <v>47</v>
      </c>
      <c r="I1121" s="102">
        <f>Tableau2[[#This Row],[4. poids OT (kg)]]/1000</f>
        <v>4.7E-2</v>
      </c>
      <c r="J1121" t="s">
        <v>46</v>
      </c>
      <c r="K1121">
        <v>100</v>
      </c>
      <c r="L1121">
        <v>91100</v>
      </c>
      <c r="M1121" t="s">
        <v>70</v>
      </c>
      <c r="N1121">
        <v>8090</v>
      </c>
      <c r="O1121" t="s">
        <v>81</v>
      </c>
      <c r="P1121">
        <v>256.911</v>
      </c>
      <c r="Q1121" t="s">
        <v>72</v>
      </c>
      <c r="R1121">
        <v>1969</v>
      </c>
      <c r="S1121" t="s">
        <v>69</v>
      </c>
      <c r="T1121">
        <f>VLOOKUP(Tableau2[[#This Row],[5. type transport]],'Taux émission CO2e'!$A$5:$D$16,4,0)</f>
        <v>0.16</v>
      </c>
      <c r="U1121">
        <f>VLOOKUP(Tableau2[[#This Row],[5. type transport]],'Taux émission CO2e'!$A$5:$B$16,2,0)</f>
        <v>0.3</v>
      </c>
      <c r="V1121">
        <f>VLOOKUP(Tableau2[[#This Row],[5. type transport]],'Taux émission CO2e'!$A$20:$D$31,4,0)</f>
        <v>6.7400000000000002E-2</v>
      </c>
      <c r="W1121">
        <f>VLOOKUP(Tableau2[[#This Row],[5. type transport]],'Taux émission CO2e'!$A$20:$B$31,2,0)</f>
        <v>0.7</v>
      </c>
      <c r="X1121" s="98">
        <f t="shared" si="35"/>
        <v>1.1492810820599999</v>
      </c>
    </row>
    <row r="1122" spans="1:24" x14ac:dyDescent="0.25">
      <c r="A1122">
        <v>20220600077</v>
      </c>
      <c r="B1122" s="95">
        <v>44727</v>
      </c>
      <c r="C1122" s="102">
        <f>YEAR(Tableau2[[#This Row],[2. date saisie]])</f>
        <v>2022</v>
      </c>
      <c r="D1122" s="102">
        <f>MONTH(Tableau2[[#This Row],[2. date saisie]])</f>
        <v>6</v>
      </c>
      <c r="E1122" s="102" t="str">
        <f t="shared" si="34"/>
        <v>06</v>
      </c>
      <c r="F1122" s="102" t="str">
        <f>_xlfn.CONCAT(Tableau2[[#This Row],[2a]],Tableau2[[#This Row],[2c]])</f>
        <v>202206</v>
      </c>
      <c r="G1122" s="96">
        <v>1518095</v>
      </c>
      <c r="H1122">
        <v>300</v>
      </c>
      <c r="I1122" s="102">
        <f>Tableau2[[#This Row],[4. poids OT (kg)]]/1000</f>
        <v>0.3</v>
      </c>
      <c r="J1122" t="s">
        <v>46</v>
      </c>
      <c r="K1122">
        <v>120</v>
      </c>
      <c r="L1122">
        <v>93130</v>
      </c>
      <c r="M1122" t="s">
        <v>227</v>
      </c>
      <c r="N1122">
        <v>91100</v>
      </c>
      <c r="O1122" t="s">
        <v>76</v>
      </c>
      <c r="P1122">
        <v>46.533999999999999</v>
      </c>
      <c r="Q1122" t="s">
        <v>228</v>
      </c>
      <c r="R1122">
        <v>1973</v>
      </c>
      <c r="S1122" t="s">
        <v>78</v>
      </c>
      <c r="T1122">
        <f>VLOOKUP(Tableau2[[#This Row],[5. type transport]],'Taux émission CO2e'!$A$5:$D$16,4,0)</f>
        <v>0.16</v>
      </c>
      <c r="U1122">
        <f>VLOOKUP(Tableau2[[#This Row],[5. type transport]],'Taux émission CO2e'!$A$5:$B$16,2,0)</f>
        <v>0.3</v>
      </c>
      <c r="V1122">
        <f>VLOOKUP(Tableau2[[#This Row],[5. type transport]],'Taux émission CO2e'!$A$20:$D$31,4,0)</f>
        <v>6.7400000000000002E-2</v>
      </c>
      <c r="W1122">
        <f>VLOOKUP(Tableau2[[#This Row],[5. type transport]],'Taux émission CO2e'!$A$20:$B$31,2,0)</f>
        <v>0.7</v>
      </c>
      <c r="X1122" s="98">
        <f t="shared" si="35"/>
        <v>1.328731836</v>
      </c>
    </row>
    <row r="1123" spans="1:24" x14ac:dyDescent="0.25">
      <c r="A1123">
        <v>20220600077</v>
      </c>
      <c r="B1123" s="95">
        <v>44727</v>
      </c>
      <c r="C1123" s="102">
        <f>YEAR(Tableau2[[#This Row],[2. date saisie]])</f>
        <v>2022</v>
      </c>
      <c r="D1123" s="102">
        <f>MONTH(Tableau2[[#This Row],[2. date saisie]])</f>
        <v>6</v>
      </c>
      <c r="E1123" s="102" t="str">
        <f t="shared" si="34"/>
        <v>06</v>
      </c>
      <c r="F1123" s="102" t="str">
        <f>_xlfn.CONCAT(Tableau2[[#This Row],[2a]],Tableau2[[#This Row],[2c]])</f>
        <v>202206</v>
      </c>
      <c r="G1123" s="96">
        <v>1518274</v>
      </c>
      <c r="H1123">
        <v>150</v>
      </c>
      <c r="I1123" s="102">
        <f>Tableau2[[#This Row],[4. poids OT (kg)]]/1000</f>
        <v>0.15</v>
      </c>
      <c r="J1123" t="s">
        <v>46</v>
      </c>
      <c r="K1123">
        <v>158</v>
      </c>
      <c r="L1123">
        <v>21300</v>
      </c>
      <c r="M1123" t="s">
        <v>94</v>
      </c>
      <c r="N1123">
        <v>91100</v>
      </c>
      <c r="O1123" t="s">
        <v>76</v>
      </c>
      <c r="P1123">
        <v>278.14499999999998</v>
      </c>
      <c r="Q1123" t="s">
        <v>95</v>
      </c>
      <c r="R1123">
        <v>1995</v>
      </c>
      <c r="S1123" t="s">
        <v>78</v>
      </c>
      <c r="T1123">
        <f>VLOOKUP(Tableau2[[#This Row],[5. type transport]],'Taux émission CO2e'!$A$5:$D$16,4,0)</f>
        <v>0.16</v>
      </c>
      <c r="U1123">
        <f>VLOOKUP(Tableau2[[#This Row],[5. type transport]],'Taux émission CO2e'!$A$5:$B$16,2,0)</f>
        <v>0.3</v>
      </c>
      <c r="V1123">
        <f>VLOOKUP(Tableau2[[#This Row],[5. type transport]],'Taux émission CO2e'!$A$20:$D$31,4,0)</f>
        <v>6.7400000000000002E-2</v>
      </c>
      <c r="W1123">
        <f>VLOOKUP(Tableau2[[#This Row],[5. type transport]],'Taux émission CO2e'!$A$20:$B$31,2,0)</f>
        <v>0.7</v>
      </c>
      <c r="X1123" s="98">
        <f t="shared" si="35"/>
        <v>3.9710761649999995</v>
      </c>
    </row>
    <row r="1124" spans="1:24" x14ac:dyDescent="0.25">
      <c r="A1124">
        <v>20220600077</v>
      </c>
      <c r="B1124" s="95">
        <v>44727</v>
      </c>
      <c r="C1124" s="102">
        <f>YEAR(Tableau2[[#This Row],[2. date saisie]])</f>
        <v>2022</v>
      </c>
      <c r="D1124" s="102">
        <f>MONTH(Tableau2[[#This Row],[2. date saisie]])</f>
        <v>6</v>
      </c>
      <c r="E1124" s="102" t="str">
        <f t="shared" si="34"/>
        <v>06</v>
      </c>
      <c r="F1124" s="102" t="str">
        <f>_xlfn.CONCAT(Tableau2[[#This Row],[2a]],Tableau2[[#This Row],[2c]])</f>
        <v>202206</v>
      </c>
      <c r="G1124" s="96">
        <v>1518090</v>
      </c>
      <c r="H1124">
        <v>150</v>
      </c>
      <c r="I1124" s="102">
        <f>Tableau2[[#This Row],[4. poids OT (kg)]]/1000</f>
        <v>0.15</v>
      </c>
      <c r="J1124" t="s">
        <v>46</v>
      </c>
      <c r="K1124">
        <v>165</v>
      </c>
      <c r="L1124">
        <v>67400</v>
      </c>
      <c r="M1124" t="s">
        <v>243</v>
      </c>
      <c r="N1124">
        <v>91100</v>
      </c>
      <c r="O1124" t="s">
        <v>76</v>
      </c>
      <c r="P1124">
        <v>514.08299999999997</v>
      </c>
      <c r="Q1124" t="s">
        <v>244</v>
      </c>
      <c r="R1124">
        <v>1990</v>
      </c>
      <c r="S1124" t="s">
        <v>69</v>
      </c>
      <c r="T1124">
        <f>VLOOKUP(Tableau2[[#This Row],[5. type transport]],'Taux émission CO2e'!$A$5:$D$16,4,0)</f>
        <v>0.16</v>
      </c>
      <c r="U1124">
        <f>VLOOKUP(Tableau2[[#This Row],[5. type transport]],'Taux émission CO2e'!$A$5:$B$16,2,0)</f>
        <v>0.3</v>
      </c>
      <c r="V1124">
        <f>VLOOKUP(Tableau2[[#This Row],[5. type transport]],'Taux émission CO2e'!$A$20:$D$31,4,0)</f>
        <v>6.7400000000000002E-2</v>
      </c>
      <c r="W1124">
        <f>VLOOKUP(Tableau2[[#This Row],[5. type transport]],'Taux émission CO2e'!$A$20:$B$31,2,0)</f>
        <v>0.7</v>
      </c>
      <c r="X1124" s="98">
        <f t="shared" si="35"/>
        <v>7.3395629909999993</v>
      </c>
    </row>
    <row r="1125" spans="1:24" x14ac:dyDescent="0.25">
      <c r="A1125">
        <v>20220600077</v>
      </c>
      <c r="B1125" s="95">
        <v>44727</v>
      </c>
      <c r="C1125" s="102">
        <f>YEAR(Tableau2[[#This Row],[2. date saisie]])</f>
        <v>2022</v>
      </c>
      <c r="D1125" s="102">
        <f>MONTH(Tableau2[[#This Row],[2. date saisie]])</f>
        <v>6</v>
      </c>
      <c r="E1125" s="102" t="str">
        <f t="shared" si="34"/>
        <v>06</v>
      </c>
      <c r="F1125" s="102" t="str">
        <f>_xlfn.CONCAT(Tableau2[[#This Row],[2a]],Tableau2[[#This Row],[2c]])</f>
        <v>202206</v>
      </c>
      <c r="G1125" s="96">
        <v>1518097</v>
      </c>
      <c r="H1125">
        <v>300</v>
      </c>
      <c r="I1125" s="102">
        <f>Tableau2[[#This Row],[4. poids OT (kg)]]/1000</f>
        <v>0.3</v>
      </c>
      <c r="J1125" t="s">
        <v>47</v>
      </c>
      <c r="K1125">
        <v>200</v>
      </c>
      <c r="L1125">
        <v>76380</v>
      </c>
      <c r="M1125" t="s">
        <v>216</v>
      </c>
      <c r="N1125">
        <v>91100</v>
      </c>
      <c r="O1125" t="s">
        <v>76</v>
      </c>
      <c r="P1125">
        <v>173.22</v>
      </c>
      <c r="Q1125" t="s">
        <v>217</v>
      </c>
      <c r="R1125">
        <v>1997</v>
      </c>
      <c r="S1125" t="s">
        <v>78</v>
      </c>
      <c r="T1125">
        <f>VLOOKUP(Tableau2[[#This Row],[5. type transport]],'Taux émission CO2e'!$A$5:$D$16,4,0)</f>
        <v>0.16</v>
      </c>
      <c r="U1125">
        <f>VLOOKUP(Tableau2[[#This Row],[5. type transport]],'Taux émission CO2e'!$A$5:$B$16,2,0)</f>
        <v>0.3</v>
      </c>
      <c r="V1125">
        <f>VLOOKUP(Tableau2[[#This Row],[5. type transport]],'Taux émission CO2e'!$A$20:$D$31,4,0)</f>
        <v>6.7400000000000002E-2</v>
      </c>
      <c r="W1125">
        <f>VLOOKUP(Tableau2[[#This Row],[5. type transport]],'Taux émission CO2e'!$A$20:$B$31,2,0)</f>
        <v>0.7</v>
      </c>
      <c r="X1125" s="98">
        <f t="shared" si="35"/>
        <v>4.94612388</v>
      </c>
    </row>
    <row r="1126" spans="1:24" x14ac:dyDescent="0.25">
      <c r="A1126">
        <v>20220600077</v>
      </c>
      <c r="B1126" s="95">
        <v>44727</v>
      </c>
      <c r="C1126" s="102">
        <f>YEAR(Tableau2[[#This Row],[2. date saisie]])</f>
        <v>2022</v>
      </c>
      <c r="D1126" s="102">
        <f>MONTH(Tableau2[[#This Row],[2. date saisie]])</f>
        <v>6</v>
      </c>
      <c r="E1126" s="102" t="str">
        <f t="shared" si="34"/>
        <v>06</v>
      </c>
      <c r="F1126" s="102" t="str">
        <f>_xlfn.CONCAT(Tableau2[[#This Row],[2a]],Tableau2[[#This Row],[2c]])</f>
        <v>202206</v>
      </c>
      <c r="G1126" s="96">
        <v>1519018</v>
      </c>
      <c r="H1126">
        <v>203</v>
      </c>
      <c r="I1126" s="102">
        <f>Tableau2[[#This Row],[4. poids OT (kg)]]/1000</f>
        <v>0.20300000000000001</v>
      </c>
      <c r="J1126" t="s">
        <v>47</v>
      </c>
      <c r="K1126">
        <v>205</v>
      </c>
      <c r="L1126">
        <v>91100</v>
      </c>
      <c r="M1126" t="s">
        <v>70</v>
      </c>
      <c r="N1126">
        <v>21300</v>
      </c>
      <c r="O1126" t="s">
        <v>89</v>
      </c>
      <c r="P1126">
        <v>279.79899999999998</v>
      </c>
      <c r="Q1126" t="s">
        <v>72</v>
      </c>
      <c r="R1126">
        <v>1969</v>
      </c>
      <c r="S1126" t="s">
        <v>69</v>
      </c>
      <c r="T1126">
        <f>VLOOKUP(Tableau2[[#This Row],[5. type transport]],'Taux émission CO2e'!$A$5:$D$16,4,0)</f>
        <v>0.16</v>
      </c>
      <c r="U1126">
        <f>VLOOKUP(Tableau2[[#This Row],[5. type transport]],'Taux émission CO2e'!$A$5:$B$16,2,0)</f>
        <v>0.3</v>
      </c>
      <c r="V1126">
        <f>VLOOKUP(Tableau2[[#This Row],[5. type transport]],'Taux émission CO2e'!$A$20:$D$31,4,0)</f>
        <v>6.7400000000000002E-2</v>
      </c>
      <c r="W1126">
        <f>VLOOKUP(Tableau2[[#This Row],[5. type transport]],'Taux émission CO2e'!$A$20:$B$31,2,0)</f>
        <v>0.7</v>
      </c>
      <c r="X1126" s="98">
        <f t="shared" si="35"/>
        <v>5.4061475704599999</v>
      </c>
    </row>
    <row r="1127" spans="1:24" x14ac:dyDescent="0.25">
      <c r="A1127">
        <v>20220600077</v>
      </c>
      <c r="B1127" s="95">
        <v>44727</v>
      </c>
      <c r="C1127" s="102">
        <f>YEAR(Tableau2[[#This Row],[2. date saisie]])</f>
        <v>2022</v>
      </c>
      <c r="D1127" s="102">
        <f>MONTH(Tableau2[[#This Row],[2. date saisie]])</f>
        <v>6</v>
      </c>
      <c r="E1127" s="102" t="str">
        <f t="shared" si="34"/>
        <v>06</v>
      </c>
      <c r="F1127" s="102" t="str">
        <f>_xlfn.CONCAT(Tableau2[[#This Row],[2a]],Tableau2[[#This Row],[2c]])</f>
        <v>202206</v>
      </c>
      <c r="G1127" s="96">
        <v>1519019</v>
      </c>
      <c r="H1127">
        <v>203</v>
      </c>
      <c r="I1127" s="102">
        <f>Tableau2[[#This Row],[4. poids OT (kg)]]/1000</f>
        <v>0.20300000000000001</v>
      </c>
      <c r="J1127" t="s">
        <v>47</v>
      </c>
      <c r="K1127">
        <v>225</v>
      </c>
      <c r="L1127">
        <v>91100</v>
      </c>
      <c r="M1127" t="s">
        <v>70</v>
      </c>
      <c r="N1127">
        <v>85200</v>
      </c>
      <c r="O1127" t="s">
        <v>192</v>
      </c>
      <c r="P1127">
        <v>446.19099999999997</v>
      </c>
      <c r="Q1127" t="s">
        <v>72</v>
      </c>
      <c r="R1127">
        <v>1969</v>
      </c>
      <c r="S1127" t="s">
        <v>69</v>
      </c>
      <c r="T1127">
        <f>VLOOKUP(Tableau2[[#This Row],[5. type transport]],'Taux émission CO2e'!$A$5:$D$16,4,0)</f>
        <v>0.16</v>
      </c>
      <c r="U1127">
        <f>VLOOKUP(Tableau2[[#This Row],[5. type transport]],'Taux émission CO2e'!$A$5:$B$16,2,0)</f>
        <v>0.3</v>
      </c>
      <c r="V1127">
        <f>VLOOKUP(Tableau2[[#This Row],[5. type transport]],'Taux émission CO2e'!$A$20:$D$31,4,0)</f>
        <v>6.7400000000000002E-2</v>
      </c>
      <c r="W1127">
        <f>VLOOKUP(Tableau2[[#This Row],[5. type transport]],'Taux émission CO2e'!$A$20:$B$31,2,0)</f>
        <v>0.7</v>
      </c>
      <c r="X1127" s="98">
        <f t="shared" si="35"/>
        <v>8.6210972541400004</v>
      </c>
    </row>
    <row r="1128" spans="1:24" x14ac:dyDescent="0.25">
      <c r="A1128">
        <v>20220600077</v>
      </c>
      <c r="B1128" s="95">
        <v>44727</v>
      </c>
      <c r="C1128" s="102">
        <f>YEAR(Tableau2[[#This Row],[2. date saisie]])</f>
        <v>2022</v>
      </c>
      <c r="D1128" s="102">
        <f>MONTH(Tableau2[[#This Row],[2. date saisie]])</f>
        <v>6</v>
      </c>
      <c r="E1128" s="102" t="str">
        <f t="shared" si="34"/>
        <v>06</v>
      </c>
      <c r="F1128" s="102" t="str">
        <f>_xlfn.CONCAT(Tableau2[[#This Row],[2a]],Tableau2[[#This Row],[2c]])</f>
        <v>202206</v>
      </c>
      <c r="G1128" s="96">
        <v>1519017</v>
      </c>
      <c r="H1128">
        <v>401</v>
      </c>
      <c r="I1128" s="102">
        <f>Tableau2[[#This Row],[4. poids OT (kg)]]/1000</f>
        <v>0.40100000000000002</v>
      </c>
      <c r="J1128" t="s">
        <v>46</v>
      </c>
      <c r="K1128">
        <v>234</v>
      </c>
      <c r="L1128">
        <v>91100</v>
      </c>
      <c r="M1128" t="s">
        <v>70</v>
      </c>
      <c r="N1128">
        <v>59800</v>
      </c>
      <c r="O1128" t="s">
        <v>119</v>
      </c>
      <c r="P1128">
        <v>254.17500000000001</v>
      </c>
      <c r="Q1128" t="s">
        <v>72</v>
      </c>
      <c r="R1128">
        <v>1969</v>
      </c>
      <c r="S1128" t="s">
        <v>69</v>
      </c>
      <c r="T1128">
        <f>VLOOKUP(Tableau2[[#This Row],[5. type transport]],'Taux émission CO2e'!$A$5:$D$16,4,0)</f>
        <v>0.16</v>
      </c>
      <c r="U1128">
        <f>VLOOKUP(Tableau2[[#This Row],[5. type transport]],'Taux émission CO2e'!$A$5:$B$16,2,0)</f>
        <v>0.3</v>
      </c>
      <c r="V1128">
        <f>VLOOKUP(Tableau2[[#This Row],[5. type transport]],'Taux émission CO2e'!$A$20:$D$31,4,0)</f>
        <v>6.7400000000000002E-2</v>
      </c>
      <c r="W1128">
        <f>VLOOKUP(Tableau2[[#This Row],[5. type transport]],'Taux émission CO2e'!$A$20:$B$31,2,0)</f>
        <v>0.7</v>
      </c>
      <c r="X1128" s="98">
        <f t="shared" si="35"/>
        <v>9.7011429765000017</v>
      </c>
    </row>
    <row r="1129" spans="1:24" x14ac:dyDescent="0.25">
      <c r="A1129">
        <v>20220600077</v>
      </c>
      <c r="B1129" s="95">
        <v>44727</v>
      </c>
      <c r="C1129" s="102">
        <f>YEAR(Tableau2[[#This Row],[2. date saisie]])</f>
        <v>2022</v>
      </c>
      <c r="D1129" s="102">
        <f>MONTH(Tableau2[[#This Row],[2. date saisie]])</f>
        <v>6</v>
      </c>
      <c r="E1129" s="102" t="str">
        <f t="shared" si="34"/>
        <v>06</v>
      </c>
      <c r="F1129" s="102" t="str">
        <f>_xlfn.CONCAT(Tableau2[[#This Row],[2a]],Tableau2[[#This Row],[2c]])</f>
        <v>202206</v>
      </c>
      <c r="G1129" s="96">
        <v>1519187</v>
      </c>
      <c r="H1129">
        <v>604</v>
      </c>
      <c r="I1129" s="102">
        <f>Tableau2[[#This Row],[4. poids OT (kg)]]/1000</f>
        <v>0.60399999999999998</v>
      </c>
      <c r="J1129" t="s">
        <v>46</v>
      </c>
      <c r="K1129">
        <v>250</v>
      </c>
      <c r="L1129">
        <v>91100</v>
      </c>
      <c r="M1129" t="s">
        <v>70</v>
      </c>
      <c r="N1129">
        <v>80090</v>
      </c>
      <c r="O1129" t="s">
        <v>193</v>
      </c>
      <c r="P1129">
        <v>188.583</v>
      </c>
      <c r="Q1129" t="s">
        <v>72</v>
      </c>
      <c r="R1129">
        <v>1969</v>
      </c>
      <c r="S1129" t="s">
        <v>69</v>
      </c>
      <c r="T1129">
        <f>VLOOKUP(Tableau2[[#This Row],[5. type transport]],'Taux émission CO2e'!$A$5:$D$16,4,0)</f>
        <v>0.16</v>
      </c>
      <c r="U1129">
        <f>VLOOKUP(Tableau2[[#This Row],[5. type transport]],'Taux émission CO2e'!$A$5:$B$16,2,0)</f>
        <v>0.3</v>
      </c>
      <c r="V1129">
        <f>VLOOKUP(Tableau2[[#This Row],[5. type transport]],'Taux émission CO2e'!$A$20:$D$31,4,0)</f>
        <v>6.7400000000000002E-2</v>
      </c>
      <c r="W1129">
        <f>VLOOKUP(Tableau2[[#This Row],[5. type transport]],'Taux émission CO2e'!$A$20:$B$31,2,0)</f>
        <v>0.7</v>
      </c>
      <c r="X1129" s="98">
        <f t="shared" si="35"/>
        <v>10.841395283760001</v>
      </c>
    </row>
    <row r="1130" spans="1:24" x14ac:dyDescent="0.25">
      <c r="A1130">
        <v>20220600077</v>
      </c>
      <c r="B1130" s="95">
        <v>44727</v>
      </c>
      <c r="C1130" s="102">
        <f>YEAR(Tableau2[[#This Row],[2. date saisie]])</f>
        <v>2022</v>
      </c>
      <c r="D1130" s="102">
        <f>MONTH(Tableau2[[#This Row],[2. date saisie]])</f>
        <v>6</v>
      </c>
      <c r="E1130" s="102" t="str">
        <f t="shared" si="34"/>
        <v>06</v>
      </c>
      <c r="F1130" s="102" t="str">
        <f>_xlfn.CONCAT(Tableau2[[#This Row],[2a]],Tableau2[[#This Row],[2c]])</f>
        <v>202206</v>
      </c>
      <c r="G1130" s="96">
        <v>1519016</v>
      </c>
      <c r="H1130">
        <v>401</v>
      </c>
      <c r="I1130" s="102">
        <f>Tableau2[[#This Row],[4. poids OT (kg)]]/1000</f>
        <v>0.40100000000000002</v>
      </c>
      <c r="J1130" t="s">
        <v>47</v>
      </c>
      <c r="K1130">
        <v>280</v>
      </c>
      <c r="L1130">
        <v>91100</v>
      </c>
      <c r="M1130" t="s">
        <v>70</v>
      </c>
      <c r="N1130">
        <v>19410</v>
      </c>
      <c r="O1130" t="s">
        <v>183</v>
      </c>
      <c r="P1130">
        <v>458.50700000000001</v>
      </c>
      <c r="Q1130" t="s">
        <v>72</v>
      </c>
      <c r="R1130">
        <v>1969</v>
      </c>
      <c r="S1130" t="s">
        <v>69</v>
      </c>
      <c r="T1130">
        <f>VLOOKUP(Tableau2[[#This Row],[5. type transport]],'Taux émission CO2e'!$A$5:$D$16,4,0)</f>
        <v>0.16</v>
      </c>
      <c r="U1130">
        <f>VLOOKUP(Tableau2[[#This Row],[5. type transport]],'Taux émission CO2e'!$A$5:$B$16,2,0)</f>
        <v>0.3</v>
      </c>
      <c r="V1130">
        <f>VLOOKUP(Tableau2[[#This Row],[5. type transport]],'Taux émission CO2e'!$A$20:$D$31,4,0)</f>
        <v>6.7400000000000002E-2</v>
      </c>
      <c r="W1130">
        <f>VLOOKUP(Tableau2[[#This Row],[5. type transport]],'Taux émission CO2e'!$A$20:$B$31,2,0)</f>
        <v>0.7</v>
      </c>
      <c r="X1130" s="98">
        <f t="shared" si="35"/>
        <v>17.499919200260003</v>
      </c>
    </row>
    <row r="1131" spans="1:24" x14ac:dyDescent="0.25">
      <c r="A1131">
        <v>20220600077</v>
      </c>
      <c r="B1131" s="95">
        <v>44727</v>
      </c>
      <c r="C1131" s="102">
        <f>YEAR(Tableau2[[#This Row],[2. date saisie]])</f>
        <v>2022</v>
      </c>
      <c r="D1131" s="102">
        <f>MONTH(Tableau2[[#This Row],[2. date saisie]])</f>
        <v>6</v>
      </c>
      <c r="E1131" s="102" t="str">
        <f t="shared" si="34"/>
        <v>06</v>
      </c>
      <c r="F1131" s="102" t="str">
        <f>_xlfn.CONCAT(Tableau2[[#This Row],[2a]],Tableau2[[#This Row],[2c]])</f>
        <v>202206</v>
      </c>
      <c r="G1131" s="96">
        <v>1519014</v>
      </c>
      <c r="H1131">
        <v>709</v>
      </c>
      <c r="I1131" s="102">
        <f>Tableau2[[#This Row],[4. poids OT (kg)]]/1000</f>
        <v>0.70899999999999996</v>
      </c>
      <c r="J1131" t="s">
        <v>46</v>
      </c>
      <c r="K1131">
        <v>310</v>
      </c>
      <c r="L1131">
        <v>91100</v>
      </c>
      <c r="M1131" t="s">
        <v>70</v>
      </c>
      <c r="N1131">
        <v>59100</v>
      </c>
      <c r="O1131" t="s">
        <v>74</v>
      </c>
      <c r="P1131">
        <v>266.166</v>
      </c>
      <c r="Q1131" t="s">
        <v>72</v>
      </c>
      <c r="R1131">
        <v>1969</v>
      </c>
      <c r="S1131" t="s">
        <v>69</v>
      </c>
      <c r="T1131">
        <f>VLOOKUP(Tableau2[[#This Row],[5. type transport]],'Taux émission CO2e'!$A$5:$D$16,4,0)</f>
        <v>0.16</v>
      </c>
      <c r="U1131">
        <f>VLOOKUP(Tableau2[[#This Row],[5. type transport]],'Taux émission CO2e'!$A$5:$B$16,2,0)</f>
        <v>0.3</v>
      </c>
      <c r="V1131">
        <f>VLOOKUP(Tableau2[[#This Row],[5. type transport]],'Taux émission CO2e'!$A$20:$D$31,4,0)</f>
        <v>6.7400000000000002E-2</v>
      </c>
      <c r="W1131">
        <f>VLOOKUP(Tableau2[[#This Row],[5. type transport]],'Taux émission CO2e'!$A$20:$B$31,2,0)</f>
        <v>0.7</v>
      </c>
      <c r="X1131" s="98">
        <f t="shared" si="35"/>
        <v>17.96157903492</v>
      </c>
    </row>
    <row r="1132" spans="1:24" x14ac:dyDescent="0.25">
      <c r="A1132">
        <v>20220600077</v>
      </c>
      <c r="B1132" s="95">
        <v>44727</v>
      </c>
      <c r="C1132" s="102">
        <f>YEAR(Tableau2[[#This Row],[2. date saisie]])</f>
        <v>2022</v>
      </c>
      <c r="D1132" s="102">
        <f>MONTH(Tableau2[[#This Row],[2. date saisie]])</f>
        <v>6</v>
      </c>
      <c r="E1132" s="102" t="str">
        <f t="shared" si="34"/>
        <v>06</v>
      </c>
      <c r="F1132" s="102" t="str">
        <f>_xlfn.CONCAT(Tableau2[[#This Row],[2a]],Tableau2[[#This Row],[2c]])</f>
        <v>202206</v>
      </c>
      <c r="G1132" s="96">
        <v>1519015</v>
      </c>
      <c r="H1132">
        <v>406</v>
      </c>
      <c r="I1132" s="102">
        <f>Tableau2[[#This Row],[4. poids OT (kg)]]/1000</f>
        <v>0.40600000000000003</v>
      </c>
      <c r="J1132" t="s">
        <v>47</v>
      </c>
      <c r="K1132">
        <v>325</v>
      </c>
      <c r="L1132">
        <v>91100</v>
      </c>
      <c r="M1132" t="s">
        <v>70</v>
      </c>
      <c r="N1132">
        <v>26750</v>
      </c>
      <c r="O1132" t="s">
        <v>86</v>
      </c>
      <c r="P1132">
        <v>541.17999999999995</v>
      </c>
      <c r="Q1132" t="s">
        <v>72</v>
      </c>
      <c r="R1132">
        <v>1969</v>
      </c>
      <c r="S1132" t="s">
        <v>69</v>
      </c>
      <c r="T1132">
        <f>VLOOKUP(Tableau2[[#This Row],[5. type transport]],'Taux émission CO2e'!$A$5:$D$16,4,0)</f>
        <v>0.16</v>
      </c>
      <c r="U1132">
        <f>VLOOKUP(Tableau2[[#This Row],[5. type transport]],'Taux émission CO2e'!$A$5:$B$16,2,0)</f>
        <v>0.3</v>
      </c>
      <c r="V1132">
        <f>VLOOKUP(Tableau2[[#This Row],[5. type transport]],'Taux émission CO2e'!$A$20:$D$31,4,0)</f>
        <v>6.7400000000000002E-2</v>
      </c>
      <c r="W1132">
        <f>VLOOKUP(Tableau2[[#This Row],[5. type transport]],'Taux émission CO2e'!$A$20:$B$31,2,0)</f>
        <v>0.7</v>
      </c>
      <c r="X1132" s="98">
        <f t="shared" si="35"/>
        <v>20.9128620344</v>
      </c>
    </row>
    <row r="1133" spans="1:24" x14ac:dyDescent="0.25">
      <c r="A1133">
        <v>20220600077</v>
      </c>
      <c r="B1133" s="95">
        <v>44728</v>
      </c>
      <c r="C1133" s="102">
        <f>YEAR(Tableau2[[#This Row],[2. date saisie]])</f>
        <v>2022</v>
      </c>
      <c r="D1133" s="102">
        <f>MONTH(Tableau2[[#This Row],[2. date saisie]])</f>
        <v>6</v>
      </c>
      <c r="E1133" s="102" t="str">
        <f t="shared" si="34"/>
        <v>06</v>
      </c>
      <c r="F1133" s="102" t="str">
        <f>_xlfn.CONCAT(Tableau2[[#This Row],[2a]],Tableau2[[#This Row],[2c]])</f>
        <v>202206</v>
      </c>
      <c r="G1133" s="96">
        <v>1519636</v>
      </c>
      <c r="H1133">
        <v>150</v>
      </c>
      <c r="I1133" s="102">
        <f>Tableau2[[#This Row],[4. poids OT (kg)]]/1000</f>
        <v>0.15</v>
      </c>
      <c r="J1133" t="s">
        <v>46</v>
      </c>
      <c r="K1133">
        <v>80</v>
      </c>
      <c r="L1133">
        <v>91100</v>
      </c>
      <c r="M1133" t="s">
        <v>70</v>
      </c>
      <c r="N1133">
        <v>75003</v>
      </c>
      <c r="O1133" t="s">
        <v>245</v>
      </c>
      <c r="P1133">
        <v>39.554000000000002</v>
      </c>
      <c r="Q1133" t="s">
        <v>72</v>
      </c>
      <c r="R1133">
        <v>1969</v>
      </c>
      <c r="S1133" t="s">
        <v>69</v>
      </c>
      <c r="T1133">
        <f>VLOOKUP(Tableau2[[#This Row],[5. type transport]],'Taux émission CO2e'!$A$5:$D$16,4,0)</f>
        <v>0.16</v>
      </c>
      <c r="U1133">
        <f>VLOOKUP(Tableau2[[#This Row],[5. type transport]],'Taux émission CO2e'!$A$5:$B$16,2,0)</f>
        <v>0.3</v>
      </c>
      <c r="V1133">
        <f>VLOOKUP(Tableau2[[#This Row],[5. type transport]],'Taux émission CO2e'!$A$20:$D$31,4,0)</f>
        <v>6.7400000000000002E-2</v>
      </c>
      <c r="W1133">
        <f>VLOOKUP(Tableau2[[#This Row],[5. type transport]],'Taux émission CO2e'!$A$20:$B$31,2,0)</f>
        <v>0.7</v>
      </c>
      <c r="X1133" s="98">
        <f t="shared" si="35"/>
        <v>0.56471245800000003</v>
      </c>
    </row>
    <row r="1134" spans="1:24" x14ac:dyDescent="0.25">
      <c r="A1134">
        <v>20220600077</v>
      </c>
      <c r="B1134" s="95">
        <v>44728</v>
      </c>
      <c r="C1134" s="102">
        <f>YEAR(Tableau2[[#This Row],[2. date saisie]])</f>
        <v>2022</v>
      </c>
      <c r="D1134" s="102">
        <f>MONTH(Tableau2[[#This Row],[2. date saisie]])</f>
        <v>6</v>
      </c>
      <c r="E1134" s="102" t="str">
        <f t="shared" si="34"/>
        <v>06</v>
      </c>
      <c r="F1134" s="102" t="str">
        <f>_xlfn.CONCAT(Tableau2[[#This Row],[2a]],Tableau2[[#This Row],[2c]])</f>
        <v>202206</v>
      </c>
      <c r="G1134" s="96">
        <v>1519635</v>
      </c>
      <c r="H1134">
        <v>102</v>
      </c>
      <c r="I1134" s="102">
        <f>Tableau2[[#This Row],[4. poids OT (kg)]]/1000</f>
        <v>0.10199999999999999</v>
      </c>
      <c r="J1134" t="s">
        <v>47</v>
      </c>
      <c r="K1134">
        <v>120</v>
      </c>
      <c r="L1134">
        <v>91100</v>
      </c>
      <c r="M1134" t="s">
        <v>70</v>
      </c>
      <c r="N1134">
        <v>21300</v>
      </c>
      <c r="O1134" t="s">
        <v>89</v>
      </c>
      <c r="P1134">
        <v>279.79899999999998</v>
      </c>
      <c r="Q1134" t="s">
        <v>72</v>
      </c>
      <c r="R1134">
        <v>1969</v>
      </c>
      <c r="S1134" t="s">
        <v>69</v>
      </c>
      <c r="T1134">
        <f>VLOOKUP(Tableau2[[#This Row],[5. type transport]],'Taux émission CO2e'!$A$5:$D$16,4,0)</f>
        <v>0.16</v>
      </c>
      <c r="U1134">
        <f>VLOOKUP(Tableau2[[#This Row],[5. type transport]],'Taux émission CO2e'!$A$5:$B$16,2,0)</f>
        <v>0.3</v>
      </c>
      <c r="V1134">
        <f>VLOOKUP(Tableau2[[#This Row],[5. type transport]],'Taux émission CO2e'!$A$20:$D$31,4,0)</f>
        <v>6.7400000000000002E-2</v>
      </c>
      <c r="W1134">
        <f>VLOOKUP(Tableau2[[#This Row],[5. type transport]],'Taux émission CO2e'!$A$20:$B$31,2,0)</f>
        <v>0.7</v>
      </c>
      <c r="X1134" s="98">
        <f t="shared" si="35"/>
        <v>2.71638941964</v>
      </c>
    </row>
    <row r="1135" spans="1:24" x14ac:dyDescent="0.25">
      <c r="A1135">
        <v>20220600077</v>
      </c>
      <c r="B1135" s="95">
        <v>44728</v>
      </c>
      <c r="C1135" s="102">
        <f>YEAR(Tableau2[[#This Row],[2. date saisie]])</f>
        <v>2022</v>
      </c>
      <c r="D1135" s="102">
        <f>MONTH(Tableau2[[#This Row],[2. date saisie]])</f>
        <v>6</v>
      </c>
      <c r="E1135" s="102" t="str">
        <f t="shared" si="34"/>
        <v>06</v>
      </c>
      <c r="F1135" s="102" t="str">
        <f>_xlfn.CONCAT(Tableau2[[#This Row],[2a]],Tableau2[[#This Row],[2c]])</f>
        <v>202206</v>
      </c>
      <c r="G1135" s="96">
        <v>1518890</v>
      </c>
      <c r="H1135">
        <v>150</v>
      </c>
      <c r="I1135" s="102">
        <f>Tableau2[[#This Row],[4. poids OT (kg)]]/1000</f>
        <v>0.15</v>
      </c>
      <c r="J1135" t="s">
        <v>46</v>
      </c>
      <c r="K1135">
        <v>130</v>
      </c>
      <c r="L1135">
        <v>85200</v>
      </c>
      <c r="M1135" t="s">
        <v>246</v>
      </c>
      <c r="N1135">
        <v>91100</v>
      </c>
      <c r="O1135" t="s">
        <v>76</v>
      </c>
      <c r="P1135">
        <v>444.48399999999998</v>
      </c>
      <c r="Q1135" t="s">
        <v>247</v>
      </c>
      <c r="R1135">
        <v>1983</v>
      </c>
      <c r="S1135" t="s">
        <v>69</v>
      </c>
      <c r="T1135">
        <f>VLOOKUP(Tableau2[[#This Row],[5. type transport]],'Taux émission CO2e'!$A$5:$D$16,4,0)</f>
        <v>0.16</v>
      </c>
      <c r="U1135">
        <f>VLOOKUP(Tableau2[[#This Row],[5. type transport]],'Taux émission CO2e'!$A$5:$B$16,2,0)</f>
        <v>0.3</v>
      </c>
      <c r="V1135">
        <f>VLOOKUP(Tableau2[[#This Row],[5. type transport]],'Taux émission CO2e'!$A$20:$D$31,4,0)</f>
        <v>6.7400000000000002E-2</v>
      </c>
      <c r="W1135">
        <f>VLOOKUP(Tableau2[[#This Row],[5. type transport]],'Taux émission CO2e'!$A$20:$B$31,2,0)</f>
        <v>0.7</v>
      </c>
      <c r="X1135" s="98">
        <f t="shared" si="35"/>
        <v>6.3458980680000003</v>
      </c>
    </row>
    <row r="1136" spans="1:24" x14ac:dyDescent="0.25">
      <c r="A1136">
        <v>20220600077</v>
      </c>
      <c r="B1136" s="95">
        <v>44728</v>
      </c>
      <c r="C1136" s="102">
        <f>YEAR(Tableau2[[#This Row],[2. date saisie]])</f>
        <v>2022</v>
      </c>
      <c r="D1136" s="102">
        <f>MONTH(Tableau2[[#This Row],[2. date saisie]])</f>
        <v>6</v>
      </c>
      <c r="E1136" s="102" t="str">
        <f t="shared" si="34"/>
        <v>06</v>
      </c>
      <c r="F1136" s="102" t="str">
        <f>_xlfn.CONCAT(Tableau2[[#This Row],[2a]],Tableau2[[#This Row],[2c]])</f>
        <v>202206</v>
      </c>
      <c r="G1136" s="96">
        <v>1518886</v>
      </c>
      <c r="H1136">
        <v>150</v>
      </c>
      <c r="I1136" s="102">
        <f>Tableau2[[#This Row],[4. poids OT (kg)]]/1000</f>
        <v>0.15</v>
      </c>
      <c r="J1136" t="s">
        <v>46</v>
      </c>
      <c r="K1136">
        <v>140</v>
      </c>
      <c r="L1136">
        <v>80090</v>
      </c>
      <c r="M1136" t="s">
        <v>214</v>
      </c>
      <c r="N1136">
        <v>91100</v>
      </c>
      <c r="O1136" t="s">
        <v>76</v>
      </c>
      <c r="P1136">
        <v>186.81399999999999</v>
      </c>
      <c r="Q1136" t="s">
        <v>215</v>
      </c>
      <c r="R1136">
        <v>1999</v>
      </c>
      <c r="S1136" t="s">
        <v>69</v>
      </c>
      <c r="T1136">
        <f>VLOOKUP(Tableau2[[#This Row],[5. type transport]],'Taux émission CO2e'!$A$5:$D$16,4,0)</f>
        <v>0.16</v>
      </c>
      <c r="U1136">
        <f>VLOOKUP(Tableau2[[#This Row],[5. type transport]],'Taux émission CO2e'!$A$5:$B$16,2,0)</f>
        <v>0.3</v>
      </c>
      <c r="V1136">
        <f>VLOOKUP(Tableau2[[#This Row],[5. type transport]],'Taux émission CO2e'!$A$20:$D$31,4,0)</f>
        <v>6.7400000000000002E-2</v>
      </c>
      <c r="W1136">
        <f>VLOOKUP(Tableau2[[#This Row],[5. type transport]],'Taux émission CO2e'!$A$20:$B$31,2,0)</f>
        <v>0.7</v>
      </c>
      <c r="X1136" s="98">
        <f t="shared" si="35"/>
        <v>2.6671434779999998</v>
      </c>
    </row>
    <row r="1137" spans="1:24" x14ac:dyDescent="0.25">
      <c r="A1137">
        <v>20220600077</v>
      </c>
      <c r="B1137" s="95">
        <v>44728</v>
      </c>
      <c r="C1137" s="102">
        <f>YEAR(Tableau2[[#This Row],[2. date saisie]])</f>
        <v>2022</v>
      </c>
      <c r="D1137" s="102">
        <f>MONTH(Tableau2[[#This Row],[2. date saisie]])</f>
        <v>6</v>
      </c>
      <c r="E1137" s="102" t="str">
        <f t="shared" si="34"/>
        <v>06</v>
      </c>
      <c r="F1137" s="102" t="str">
        <f>_xlfn.CONCAT(Tableau2[[#This Row],[2a]],Tableau2[[#This Row],[2c]])</f>
        <v>202206</v>
      </c>
      <c r="G1137" s="96">
        <v>1518067</v>
      </c>
      <c r="H1137">
        <v>150</v>
      </c>
      <c r="I1137" s="102">
        <f>Tableau2[[#This Row],[4. poids OT (kg)]]/1000</f>
        <v>0.15</v>
      </c>
      <c r="J1137" t="s">
        <v>46</v>
      </c>
      <c r="K1137">
        <v>158</v>
      </c>
      <c r="L1137">
        <v>59243</v>
      </c>
      <c r="M1137" t="s">
        <v>117</v>
      </c>
      <c r="N1137">
        <v>91100</v>
      </c>
      <c r="O1137" t="s">
        <v>76</v>
      </c>
      <c r="P1137">
        <v>251.91900000000001</v>
      </c>
      <c r="Q1137" t="s">
        <v>118</v>
      </c>
      <c r="R1137">
        <v>1978</v>
      </c>
      <c r="S1137" t="s">
        <v>78</v>
      </c>
      <c r="T1137">
        <f>VLOOKUP(Tableau2[[#This Row],[5. type transport]],'Taux émission CO2e'!$A$5:$D$16,4,0)</f>
        <v>0.16</v>
      </c>
      <c r="U1137">
        <f>VLOOKUP(Tableau2[[#This Row],[5. type transport]],'Taux émission CO2e'!$A$5:$B$16,2,0)</f>
        <v>0.3</v>
      </c>
      <c r="V1137">
        <f>VLOOKUP(Tableau2[[#This Row],[5. type transport]],'Taux émission CO2e'!$A$20:$D$31,4,0)</f>
        <v>6.7400000000000002E-2</v>
      </c>
      <c r="W1137">
        <f>VLOOKUP(Tableau2[[#This Row],[5. type transport]],'Taux émission CO2e'!$A$20:$B$31,2,0)</f>
        <v>0.7</v>
      </c>
      <c r="X1137" s="98">
        <f t="shared" si="35"/>
        <v>3.5966475630000003</v>
      </c>
    </row>
    <row r="1138" spans="1:24" x14ac:dyDescent="0.25">
      <c r="A1138">
        <v>20220600077</v>
      </c>
      <c r="B1138" s="95">
        <v>44728</v>
      </c>
      <c r="C1138" s="102">
        <f>YEAR(Tableau2[[#This Row],[2. date saisie]])</f>
        <v>2022</v>
      </c>
      <c r="D1138" s="102">
        <f>MONTH(Tableau2[[#This Row],[2. date saisie]])</f>
        <v>6</v>
      </c>
      <c r="E1138" s="102" t="str">
        <f t="shared" si="34"/>
        <v>06</v>
      </c>
      <c r="F1138" s="102" t="str">
        <f>_xlfn.CONCAT(Tableau2[[#This Row],[2a]],Tableau2[[#This Row],[2c]])</f>
        <v>202206</v>
      </c>
      <c r="G1138" s="96">
        <v>1518901</v>
      </c>
      <c r="H1138">
        <v>150</v>
      </c>
      <c r="I1138" s="102">
        <f>Tableau2[[#This Row],[4. poids OT (kg)]]/1000</f>
        <v>0.15</v>
      </c>
      <c r="J1138" t="s">
        <v>46</v>
      </c>
      <c r="K1138">
        <v>158</v>
      </c>
      <c r="L1138">
        <v>53120</v>
      </c>
      <c r="M1138" t="s">
        <v>248</v>
      </c>
      <c r="N1138">
        <v>91100</v>
      </c>
      <c r="O1138" t="s">
        <v>76</v>
      </c>
      <c r="P1138">
        <v>316.21199999999999</v>
      </c>
      <c r="Q1138" t="s">
        <v>249</v>
      </c>
      <c r="R1138">
        <v>1999</v>
      </c>
      <c r="S1138" t="s">
        <v>78</v>
      </c>
      <c r="T1138">
        <f>VLOOKUP(Tableau2[[#This Row],[5. type transport]],'Taux émission CO2e'!$A$5:$D$16,4,0)</f>
        <v>0.16</v>
      </c>
      <c r="U1138">
        <f>VLOOKUP(Tableau2[[#This Row],[5. type transport]],'Taux émission CO2e'!$A$5:$B$16,2,0)</f>
        <v>0.3</v>
      </c>
      <c r="V1138">
        <f>VLOOKUP(Tableau2[[#This Row],[5. type transport]],'Taux émission CO2e'!$A$20:$D$31,4,0)</f>
        <v>6.7400000000000002E-2</v>
      </c>
      <c r="W1138">
        <f>VLOOKUP(Tableau2[[#This Row],[5. type transport]],'Taux émission CO2e'!$A$20:$B$31,2,0)</f>
        <v>0.7</v>
      </c>
      <c r="X1138" s="98">
        <f t="shared" si="35"/>
        <v>4.5145587239999996</v>
      </c>
    </row>
    <row r="1139" spans="1:24" x14ac:dyDescent="0.25">
      <c r="A1139">
        <v>20220600077</v>
      </c>
      <c r="B1139" s="95">
        <v>44728</v>
      </c>
      <c r="C1139" s="102">
        <f>YEAR(Tableau2[[#This Row],[2. date saisie]])</f>
        <v>2022</v>
      </c>
      <c r="D1139" s="102">
        <f>MONTH(Tableau2[[#This Row],[2. date saisie]])</f>
        <v>6</v>
      </c>
      <c r="E1139" s="102" t="str">
        <f t="shared" si="34"/>
        <v>06</v>
      </c>
      <c r="F1139" s="102" t="str">
        <f>_xlfn.CONCAT(Tableau2[[#This Row],[2a]],Tableau2[[#This Row],[2c]])</f>
        <v>202206</v>
      </c>
      <c r="G1139" s="96">
        <v>1518925</v>
      </c>
      <c r="H1139">
        <v>150</v>
      </c>
      <c r="I1139" s="102">
        <f>Tableau2[[#This Row],[4. poids OT (kg)]]/1000</f>
        <v>0.15</v>
      </c>
      <c r="J1139" t="s">
        <v>46</v>
      </c>
      <c r="K1139">
        <v>158</v>
      </c>
      <c r="L1139">
        <v>59800</v>
      </c>
      <c r="M1139" t="s">
        <v>233</v>
      </c>
      <c r="N1139">
        <v>91100</v>
      </c>
      <c r="O1139" t="s">
        <v>76</v>
      </c>
      <c r="P1139">
        <v>254.203</v>
      </c>
      <c r="Q1139" t="s">
        <v>234</v>
      </c>
      <c r="R1139">
        <v>1970</v>
      </c>
      <c r="S1139" t="s">
        <v>69</v>
      </c>
      <c r="T1139">
        <f>VLOOKUP(Tableau2[[#This Row],[5. type transport]],'Taux émission CO2e'!$A$5:$D$16,4,0)</f>
        <v>0.16</v>
      </c>
      <c r="U1139">
        <f>VLOOKUP(Tableau2[[#This Row],[5. type transport]],'Taux émission CO2e'!$A$5:$B$16,2,0)</f>
        <v>0.3</v>
      </c>
      <c r="V1139">
        <f>VLOOKUP(Tableau2[[#This Row],[5. type transport]],'Taux émission CO2e'!$A$20:$D$31,4,0)</f>
        <v>6.7400000000000002E-2</v>
      </c>
      <c r="W1139">
        <f>VLOOKUP(Tableau2[[#This Row],[5. type transport]],'Taux émission CO2e'!$A$20:$B$31,2,0)</f>
        <v>0.7</v>
      </c>
      <c r="X1139" s="98">
        <f t="shared" si="35"/>
        <v>3.6292562310000003</v>
      </c>
    </row>
    <row r="1140" spans="1:24" x14ac:dyDescent="0.25">
      <c r="A1140">
        <v>20220600077</v>
      </c>
      <c r="B1140" s="95">
        <v>44728</v>
      </c>
      <c r="C1140" s="102">
        <f>YEAR(Tableau2[[#This Row],[2. date saisie]])</f>
        <v>2022</v>
      </c>
      <c r="D1140" s="102">
        <f>MONTH(Tableau2[[#This Row],[2. date saisie]])</f>
        <v>6</v>
      </c>
      <c r="E1140" s="102" t="str">
        <f t="shared" si="34"/>
        <v>06</v>
      </c>
      <c r="F1140" s="102" t="str">
        <f>_xlfn.CONCAT(Tableau2[[#This Row],[2a]],Tableau2[[#This Row],[2c]])</f>
        <v>202206</v>
      </c>
      <c r="G1140" s="96">
        <v>1518906</v>
      </c>
      <c r="H1140">
        <v>150</v>
      </c>
      <c r="I1140" s="102">
        <f>Tableau2[[#This Row],[4. poids OT (kg)]]/1000</f>
        <v>0.15</v>
      </c>
      <c r="J1140" t="s">
        <v>46</v>
      </c>
      <c r="K1140">
        <v>165</v>
      </c>
      <c r="L1140">
        <v>40300</v>
      </c>
      <c r="M1140" t="s">
        <v>92</v>
      </c>
      <c r="N1140">
        <v>91100</v>
      </c>
      <c r="O1140" t="s">
        <v>76</v>
      </c>
      <c r="P1140">
        <v>752.09199999999998</v>
      </c>
      <c r="Q1140" t="s">
        <v>93</v>
      </c>
      <c r="R1140">
        <v>1973</v>
      </c>
      <c r="S1140" t="s">
        <v>78</v>
      </c>
      <c r="T1140">
        <f>VLOOKUP(Tableau2[[#This Row],[5. type transport]],'Taux émission CO2e'!$A$5:$D$16,4,0)</f>
        <v>0.16</v>
      </c>
      <c r="U1140">
        <f>VLOOKUP(Tableau2[[#This Row],[5. type transport]],'Taux émission CO2e'!$A$5:$B$16,2,0)</f>
        <v>0.3</v>
      </c>
      <c r="V1140">
        <f>VLOOKUP(Tableau2[[#This Row],[5. type transport]],'Taux émission CO2e'!$A$20:$D$31,4,0)</f>
        <v>6.7400000000000002E-2</v>
      </c>
      <c r="W1140">
        <f>VLOOKUP(Tableau2[[#This Row],[5. type transport]],'Taux émission CO2e'!$A$20:$B$31,2,0)</f>
        <v>0.7</v>
      </c>
      <c r="X1140" s="98">
        <f t="shared" si="35"/>
        <v>10.737617484000001</v>
      </c>
    </row>
    <row r="1141" spans="1:24" x14ac:dyDescent="0.25">
      <c r="A1141">
        <v>20220600077</v>
      </c>
      <c r="B1141" s="95">
        <v>44728</v>
      </c>
      <c r="C1141" s="102">
        <f>YEAR(Tableau2[[#This Row],[2. date saisie]])</f>
        <v>2022</v>
      </c>
      <c r="D1141" s="102">
        <f>MONTH(Tableau2[[#This Row],[2. date saisie]])</f>
        <v>6</v>
      </c>
      <c r="E1141" s="102" t="str">
        <f t="shared" si="34"/>
        <v>06</v>
      </c>
      <c r="F1141" s="102" t="str">
        <f>_xlfn.CONCAT(Tableau2[[#This Row],[2a]],Tableau2[[#This Row],[2c]])</f>
        <v>202206</v>
      </c>
      <c r="G1141" s="96">
        <v>1518093</v>
      </c>
      <c r="H1141">
        <v>300</v>
      </c>
      <c r="I1141" s="102">
        <f>Tableau2[[#This Row],[4. poids OT (kg)]]/1000</f>
        <v>0.3</v>
      </c>
      <c r="J1141" t="s">
        <v>46</v>
      </c>
      <c r="K1141">
        <v>195</v>
      </c>
      <c r="L1141">
        <v>73490</v>
      </c>
      <c r="M1141" t="s">
        <v>204</v>
      </c>
      <c r="N1141">
        <v>91100</v>
      </c>
      <c r="O1141" t="s">
        <v>76</v>
      </c>
      <c r="P1141">
        <v>537.70799999999997</v>
      </c>
      <c r="Q1141" t="s">
        <v>205</v>
      </c>
      <c r="R1141">
        <v>1990</v>
      </c>
      <c r="S1141" t="s">
        <v>78</v>
      </c>
      <c r="T1141">
        <f>VLOOKUP(Tableau2[[#This Row],[5. type transport]],'Taux émission CO2e'!$A$5:$D$16,4,0)</f>
        <v>0.16</v>
      </c>
      <c r="U1141">
        <f>VLOOKUP(Tableau2[[#This Row],[5. type transport]],'Taux émission CO2e'!$A$5:$B$16,2,0)</f>
        <v>0.3</v>
      </c>
      <c r="V1141">
        <f>VLOOKUP(Tableau2[[#This Row],[5. type transport]],'Taux émission CO2e'!$A$20:$D$31,4,0)</f>
        <v>6.7400000000000002E-2</v>
      </c>
      <c r="W1141">
        <f>VLOOKUP(Tableau2[[#This Row],[5. type transport]],'Taux émission CO2e'!$A$20:$B$31,2,0)</f>
        <v>0.7</v>
      </c>
      <c r="X1141" s="98">
        <f t="shared" si="35"/>
        <v>15.353714231999998</v>
      </c>
    </row>
    <row r="1142" spans="1:24" x14ac:dyDescent="0.25">
      <c r="A1142">
        <v>20220600077</v>
      </c>
      <c r="B1142" s="95">
        <v>44728</v>
      </c>
      <c r="C1142" s="102">
        <f>YEAR(Tableau2[[#This Row],[2. date saisie]])</f>
        <v>2022</v>
      </c>
      <c r="D1142" s="102">
        <f>MONTH(Tableau2[[#This Row],[2. date saisie]])</f>
        <v>6</v>
      </c>
      <c r="E1142" s="102" t="str">
        <f t="shared" si="34"/>
        <v>06</v>
      </c>
      <c r="F1142" s="102" t="str">
        <f>_xlfn.CONCAT(Tableau2[[#This Row],[2a]],Tableau2[[#This Row],[2c]])</f>
        <v>202206</v>
      </c>
      <c r="G1142" s="96">
        <v>1518976</v>
      </c>
      <c r="H1142">
        <v>150</v>
      </c>
      <c r="I1142" s="102">
        <f>Tableau2[[#This Row],[4. poids OT (kg)]]/1000</f>
        <v>0.15</v>
      </c>
      <c r="J1142" t="s">
        <v>47</v>
      </c>
      <c r="K1142">
        <v>239</v>
      </c>
      <c r="L1142">
        <v>26750</v>
      </c>
      <c r="M1142" t="s">
        <v>82</v>
      </c>
      <c r="N1142">
        <v>91100</v>
      </c>
      <c r="O1142" t="s">
        <v>76</v>
      </c>
      <c r="P1142">
        <v>541.52599999999995</v>
      </c>
      <c r="Q1142" t="s">
        <v>83</v>
      </c>
      <c r="R1142">
        <v>1998</v>
      </c>
      <c r="S1142" t="s">
        <v>78</v>
      </c>
      <c r="T1142">
        <f>VLOOKUP(Tableau2[[#This Row],[5. type transport]],'Taux émission CO2e'!$A$5:$D$16,4,0)</f>
        <v>0.16</v>
      </c>
      <c r="U1142">
        <f>VLOOKUP(Tableau2[[#This Row],[5. type transport]],'Taux émission CO2e'!$A$5:$B$16,2,0)</f>
        <v>0.3</v>
      </c>
      <c r="V1142">
        <f>VLOOKUP(Tableau2[[#This Row],[5. type transport]],'Taux émission CO2e'!$A$20:$D$31,4,0)</f>
        <v>6.7400000000000002E-2</v>
      </c>
      <c r="W1142">
        <f>VLOOKUP(Tableau2[[#This Row],[5. type transport]],'Taux émission CO2e'!$A$20:$B$31,2,0)</f>
        <v>0.7</v>
      </c>
      <c r="X1142" s="98">
        <f t="shared" si="35"/>
        <v>7.731366701999999</v>
      </c>
    </row>
    <row r="1143" spans="1:24" x14ac:dyDescent="0.25">
      <c r="A1143">
        <v>20220600077</v>
      </c>
      <c r="B1143" s="95">
        <v>44729</v>
      </c>
      <c r="C1143" s="102">
        <f>YEAR(Tableau2[[#This Row],[2. date saisie]])</f>
        <v>2022</v>
      </c>
      <c r="D1143" s="102">
        <f>MONTH(Tableau2[[#This Row],[2. date saisie]])</f>
        <v>6</v>
      </c>
      <c r="E1143" s="102" t="str">
        <f t="shared" si="34"/>
        <v>06</v>
      </c>
      <c r="F1143" s="102" t="str">
        <f>_xlfn.CONCAT(Tableau2[[#This Row],[2a]],Tableau2[[#This Row],[2c]])</f>
        <v>202206</v>
      </c>
      <c r="G1143" s="96">
        <v>1518611</v>
      </c>
      <c r="H1143">
        <v>150</v>
      </c>
      <c r="I1143" s="102">
        <f>Tableau2[[#This Row],[4. poids OT (kg)]]/1000</f>
        <v>0.15</v>
      </c>
      <c r="J1143" t="s">
        <v>46</v>
      </c>
      <c r="K1143">
        <v>125</v>
      </c>
      <c r="L1143">
        <v>87000</v>
      </c>
      <c r="M1143" t="s">
        <v>229</v>
      </c>
      <c r="N1143">
        <v>91100</v>
      </c>
      <c r="O1143" t="s">
        <v>76</v>
      </c>
      <c r="P1143">
        <v>389.06299999999999</v>
      </c>
      <c r="Q1143" t="s">
        <v>230</v>
      </c>
      <c r="R1143">
        <v>1965</v>
      </c>
      <c r="S1143" t="s">
        <v>78</v>
      </c>
      <c r="T1143">
        <f>VLOOKUP(Tableau2[[#This Row],[5. type transport]],'Taux émission CO2e'!$A$5:$D$16,4,0)</f>
        <v>0.16</v>
      </c>
      <c r="U1143">
        <f>VLOOKUP(Tableau2[[#This Row],[5. type transport]],'Taux émission CO2e'!$A$5:$B$16,2,0)</f>
        <v>0.3</v>
      </c>
      <c r="V1143">
        <f>VLOOKUP(Tableau2[[#This Row],[5. type transport]],'Taux émission CO2e'!$A$20:$D$31,4,0)</f>
        <v>6.7400000000000002E-2</v>
      </c>
      <c r="W1143">
        <f>VLOOKUP(Tableau2[[#This Row],[5. type transport]],'Taux émission CO2e'!$A$20:$B$31,2,0)</f>
        <v>0.7</v>
      </c>
      <c r="X1143" s="98">
        <f t="shared" si="35"/>
        <v>5.5546524509999999</v>
      </c>
    </row>
    <row r="1144" spans="1:24" x14ac:dyDescent="0.25">
      <c r="A1144">
        <v>20220600077</v>
      </c>
      <c r="B1144" s="95">
        <v>44729</v>
      </c>
      <c r="C1144" s="102">
        <f>YEAR(Tableau2[[#This Row],[2. date saisie]])</f>
        <v>2022</v>
      </c>
      <c r="D1144" s="102">
        <f>MONTH(Tableau2[[#This Row],[2. date saisie]])</f>
        <v>6</v>
      </c>
      <c r="E1144" s="102" t="str">
        <f t="shared" si="34"/>
        <v>06</v>
      </c>
      <c r="F1144" s="102" t="str">
        <f>_xlfn.CONCAT(Tableau2[[#This Row],[2a]],Tableau2[[#This Row],[2c]])</f>
        <v>202206</v>
      </c>
      <c r="G1144" s="96">
        <v>1519031</v>
      </c>
      <c r="H1144">
        <v>150</v>
      </c>
      <c r="I1144" s="102">
        <f>Tableau2[[#This Row],[4. poids OT (kg)]]/1000</f>
        <v>0.15</v>
      </c>
      <c r="J1144" t="s">
        <v>46</v>
      </c>
      <c r="K1144">
        <v>158</v>
      </c>
      <c r="L1144">
        <v>59200</v>
      </c>
      <c r="M1144" t="s">
        <v>218</v>
      </c>
      <c r="N1144">
        <v>91100</v>
      </c>
      <c r="O1144" t="s">
        <v>76</v>
      </c>
      <c r="P1144">
        <v>266.87799999999999</v>
      </c>
      <c r="Q1144" t="s">
        <v>219</v>
      </c>
      <c r="R1144">
        <v>1970</v>
      </c>
      <c r="S1144" t="s">
        <v>78</v>
      </c>
      <c r="T1144">
        <f>VLOOKUP(Tableau2[[#This Row],[5. type transport]],'Taux émission CO2e'!$A$5:$D$16,4,0)</f>
        <v>0.16</v>
      </c>
      <c r="U1144">
        <f>VLOOKUP(Tableau2[[#This Row],[5. type transport]],'Taux émission CO2e'!$A$5:$B$16,2,0)</f>
        <v>0.3</v>
      </c>
      <c r="V1144">
        <f>VLOOKUP(Tableau2[[#This Row],[5. type transport]],'Taux émission CO2e'!$A$20:$D$31,4,0)</f>
        <v>6.7400000000000002E-2</v>
      </c>
      <c r="W1144">
        <f>VLOOKUP(Tableau2[[#This Row],[5. type transport]],'Taux émission CO2e'!$A$20:$B$31,2,0)</f>
        <v>0.7</v>
      </c>
      <c r="X1144" s="98">
        <f t="shared" si="35"/>
        <v>3.8102172059999999</v>
      </c>
    </row>
    <row r="1145" spans="1:24" x14ac:dyDescent="0.25">
      <c r="A1145">
        <v>20220600077</v>
      </c>
      <c r="B1145" s="95">
        <v>44729</v>
      </c>
      <c r="C1145" s="102">
        <f>YEAR(Tableau2[[#This Row],[2. date saisie]])</f>
        <v>2022</v>
      </c>
      <c r="D1145" s="102">
        <f>MONTH(Tableau2[[#This Row],[2. date saisie]])</f>
        <v>6</v>
      </c>
      <c r="E1145" s="102" t="str">
        <f t="shared" si="34"/>
        <v>06</v>
      </c>
      <c r="F1145" s="102" t="str">
        <f>_xlfn.CONCAT(Tableau2[[#This Row],[2a]],Tableau2[[#This Row],[2c]])</f>
        <v>202206</v>
      </c>
      <c r="G1145" s="96">
        <v>1518880</v>
      </c>
      <c r="H1145">
        <v>300</v>
      </c>
      <c r="I1145" s="102">
        <f>Tableau2[[#This Row],[4. poids OT (kg)]]/1000</f>
        <v>0.3</v>
      </c>
      <c r="J1145" t="s">
        <v>47</v>
      </c>
      <c r="K1145">
        <v>200</v>
      </c>
      <c r="L1145">
        <v>76380</v>
      </c>
      <c r="M1145" t="s">
        <v>216</v>
      </c>
      <c r="N1145">
        <v>91100</v>
      </c>
      <c r="O1145" t="s">
        <v>76</v>
      </c>
      <c r="P1145">
        <v>173.22</v>
      </c>
      <c r="Q1145" t="s">
        <v>217</v>
      </c>
      <c r="R1145">
        <v>1997</v>
      </c>
      <c r="S1145" t="s">
        <v>78</v>
      </c>
      <c r="T1145">
        <f>VLOOKUP(Tableau2[[#This Row],[5. type transport]],'Taux émission CO2e'!$A$5:$D$16,4,0)</f>
        <v>0.16</v>
      </c>
      <c r="U1145">
        <f>VLOOKUP(Tableau2[[#This Row],[5. type transport]],'Taux émission CO2e'!$A$5:$B$16,2,0)</f>
        <v>0.3</v>
      </c>
      <c r="V1145">
        <f>VLOOKUP(Tableau2[[#This Row],[5. type transport]],'Taux émission CO2e'!$A$20:$D$31,4,0)</f>
        <v>6.7400000000000002E-2</v>
      </c>
      <c r="W1145">
        <f>VLOOKUP(Tableau2[[#This Row],[5. type transport]],'Taux émission CO2e'!$A$20:$B$31,2,0)</f>
        <v>0.7</v>
      </c>
      <c r="X1145" s="98">
        <f t="shared" si="35"/>
        <v>4.94612388</v>
      </c>
    </row>
    <row r="1146" spans="1:24" x14ac:dyDescent="0.25">
      <c r="A1146">
        <v>20220600077</v>
      </c>
      <c r="B1146" s="95">
        <v>44729</v>
      </c>
      <c r="C1146" s="102">
        <f>YEAR(Tableau2[[#This Row],[2. date saisie]])</f>
        <v>2022</v>
      </c>
      <c r="D1146" s="102">
        <f>MONTH(Tableau2[[#This Row],[2. date saisie]])</f>
        <v>6</v>
      </c>
      <c r="E1146" s="102" t="str">
        <f t="shared" si="34"/>
        <v>06</v>
      </c>
      <c r="F1146" s="102" t="str">
        <f>_xlfn.CONCAT(Tableau2[[#This Row],[2a]],Tableau2[[#This Row],[2c]])</f>
        <v>202206</v>
      </c>
      <c r="G1146" s="96">
        <v>1519683</v>
      </c>
      <c r="H1146">
        <v>400</v>
      </c>
      <c r="I1146" s="102">
        <f>Tableau2[[#This Row],[4. poids OT (kg)]]/1000</f>
        <v>0.4</v>
      </c>
      <c r="J1146" t="s">
        <v>46</v>
      </c>
      <c r="K1146">
        <v>200</v>
      </c>
      <c r="L1146">
        <v>62780</v>
      </c>
      <c r="M1146" t="s">
        <v>113</v>
      </c>
      <c r="N1146">
        <v>91100</v>
      </c>
      <c r="O1146" t="s">
        <v>76</v>
      </c>
      <c r="P1146">
        <v>278.49700000000001</v>
      </c>
      <c r="Q1146" t="s">
        <v>114</v>
      </c>
      <c r="R1146">
        <v>1987</v>
      </c>
      <c r="S1146" t="s">
        <v>78</v>
      </c>
      <c r="T1146">
        <f>VLOOKUP(Tableau2[[#This Row],[5. type transport]],'Taux émission CO2e'!$A$5:$D$16,4,0)</f>
        <v>0.16</v>
      </c>
      <c r="U1146">
        <f>VLOOKUP(Tableau2[[#This Row],[5. type transport]],'Taux émission CO2e'!$A$5:$B$16,2,0)</f>
        <v>0.3</v>
      </c>
      <c r="V1146">
        <f>VLOOKUP(Tableau2[[#This Row],[5. type transport]],'Taux émission CO2e'!$A$20:$D$31,4,0)</f>
        <v>6.7400000000000002E-2</v>
      </c>
      <c r="W1146">
        <f>VLOOKUP(Tableau2[[#This Row],[5. type transport]],'Taux émission CO2e'!$A$20:$B$31,2,0)</f>
        <v>0.7</v>
      </c>
      <c r="X1146" s="98">
        <f t="shared" si="35"/>
        <v>10.602937784000002</v>
      </c>
    </row>
    <row r="1147" spans="1:24" x14ac:dyDescent="0.25">
      <c r="A1147">
        <v>20220600077</v>
      </c>
      <c r="B1147" s="95">
        <v>44729</v>
      </c>
      <c r="C1147" s="102">
        <f>YEAR(Tableau2[[#This Row],[2. date saisie]])</f>
        <v>2022</v>
      </c>
      <c r="D1147" s="102">
        <f>MONTH(Tableau2[[#This Row],[2. date saisie]])</f>
        <v>6</v>
      </c>
      <c r="E1147" s="102" t="str">
        <f t="shared" si="34"/>
        <v>06</v>
      </c>
      <c r="F1147" s="102" t="str">
        <f>_xlfn.CONCAT(Tableau2[[#This Row],[2a]],Tableau2[[#This Row],[2c]])</f>
        <v>202206</v>
      </c>
      <c r="G1147" s="96">
        <v>1520228</v>
      </c>
      <c r="H1147">
        <v>31</v>
      </c>
      <c r="I1147" s="102">
        <f>Tableau2[[#This Row],[4. poids OT (kg)]]/1000</f>
        <v>3.1E-2</v>
      </c>
      <c r="J1147" t="s">
        <v>47</v>
      </c>
      <c r="K1147">
        <v>200</v>
      </c>
      <c r="L1147">
        <v>91100</v>
      </c>
      <c r="M1147" t="s">
        <v>70</v>
      </c>
      <c r="N1147">
        <v>83170</v>
      </c>
      <c r="O1147" t="s">
        <v>220</v>
      </c>
      <c r="P1147">
        <v>778.82</v>
      </c>
      <c r="Q1147" t="s">
        <v>72</v>
      </c>
      <c r="R1147">
        <v>1969</v>
      </c>
      <c r="S1147" t="s">
        <v>69</v>
      </c>
      <c r="T1147">
        <f>VLOOKUP(Tableau2[[#This Row],[5. type transport]],'Taux émission CO2e'!$A$5:$D$16,4,0)</f>
        <v>0.16</v>
      </c>
      <c r="U1147">
        <f>VLOOKUP(Tableau2[[#This Row],[5. type transport]],'Taux émission CO2e'!$A$5:$B$16,2,0)</f>
        <v>0.3</v>
      </c>
      <c r="V1147">
        <f>VLOOKUP(Tableau2[[#This Row],[5. type transport]],'Taux émission CO2e'!$A$20:$D$31,4,0)</f>
        <v>6.7400000000000002E-2</v>
      </c>
      <c r="W1147">
        <f>VLOOKUP(Tableau2[[#This Row],[5. type transport]],'Taux émission CO2e'!$A$20:$B$31,2,0)</f>
        <v>0.7</v>
      </c>
      <c r="X1147" s="98">
        <f t="shared" si="35"/>
        <v>2.2979707156</v>
      </c>
    </row>
    <row r="1148" spans="1:24" x14ac:dyDescent="0.25">
      <c r="A1148">
        <v>20220600077</v>
      </c>
      <c r="B1148" s="95">
        <v>44729</v>
      </c>
      <c r="C1148" s="102">
        <f>YEAR(Tableau2[[#This Row],[2. date saisie]])</f>
        <v>2022</v>
      </c>
      <c r="D1148" s="102">
        <f>MONTH(Tableau2[[#This Row],[2. date saisie]])</f>
        <v>6</v>
      </c>
      <c r="E1148" s="102" t="str">
        <f t="shared" si="34"/>
        <v>06</v>
      </c>
      <c r="F1148" s="102" t="str">
        <f>_xlfn.CONCAT(Tableau2[[#This Row],[2a]],Tableau2[[#This Row],[2c]])</f>
        <v>202206</v>
      </c>
      <c r="G1148" s="96">
        <v>1519901</v>
      </c>
      <c r="H1148">
        <v>300</v>
      </c>
      <c r="I1148" s="102">
        <f>Tableau2[[#This Row],[4. poids OT (kg)]]/1000</f>
        <v>0.3</v>
      </c>
      <c r="J1148" t="s">
        <v>47</v>
      </c>
      <c r="K1148">
        <v>210</v>
      </c>
      <c r="L1148">
        <v>19410</v>
      </c>
      <c r="M1148" t="s">
        <v>196</v>
      </c>
      <c r="N1148">
        <v>91100</v>
      </c>
      <c r="O1148" t="s">
        <v>76</v>
      </c>
      <c r="P1148">
        <v>456.06700000000001</v>
      </c>
      <c r="Q1148" t="s">
        <v>197</v>
      </c>
      <c r="R1148">
        <v>1990</v>
      </c>
      <c r="S1148" t="s">
        <v>69</v>
      </c>
      <c r="T1148">
        <f>VLOOKUP(Tableau2[[#This Row],[5. type transport]],'Taux émission CO2e'!$A$5:$D$16,4,0)</f>
        <v>0.16</v>
      </c>
      <c r="U1148">
        <f>VLOOKUP(Tableau2[[#This Row],[5. type transport]],'Taux émission CO2e'!$A$5:$B$16,2,0)</f>
        <v>0.3</v>
      </c>
      <c r="V1148">
        <f>VLOOKUP(Tableau2[[#This Row],[5. type transport]],'Taux émission CO2e'!$A$20:$D$31,4,0)</f>
        <v>6.7400000000000002E-2</v>
      </c>
      <c r="W1148">
        <f>VLOOKUP(Tableau2[[#This Row],[5. type transport]],'Taux émission CO2e'!$A$20:$B$31,2,0)</f>
        <v>0.7</v>
      </c>
      <c r="X1148" s="98">
        <f t="shared" si="35"/>
        <v>13.022537117999999</v>
      </c>
    </row>
    <row r="1149" spans="1:24" x14ac:dyDescent="0.25">
      <c r="A1149">
        <v>20220600077</v>
      </c>
      <c r="B1149" s="95">
        <v>44729</v>
      </c>
      <c r="C1149" s="102">
        <f>YEAR(Tableau2[[#This Row],[2. date saisie]])</f>
        <v>2022</v>
      </c>
      <c r="D1149" s="102">
        <f>MONTH(Tableau2[[#This Row],[2. date saisie]])</f>
        <v>6</v>
      </c>
      <c r="E1149" s="102" t="str">
        <f t="shared" si="34"/>
        <v>06</v>
      </c>
      <c r="F1149" s="102" t="str">
        <f>_xlfn.CONCAT(Tableau2[[#This Row],[2a]],Tableau2[[#This Row],[2c]])</f>
        <v>202206</v>
      </c>
      <c r="G1149" s="96">
        <v>1519687</v>
      </c>
      <c r="H1149">
        <v>300</v>
      </c>
      <c r="I1149" s="102">
        <f>Tableau2[[#This Row],[4. poids OT (kg)]]/1000</f>
        <v>0.3</v>
      </c>
      <c r="J1149" t="s">
        <v>47</v>
      </c>
      <c r="K1149">
        <v>260</v>
      </c>
      <c r="L1149">
        <v>8090</v>
      </c>
      <c r="M1149" t="s">
        <v>81</v>
      </c>
      <c r="N1149">
        <v>91100</v>
      </c>
      <c r="O1149" t="s">
        <v>76</v>
      </c>
      <c r="P1149">
        <v>258.04300000000001</v>
      </c>
      <c r="Q1149" t="s">
        <v>124</v>
      </c>
      <c r="R1149">
        <v>1992</v>
      </c>
      <c r="S1149" t="s">
        <v>78</v>
      </c>
      <c r="T1149">
        <f>VLOOKUP(Tableau2[[#This Row],[5. type transport]],'Taux émission CO2e'!$A$5:$D$16,4,0)</f>
        <v>0.16</v>
      </c>
      <c r="U1149">
        <f>VLOOKUP(Tableau2[[#This Row],[5. type transport]],'Taux émission CO2e'!$A$5:$B$16,2,0)</f>
        <v>0.3</v>
      </c>
      <c r="V1149">
        <f>VLOOKUP(Tableau2[[#This Row],[5. type transport]],'Taux émission CO2e'!$A$20:$D$31,4,0)</f>
        <v>6.7400000000000002E-2</v>
      </c>
      <c r="W1149">
        <f>VLOOKUP(Tableau2[[#This Row],[5. type transport]],'Taux émission CO2e'!$A$20:$B$31,2,0)</f>
        <v>0.7</v>
      </c>
      <c r="X1149" s="98">
        <f t="shared" si="35"/>
        <v>7.3681598219999991</v>
      </c>
    </row>
    <row r="1150" spans="1:24" x14ac:dyDescent="0.25">
      <c r="A1150">
        <v>20220600077</v>
      </c>
      <c r="B1150" s="95">
        <v>44729</v>
      </c>
      <c r="C1150" s="102">
        <f>YEAR(Tableau2[[#This Row],[2. date saisie]])</f>
        <v>2022</v>
      </c>
      <c r="D1150" s="102">
        <f>MONTH(Tableau2[[#This Row],[2. date saisie]])</f>
        <v>6</v>
      </c>
      <c r="E1150" s="102" t="str">
        <f t="shared" si="34"/>
        <v>06</v>
      </c>
      <c r="F1150" s="102" t="str">
        <f>_xlfn.CONCAT(Tableau2[[#This Row],[2a]],Tableau2[[#This Row],[2c]])</f>
        <v>202206</v>
      </c>
      <c r="G1150" s="96">
        <v>1518974</v>
      </c>
      <c r="H1150">
        <v>1000</v>
      </c>
      <c r="I1150" s="102">
        <f>Tableau2[[#This Row],[4. poids OT (kg)]]/1000</f>
        <v>1</v>
      </c>
      <c r="J1150" t="s">
        <v>47</v>
      </c>
      <c r="K1150">
        <v>470</v>
      </c>
      <c r="L1150">
        <v>13000</v>
      </c>
      <c r="M1150" t="s">
        <v>184</v>
      </c>
      <c r="N1150">
        <v>91100</v>
      </c>
      <c r="O1150" t="s">
        <v>76</v>
      </c>
      <c r="P1150">
        <v>740.09799999999996</v>
      </c>
      <c r="Q1150" t="s">
        <v>185</v>
      </c>
      <c r="R1150">
        <v>1976</v>
      </c>
      <c r="S1150" t="s">
        <v>69</v>
      </c>
      <c r="T1150">
        <f>VLOOKUP(Tableau2[[#This Row],[5. type transport]],'Taux émission CO2e'!$A$5:$D$16,4,0)</f>
        <v>0.16</v>
      </c>
      <c r="U1150">
        <f>VLOOKUP(Tableau2[[#This Row],[5. type transport]],'Taux émission CO2e'!$A$5:$B$16,2,0)</f>
        <v>0.3</v>
      </c>
      <c r="V1150">
        <f>VLOOKUP(Tableau2[[#This Row],[5. type transport]],'Taux émission CO2e'!$A$20:$D$31,4,0)</f>
        <v>6.7400000000000002E-2</v>
      </c>
      <c r="W1150">
        <f>VLOOKUP(Tableau2[[#This Row],[5. type transport]],'Taux émission CO2e'!$A$20:$B$31,2,0)</f>
        <v>0.7</v>
      </c>
      <c r="X1150" s="98">
        <f t="shared" si="35"/>
        <v>70.442527639999994</v>
      </c>
    </row>
    <row r="1151" spans="1:24" x14ac:dyDescent="0.25">
      <c r="A1151">
        <v>20220600077</v>
      </c>
      <c r="B1151" s="95">
        <v>44732</v>
      </c>
      <c r="C1151" s="102">
        <f>YEAR(Tableau2[[#This Row],[2. date saisie]])</f>
        <v>2022</v>
      </c>
      <c r="D1151" s="102">
        <f>MONTH(Tableau2[[#This Row],[2. date saisie]])</f>
        <v>6</v>
      </c>
      <c r="E1151" s="102" t="str">
        <f t="shared" si="34"/>
        <v>06</v>
      </c>
      <c r="F1151" s="102" t="str">
        <f>_xlfn.CONCAT(Tableau2[[#This Row],[2a]],Tableau2[[#This Row],[2c]])</f>
        <v>202206</v>
      </c>
      <c r="G1151" s="96">
        <v>1520882</v>
      </c>
      <c r="H1151">
        <v>121</v>
      </c>
      <c r="I1151" s="102">
        <f>Tableau2[[#This Row],[4. poids OT (kg)]]/1000</f>
        <v>0.121</v>
      </c>
      <c r="J1151" t="s">
        <v>47</v>
      </c>
      <c r="K1151">
        <v>100</v>
      </c>
      <c r="L1151">
        <v>91100</v>
      </c>
      <c r="M1151" t="s">
        <v>70</v>
      </c>
      <c r="N1151">
        <v>59100</v>
      </c>
      <c r="O1151" t="s">
        <v>74</v>
      </c>
      <c r="P1151">
        <v>266.166</v>
      </c>
      <c r="Q1151" t="s">
        <v>72</v>
      </c>
      <c r="R1151">
        <v>1969</v>
      </c>
      <c r="S1151" t="s">
        <v>69</v>
      </c>
      <c r="T1151">
        <f>VLOOKUP(Tableau2[[#This Row],[5. type transport]],'Taux émission CO2e'!$A$5:$D$16,4,0)</f>
        <v>0.16</v>
      </c>
      <c r="U1151">
        <f>VLOOKUP(Tableau2[[#This Row],[5. type transport]],'Taux émission CO2e'!$A$5:$B$16,2,0)</f>
        <v>0.3</v>
      </c>
      <c r="V1151">
        <f>VLOOKUP(Tableau2[[#This Row],[5. type transport]],'Taux émission CO2e'!$A$20:$D$31,4,0)</f>
        <v>6.7400000000000002E-2</v>
      </c>
      <c r="W1151">
        <f>VLOOKUP(Tableau2[[#This Row],[5. type transport]],'Taux émission CO2e'!$A$20:$B$31,2,0)</f>
        <v>0.7</v>
      </c>
      <c r="X1151" s="98">
        <f t="shared" si="35"/>
        <v>3.0653752654800002</v>
      </c>
    </row>
    <row r="1152" spans="1:24" x14ac:dyDescent="0.25">
      <c r="A1152">
        <v>20220600077</v>
      </c>
      <c r="B1152" s="95">
        <v>44732</v>
      </c>
      <c r="C1152" s="102">
        <f>YEAR(Tableau2[[#This Row],[2. date saisie]])</f>
        <v>2022</v>
      </c>
      <c r="D1152" s="102">
        <f>MONTH(Tableau2[[#This Row],[2. date saisie]])</f>
        <v>6</v>
      </c>
      <c r="E1152" s="102" t="str">
        <f t="shared" si="34"/>
        <v>06</v>
      </c>
      <c r="F1152" s="102" t="str">
        <f>_xlfn.CONCAT(Tableau2[[#This Row],[2a]],Tableau2[[#This Row],[2c]])</f>
        <v>202206</v>
      </c>
      <c r="G1152" s="96">
        <v>1520883</v>
      </c>
      <c r="H1152">
        <v>278</v>
      </c>
      <c r="I1152" s="102">
        <f>Tableau2[[#This Row],[4. poids OT (kg)]]/1000</f>
        <v>0.27800000000000002</v>
      </c>
      <c r="J1152" t="s">
        <v>47</v>
      </c>
      <c r="K1152">
        <v>210</v>
      </c>
      <c r="L1152">
        <v>91100</v>
      </c>
      <c r="M1152" t="s">
        <v>70</v>
      </c>
      <c r="N1152">
        <v>87000</v>
      </c>
      <c r="O1152" t="s">
        <v>207</v>
      </c>
      <c r="P1152">
        <v>390.036</v>
      </c>
      <c r="Q1152" t="s">
        <v>72</v>
      </c>
      <c r="R1152">
        <v>1969</v>
      </c>
      <c r="S1152" t="s">
        <v>69</v>
      </c>
      <c r="T1152">
        <f>VLOOKUP(Tableau2[[#This Row],[5. type transport]],'Taux émission CO2e'!$A$5:$D$16,4,0)</f>
        <v>0.16</v>
      </c>
      <c r="U1152">
        <f>VLOOKUP(Tableau2[[#This Row],[5. type transport]],'Taux émission CO2e'!$A$5:$B$16,2,0)</f>
        <v>0.3</v>
      </c>
      <c r="V1152">
        <f>VLOOKUP(Tableau2[[#This Row],[5. type transport]],'Taux émission CO2e'!$A$20:$D$31,4,0)</f>
        <v>6.7400000000000002E-2</v>
      </c>
      <c r="W1152">
        <f>VLOOKUP(Tableau2[[#This Row],[5. type transport]],'Taux émission CO2e'!$A$20:$B$31,2,0)</f>
        <v>0.7</v>
      </c>
      <c r="X1152" s="98">
        <f t="shared" si="35"/>
        <v>10.320368161440001</v>
      </c>
    </row>
    <row r="1153" spans="1:24" x14ac:dyDescent="0.25">
      <c r="A1153">
        <v>20220600077</v>
      </c>
      <c r="B1153" s="95">
        <v>44732</v>
      </c>
      <c r="C1153" s="102">
        <f>YEAR(Tableau2[[#This Row],[2. date saisie]])</f>
        <v>2022</v>
      </c>
      <c r="D1153" s="102">
        <f>MONTH(Tableau2[[#This Row],[2. date saisie]])</f>
        <v>6</v>
      </c>
      <c r="E1153" s="102" t="str">
        <f t="shared" si="34"/>
        <v>06</v>
      </c>
      <c r="F1153" s="102" t="str">
        <f>_xlfn.CONCAT(Tableau2[[#This Row],[2a]],Tableau2[[#This Row],[2c]])</f>
        <v>202206</v>
      </c>
      <c r="G1153" s="96">
        <v>1520315</v>
      </c>
      <c r="H1153">
        <v>450</v>
      </c>
      <c r="I1153" s="102">
        <f>Tableau2[[#This Row],[4. poids OT (kg)]]/1000</f>
        <v>0.45</v>
      </c>
      <c r="J1153" t="s">
        <v>47</v>
      </c>
      <c r="K1153">
        <v>300</v>
      </c>
      <c r="L1153">
        <v>39570</v>
      </c>
      <c r="M1153" t="s">
        <v>115</v>
      </c>
      <c r="N1153">
        <v>91100</v>
      </c>
      <c r="O1153" t="s">
        <v>76</v>
      </c>
      <c r="P1153">
        <v>380.58600000000001</v>
      </c>
      <c r="Q1153" t="s">
        <v>116</v>
      </c>
      <c r="R1153">
        <v>1986</v>
      </c>
      <c r="S1153" t="s">
        <v>69</v>
      </c>
      <c r="T1153">
        <f>VLOOKUP(Tableau2[[#This Row],[5. type transport]],'Taux émission CO2e'!$A$5:$D$16,4,0)</f>
        <v>0.16</v>
      </c>
      <c r="U1153">
        <f>VLOOKUP(Tableau2[[#This Row],[5. type transport]],'Taux émission CO2e'!$A$5:$B$16,2,0)</f>
        <v>0.3</v>
      </c>
      <c r="V1153">
        <f>VLOOKUP(Tableau2[[#This Row],[5. type transport]],'Taux émission CO2e'!$A$20:$D$31,4,0)</f>
        <v>6.7400000000000002E-2</v>
      </c>
      <c r="W1153">
        <f>VLOOKUP(Tableau2[[#This Row],[5. type transport]],'Taux émission CO2e'!$A$20:$B$31,2,0)</f>
        <v>0.7</v>
      </c>
      <c r="X1153" s="98">
        <f t="shared" si="35"/>
        <v>16.300878965999999</v>
      </c>
    </row>
    <row r="1154" spans="1:24" x14ac:dyDescent="0.25">
      <c r="A1154">
        <v>20220600077</v>
      </c>
      <c r="B1154" s="95">
        <v>44732</v>
      </c>
      <c r="C1154" s="102">
        <f>YEAR(Tableau2[[#This Row],[2. date saisie]])</f>
        <v>2022</v>
      </c>
      <c r="D1154" s="102">
        <f>MONTH(Tableau2[[#This Row],[2. date saisie]])</f>
        <v>6</v>
      </c>
      <c r="E1154" s="102" t="str">
        <f t="shared" ref="E1154:E1217" si="36">IF(D1154&lt;10,"0"&amp;D1154,D1154)</f>
        <v>06</v>
      </c>
      <c r="F1154" s="102" t="str">
        <f>_xlfn.CONCAT(Tableau2[[#This Row],[2a]],Tableau2[[#This Row],[2c]])</f>
        <v>202206</v>
      </c>
      <c r="G1154" s="96">
        <v>1520078</v>
      </c>
      <c r="H1154">
        <v>450</v>
      </c>
      <c r="I1154" s="102">
        <f>Tableau2[[#This Row],[4. poids OT (kg)]]/1000</f>
        <v>0.45</v>
      </c>
      <c r="J1154" t="s">
        <v>46</v>
      </c>
      <c r="K1154">
        <v>400</v>
      </c>
      <c r="L1154">
        <v>64230</v>
      </c>
      <c r="M1154" t="s">
        <v>209</v>
      </c>
      <c r="N1154">
        <v>91100</v>
      </c>
      <c r="O1154" t="s">
        <v>76</v>
      </c>
      <c r="P1154">
        <v>767.14700000000005</v>
      </c>
      <c r="Q1154" t="s">
        <v>210</v>
      </c>
      <c r="R1154">
        <v>1984</v>
      </c>
      <c r="S1154" t="s">
        <v>78</v>
      </c>
      <c r="T1154">
        <f>VLOOKUP(Tableau2[[#This Row],[5. type transport]],'Taux émission CO2e'!$A$5:$D$16,4,0)</f>
        <v>0.16</v>
      </c>
      <c r="U1154">
        <f>VLOOKUP(Tableau2[[#This Row],[5. type transport]],'Taux émission CO2e'!$A$5:$B$16,2,0)</f>
        <v>0.3</v>
      </c>
      <c r="V1154">
        <f>VLOOKUP(Tableau2[[#This Row],[5. type transport]],'Taux émission CO2e'!$A$20:$D$31,4,0)</f>
        <v>6.7400000000000002E-2</v>
      </c>
      <c r="W1154">
        <f>VLOOKUP(Tableau2[[#This Row],[5. type transport]],'Taux émission CO2e'!$A$20:$B$31,2,0)</f>
        <v>0.7</v>
      </c>
      <c r="X1154" s="98">
        <f t="shared" ref="X1154:X1217" si="37">(U1154*T1154*I1154*P1154)+(V1154*W1154*P1154*I1154)</f>
        <v>32.857673157000008</v>
      </c>
    </row>
    <row r="1155" spans="1:24" x14ac:dyDescent="0.25">
      <c r="A1155">
        <v>20220600077</v>
      </c>
      <c r="B1155" s="95">
        <v>44733</v>
      </c>
      <c r="C1155" s="102">
        <f>YEAR(Tableau2[[#This Row],[2. date saisie]])</f>
        <v>2022</v>
      </c>
      <c r="D1155" s="102">
        <f>MONTH(Tableau2[[#This Row],[2. date saisie]])</f>
        <v>6</v>
      </c>
      <c r="E1155" s="102" t="str">
        <f t="shared" si="36"/>
        <v>06</v>
      </c>
      <c r="F1155" s="102" t="str">
        <f>_xlfn.CONCAT(Tableau2[[#This Row],[2a]],Tableau2[[#This Row],[2c]])</f>
        <v>202206</v>
      </c>
      <c r="G1155" s="96">
        <v>1521189</v>
      </c>
      <c r="H1155">
        <v>450</v>
      </c>
      <c r="I1155" s="102">
        <f>Tableau2[[#This Row],[4. poids OT (kg)]]/1000</f>
        <v>0.45</v>
      </c>
      <c r="J1155" t="s">
        <v>47</v>
      </c>
      <c r="K1155">
        <v>280</v>
      </c>
      <c r="L1155">
        <v>13000</v>
      </c>
      <c r="M1155" t="s">
        <v>184</v>
      </c>
      <c r="N1155">
        <v>91100</v>
      </c>
      <c r="O1155" t="s">
        <v>76</v>
      </c>
      <c r="P1155">
        <v>740.09799999999996</v>
      </c>
      <c r="Q1155" t="s">
        <v>185</v>
      </c>
      <c r="R1155">
        <v>1976</v>
      </c>
      <c r="S1155" t="s">
        <v>69</v>
      </c>
      <c r="T1155">
        <f>VLOOKUP(Tableau2[[#This Row],[5. type transport]],'Taux émission CO2e'!$A$5:$D$16,4,0)</f>
        <v>0.16</v>
      </c>
      <c r="U1155">
        <f>VLOOKUP(Tableau2[[#This Row],[5. type transport]],'Taux émission CO2e'!$A$5:$B$16,2,0)</f>
        <v>0.3</v>
      </c>
      <c r="V1155">
        <f>VLOOKUP(Tableau2[[#This Row],[5. type transport]],'Taux émission CO2e'!$A$20:$D$31,4,0)</f>
        <v>6.7400000000000002E-2</v>
      </c>
      <c r="W1155">
        <f>VLOOKUP(Tableau2[[#This Row],[5. type transport]],'Taux émission CO2e'!$A$20:$B$31,2,0)</f>
        <v>0.7</v>
      </c>
      <c r="X1155" s="98">
        <f t="shared" si="37"/>
        <v>31.699137437999998</v>
      </c>
    </row>
    <row r="1156" spans="1:24" x14ac:dyDescent="0.25">
      <c r="A1156">
        <v>20220600077</v>
      </c>
      <c r="B1156" s="95">
        <v>44734</v>
      </c>
      <c r="C1156" s="102">
        <f>YEAR(Tableau2[[#This Row],[2. date saisie]])</f>
        <v>2022</v>
      </c>
      <c r="D1156" s="102">
        <f>MONTH(Tableau2[[#This Row],[2. date saisie]])</f>
        <v>6</v>
      </c>
      <c r="E1156" s="102" t="str">
        <f t="shared" si="36"/>
        <v>06</v>
      </c>
      <c r="F1156" s="102" t="str">
        <f>_xlfn.CONCAT(Tableau2[[#This Row],[2a]],Tableau2[[#This Row],[2c]])</f>
        <v>202206</v>
      </c>
      <c r="G1156" s="96">
        <v>1521367</v>
      </c>
      <c r="H1156">
        <v>300</v>
      </c>
      <c r="I1156" s="102">
        <f>Tableau2[[#This Row],[4. poids OT (kg)]]/1000</f>
        <v>0.3</v>
      </c>
      <c r="J1156" t="s">
        <v>39</v>
      </c>
      <c r="K1156">
        <v>100</v>
      </c>
      <c r="L1156">
        <v>94440</v>
      </c>
      <c r="M1156" t="s">
        <v>87</v>
      </c>
      <c r="N1156">
        <v>91100</v>
      </c>
      <c r="O1156" t="s">
        <v>76</v>
      </c>
      <c r="P1156">
        <v>33.991</v>
      </c>
      <c r="Q1156" t="s">
        <v>88</v>
      </c>
      <c r="R1156">
        <v>1976</v>
      </c>
      <c r="S1156" t="s">
        <v>69</v>
      </c>
      <c r="T1156">
        <f>VLOOKUP(Tableau2[[#This Row],[5. type transport]],'Taux émission CO2e'!$A$5:$D$16,4,0)</f>
        <v>0.24099999999999999</v>
      </c>
      <c r="U1156">
        <f>VLOOKUP(Tableau2[[#This Row],[5. type transport]],'Taux émission CO2e'!$A$5:$B$16,2,0)</f>
        <v>1</v>
      </c>
      <c r="V1156">
        <f>VLOOKUP(Tableau2[[#This Row],[5. type transport]],'Taux émission CO2e'!$A$20:$D$31,4,0)</f>
        <v>0</v>
      </c>
      <c r="W1156">
        <f>VLOOKUP(Tableau2[[#This Row],[5. type transport]],'Taux émission CO2e'!$A$20:$B$31,2,0)</f>
        <v>0</v>
      </c>
      <c r="X1156" s="98">
        <f t="shared" si="37"/>
        <v>2.4575492999999997</v>
      </c>
    </row>
    <row r="1157" spans="1:24" x14ac:dyDescent="0.25">
      <c r="A1157">
        <v>20220600077</v>
      </c>
      <c r="B1157" s="95">
        <v>44734</v>
      </c>
      <c r="C1157" s="102">
        <f>YEAR(Tableau2[[#This Row],[2. date saisie]])</f>
        <v>2022</v>
      </c>
      <c r="D1157" s="102">
        <f>MONTH(Tableau2[[#This Row],[2. date saisie]])</f>
        <v>6</v>
      </c>
      <c r="E1157" s="102" t="str">
        <f t="shared" si="36"/>
        <v>06</v>
      </c>
      <c r="F1157" s="102" t="str">
        <f>_xlfn.CONCAT(Tableau2[[#This Row],[2a]],Tableau2[[#This Row],[2c]])</f>
        <v>202206</v>
      </c>
      <c r="G1157" s="96">
        <v>1522324</v>
      </c>
      <c r="H1157">
        <v>101</v>
      </c>
      <c r="I1157" s="102">
        <f>Tableau2[[#This Row],[4. poids OT (kg)]]/1000</f>
        <v>0.10100000000000001</v>
      </c>
      <c r="J1157" t="s">
        <v>47</v>
      </c>
      <c r="K1157">
        <v>100</v>
      </c>
      <c r="L1157">
        <v>91100</v>
      </c>
      <c r="M1157" t="s">
        <v>70</v>
      </c>
      <c r="N1157">
        <v>59810</v>
      </c>
      <c r="O1157" t="s">
        <v>104</v>
      </c>
      <c r="P1157">
        <v>248.797</v>
      </c>
      <c r="Q1157" t="s">
        <v>72</v>
      </c>
      <c r="R1157">
        <v>1969</v>
      </c>
      <c r="S1157" t="s">
        <v>69</v>
      </c>
      <c r="T1157">
        <f>VLOOKUP(Tableau2[[#This Row],[5. type transport]],'Taux émission CO2e'!$A$5:$D$16,4,0)</f>
        <v>0.16</v>
      </c>
      <c r="U1157">
        <f>VLOOKUP(Tableau2[[#This Row],[5. type transport]],'Taux émission CO2e'!$A$5:$B$16,2,0)</f>
        <v>0.3</v>
      </c>
      <c r="V1157">
        <f>VLOOKUP(Tableau2[[#This Row],[5. type transport]],'Taux émission CO2e'!$A$20:$D$31,4,0)</f>
        <v>6.7400000000000002E-2</v>
      </c>
      <c r="W1157">
        <f>VLOOKUP(Tableau2[[#This Row],[5. type transport]],'Taux émission CO2e'!$A$20:$B$31,2,0)</f>
        <v>0.7</v>
      </c>
      <c r="X1157" s="98">
        <f t="shared" si="37"/>
        <v>2.39173034446</v>
      </c>
    </row>
    <row r="1158" spans="1:24" x14ac:dyDescent="0.25">
      <c r="A1158">
        <v>20220600077</v>
      </c>
      <c r="B1158" s="95">
        <v>44734</v>
      </c>
      <c r="C1158" s="102">
        <f>YEAR(Tableau2[[#This Row],[2. date saisie]])</f>
        <v>2022</v>
      </c>
      <c r="D1158" s="102">
        <f>MONTH(Tableau2[[#This Row],[2. date saisie]])</f>
        <v>6</v>
      </c>
      <c r="E1158" s="102" t="str">
        <f t="shared" si="36"/>
        <v>06</v>
      </c>
      <c r="F1158" s="102" t="str">
        <f>_xlfn.CONCAT(Tableau2[[#This Row],[2a]],Tableau2[[#This Row],[2c]])</f>
        <v>202206</v>
      </c>
      <c r="G1158" s="96">
        <v>1522323</v>
      </c>
      <c r="H1158">
        <v>413</v>
      </c>
      <c r="I1158" s="102">
        <f>Tableau2[[#This Row],[4. poids OT (kg)]]/1000</f>
        <v>0.41299999999999998</v>
      </c>
      <c r="J1158" t="s">
        <v>39</v>
      </c>
      <c r="K1158">
        <v>140</v>
      </c>
      <c r="L1158">
        <v>91100</v>
      </c>
      <c r="M1158" t="s">
        <v>70</v>
      </c>
      <c r="N1158">
        <v>94440</v>
      </c>
      <c r="O1158" t="s">
        <v>120</v>
      </c>
      <c r="P1158">
        <v>34.085999999999999</v>
      </c>
      <c r="Q1158" t="s">
        <v>72</v>
      </c>
      <c r="R1158">
        <v>1969</v>
      </c>
      <c r="S1158" t="s">
        <v>69</v>
      </c>
      <c r="T1158">
        <f>VLOOKUP(Tableau2[[#This Row],[5. type transport]],'Taux émission CO2e'!$A$5:$D$16,4,0)</f>
        <v>0.24099999999999999</v>
      </c>
      <c r="U1158">
        <f>VLOOKUP(Tableau2[[#This Row],[5. type transport]],'Taux émission CO2e'!$A$5:$B$16,2,0)</f>
        <v>1</v>
      </c>
      <c r="V1158">
        <f>VLOOKUP(Tableau2[[#This Row],[5. type transport]],'Taux émission CO2e'!$A$20:$D$31,4,0)</f>
        <v>0</v>
      </c>
      <c r="W1158">
        <f>VLOOKUP(Tableau2[[#This Row],[5. type transport]],'Taux émission CO2e'!$A$20:$B$31,2,0)</f>
        <v>0</v>
      </c>
      <c r="X1158" s="98">
        <f t="shared" si="37"/>
        <v>3.3926818379999997</v>
      </c>
    </row>
    <row r="1159" spans="1:24" x14ac:dyDescent="0.25">
      <c r="A1159">
        <v>20220600077</v>
      </c>
      <c r="B1159" s="95">
        <v>44734</v>
      </c>
      <c r="C1159" s="102">
        <f>YEAR(Tableau2[[#This Row],[2. date saisie]])</f>
        <v>2022</v>
      </c>
      <c r="D1159" s="102">
        <f>MONTH(Tableau2[[#This Row],[2. date saisie]])</f>
        <v>6</v>
      </c>
      <c r="E1159" s="102" t="str">
        <f t="shared" si="36"/>
        <v>06</v>
      </c>
      <c r="F1159" s="102" t="str">
        <f>_xlfn.CONCAT(Tableau2[[#This Row],[2a]],Tableau2[[#This Row],[2c]])</f>
        <v>202206</v>
      </c>
      <c r="G1159" s="96">
        <v>1521567</v>
      </c>
      <c r="H1159">
        <v>150</v>
      </c>
      <c r="I1159" s="102">
        <f>Tableau2[[#This Row],[4. poids OT (kg)]]/1000</f>
        <v>0.15</v>
      </c>
      <c r="J1159" t="s">
        <v>46</v>
      </c>
      <c r="K1159">
        <v>158</v>
      </c>
      <c r="L1159">
        <v>21300</v>
      </c>
      <c r="M1159" t="s">
        <v>94</v>
      </c>
      <c r="N1159">
        <v>91100</v>
      </c>
      <c r="O1159" t="s">
        <v>76</v>
      </c>
      <c r="P1159">
        <v>278.14499999999998</v>
      </c>
      <c r="Q1159" t="s">
        <v>95</v>
      </c>
      <c r="R1159">
        <v>1995</v>
      </c>
      <c r="S1159" t="s">
        <v>78</v>
      </c>
      <c r="T1159">
        <f>VLOOKUP(Tableau2[[#This Row],[5. type transport]],'Taux émission CO2e'!$A$5:$D$16,4,0)</f>
        <v>0.16</v>
      </c>
      <c r="U1159">
        <f>VLOOKUP(Tableau2[[#This Row],[5. type transport]],'Taux émission CO2e'!$A$5:$B$16,2,0)</f>
        <v>0.3</v>
      </c>
      <c r="V1159">
        <f>VLOOKUP(Tableau2[[#This Row],[5. type transport]],'Taux émission CO2e'!$A$20:$D$31,4,0)</f>
        <v>6.7400000000000002E-2</v>
      </c>
      <c r="W1159">
        <f>VLOOKUP(Tableau2[[#This Row],[5. type transport]],'Taux émission CO2e'!$A$20:$B$31,2,0)</f>
        <v>0.7</v>
      </c>
      <c r="X1159" s="98">
        <f t="shared" si="37"/>
        <v>3.9710761649999995</v>
      </c>
    </row>
    <row r="1160" spans="1:24" x14ac:dyDescent="0.25">
      <c r="A1160">
        <v>20220600077</v>
      </c>
      <c r="B1160" s="95">
        <v>44734</v>
      </c>
      <c r="C1160" s="102">
        <f>YEAR(Tableau2[[#This Row],[2. date saisie]])</f>
        <v>2022</v>
      </c>
      <c r="D1160" s="102">
        <f>MONTH(Tableau2[[#This Row],[2. date saisie]])</f>
        <v>6</v>
      </c>
      <c r="E1160" s="102" t="str">
        <f t="shared" si="36"/>
        <v>06</v>
      </c>
      <c r="F1160" s="102" t="str">
        <f>_xlfn.CONCAT(Tableau2[[#This Row],[2a]],Tableau2[[#This Row],[2c]])</f>
        <v>202206</v>
      </c>
      <c r="G1160" s="96">
        <v>1522326</v>
      </c>
      <c r="H1160">
        <v>800</v>
      </c>
      <c r="I1160" s="102">
        <f>Tableau2[[#This Row],[4. poids OT (kg)]]/1000</f>
        <v>0.8</v>
      </c>
      <c r="J1160" t="s">
        <v>46</v>
      </c>
      <c r="K1160">
        <v>399</v>
      </c>
      <c r="L1160">
        <v>91100</v>
      </c>
      <c r="M1160" t="s">
        <v>70</v>
      </c>
      <c r="N1160">
        <v>8090</v>
      </c>
      <c r="O1160" t="s">
        <v>81</v>
      </c>
      <c r="P1160">
        <v>256.911</v>
      </c>
      <c r="Q1160" t="s">
        <v>72</v>
      </c>
      <c r="R1160">
        <v>1969</v>
      </c>
      <c r="S1160" t="s">
        <v>69</v>
      </c>
      <c r="T1160">
        <f>VLOOKUP(Tableau2[[#This Row],[5. type transport]],'Taux émission CO2e'!$A$5:$D$16,4,0)</f>
        <v>0.16</v>
      </c>
      <c r="U1160">
        <f>VLOOKUP(Tableau2[[#This Row],[5. type transport]],'Taux émission CO2e'!$A$5:$B$16,2,0)</f>
        <v>0.3</v>
      </c>
      <c r="V1160">
        <f>VLOOKUP(Tableau2[[#This Row],[5. type transport]],'Taux émission CO2e'!$A$20:$D$31,4,0)</f>
        <v>6.7400000000000002E-2</v>
      </c>
      <c r="W1160">
        <f>VLOOKUP(Tableau2[[#This Row],[5. type transport]],'Taux émission CO2e'!$A$20:$B$31,2,0)</f>
        <v>0.7</v>
      </c>
      <c r="X1160" s="98">
        <f t="shared" si="37"/>
        <v>19.562231184000002</v>
      </c>
    </row>
    <row r="1161" spans="1:24" x14ac:dyDescent="0.25">
      <c r="A1161">
        <v>20220600077</v>
      </c>
      <c r="B1161" s="95">
        <v>44734</v>
      </c>
      <c r="C1161" s="102">
        <f>YEAR(Tableau2[[#This Row],[2. date saisie]])</f>
        <v>2022</v>
      </c>
      <c r="D1161" s="102">
        <f>MONTH(Tableau2[[#This Row],[2. date saisie]])</f>
        <v>6</v>
      </c>
      <c r="E1161" s="102" t="str">
        <f t="shared" si="36"/>
        <v>06</v>
      </c>
      <c r="F1161" s="102" t="str">
        <f>_xlfn.CONCAT(Tableau2[[#This Row],[2a]],Tableau2[[#This Row],[2c]])</f>
        <v>202206</v>
      </c>
      <c r="G1161" s="96">
        <v>1522199</v>
      </c>
      <c r="H1161">
        <v>450</v>
      </c>
      <c r="I1161" s="102">
        <f>Tableau2[[#This Row],[4. poids OT (kg)]]/1000</f>
        <v>0.45</v>
      </c>
      <c r="J1161" t="s">
        <v>46</v>
      </c>
      <c r="K1161">
        <v>400</v>
      </c>
      <c r="L1161">
        <v>64230</v>
      </c>
      <c r="M1161" t="s">
        <v>209</v>
      </c>
      <c r="N1161">
        <v>91100</v>
      </c>
      <c r="O1161" t="s">
        <v>76</v>
      </c>
      <c r="P1161">
        <v>767.14700000000005</v>
      </c>
      <c r="Q1161" t="s">
        <v>210</v>
      </c>
      <c r="R1161">
        <v>1984</v>
      </c>
      <c r="S1161" t="s">
        <v>78</v>
      </c>
      <c r="T1161">
        <f>VLOOKUP(Tableau2[[#This Row],[5. type transport]],'Taux émission CO2e'!$A$5:$D$16,4,0)</f>
        <v>0.16</v>
      </c>
      <c r="U1161">
        <f>VLOOKUP(Tableau2[[#This Row],[5. type transport]],'Taux émission CO2e'!$A$5:$B$16,2,0)</f>
        <v>0.3</v>
      </c>
      <c r="V1161">
        <f>VLOOKUP(Tableau2[[#This Row],[5. type transport]],'Taux émission CO2e'!$A$20:$D$31,4,0)</f>
        <v>6.7400000000000002E-2</v>
      </c>
      <c r="W1161">
        <f>VLOOKUP(Tableau2[[#This Row],[5. type transport]],'Taux émission CO2e'!$A$20:$B$31,2,0)</f>
        <v>0.7</v>
      </c>
      <c r="X1161" s="98">
        <f t="shared" si="37"/>
        <v>32.857673157000008</v>
      </c>
    </row>
    <row r="1162" spans="1:24" x14ac:dyDescent="0.25">
      <c r="A1162">
        <v>20220600077</v>
      </c>
      <c r="B1162" s="95">
        <v>44735</v>
      </c>
      <c r="C1162" s="102">
        <f>YEAR(Tableau2[[#This Row],[2. date saisie]])</f>
        <v>2022</v>
      </c>
      <c r="D1162" s="102">
        <f>MONTH(Tableau2[[#This Row],[2. date saisie]])</f>
        <v>6</v>
      </c>
      <c r="E1162" s="102" t="str">
        <f t="shared" si="36"/>
        <v>06</v>
      </c>
      <c r="F1162" s="102" t="str">
        <f>_xlfn.CONCAT(Tableau2[[#This Row],[2a]],Tableau2[[#This Row],[2c]])</f>
        <v>202206</v>
      </c>
      <c r="G1162" s="96">
        <v>1523114</v>
      </c>
      <c r="H1162">
        <v>102</v>
      </c>
      <c r="I1162" s="102">
        <f>Tableau2[[#This Row],[4. poids OT (kg)]]/1000</f>
        <v>0.10199999999999999</v>
      </c>
      <c r="J1162" t="s">
        <v>47</v>
      </c>
      <c r="K1162">
        <v>100</v>
      </c>
      <c r="L1162">
        <v>91100</v>
      </c>
      <c r="M1162" t="s">
        <v>70</v>
      </c>
      <c r="N1162">
        <v>62620</v>
      </c>
      <c r="O1162" t="s">
        <v>127</v>
      </c>
      <c r="P1162">
        <v>245.798</v>
      </c>
      <c r="Q1162" t="s">
        <v>72</v>
      </c>
      <c r="R1162">
        <v>1969</v>
      </c>
      <c r="S1162" t="s">
        <v>69</v>
      </c>
      <c r="T1162">
        <f>VLOOKUP(Tableau2[[#This Row],[5. type transport]],'Taux émission CO2e'!$A$5:$D$16,4,0)</f>
        <v>0.16</v>
      </c>
      <c r="U1162">
        <f>VLOOKUP(Tableau2[[#This Row],[5. type transport]],'Taux émission CO2e'!$A$5:$B$16,2,0)</f>
        <v>0.3</v>
      </c>
      <c r="V1162">
        <f>VLOOKUP(Tableau2[[#This Row],[5. type transport]],'Taux émission CO2e'!$A$20:$D$31,4,0)</f>
        <v>6.7400000000000002E-2</v>
      </c>
      <c r="W1162">
        <f>VLOOKUP(Tableau2[[#This Row],[5. type transport]],'Taux émission CO2e'!$A$20:$B$31,2,0)</f>
        <v>0.7</v>
      </c>
      <c r="X1162" s="98">
        <f t="shared" si="37"/>
        <v>2.38629547128</v>
      </c>
    </row>
    <row r="1163" spans="1:24" x14ac:dyDescent="0.25">
      <c r="A1163">
        <v>20220600077</v>
      </c>
      <c r="B1163" s="95">
        <v>44735</v>
      </c>
      <c r="C1163" s="102">
        <f>YEAR(Tableau2[[#This Row],[2. date saisie]])</f>
        <v>2022</v>
      </c>
      <c r="D1163" s="102">
        <f>MONTH(Tableau2[[#This Row],[2. date saisie]])</f>
        <v>6</v>
      </c>
      <c r="E1163" s="102" t="str">
        <f t="shared" si="36"/>
        <v>06</v>
      </c>
      <c r="F1163" s="102" t="str">
        <f>_xlfn.CONCAT(Tableau2[[#This Row],[2a]],Tableau2[[#This Row],[2c]])</f>
        <v>202206</v>
      </c>
      <c r="G1163" s="96">
        <v>1523184</v>
      </c>
      <c r="H1163">
        <v>150</v>
      </c>
      <c r="I1163" s="102">
        <f>Tableau2[[#This Row],[4. poids OT (kg)]]/1000</f>
        <v>0.15</v>
      </c>
      <c r="J1163" t="s">
        <v>47</v>
      </c>
      <c r="K1163">
        <v>140</v>
      </c>
      <c r="L1163">
        <v>80090</v>
      </c>
      <c r="M1163" t="s">
        <v>214</v>
      </c>
      <c r="N1163">
        <v>91100</v>
      </c>
      <c r="O1163" t="s">
        <v>76</v>
      </c>
      <c r="P1163">
        <v>186.81399999999999</v>
      </c>
      <c r="Q1163" t="s">
        <v>215</v>
      </c>
      <c r="R1163">
        <v>1999</v>
      </c>
      <c r="S1163" t="s">
        <v>69</v>
      </c>
      <c r="T1163">
        <f>VLOOKUP(Tableau2[[#This Row],[5. type transport]],'Taux émission CO2e'!$A$5:$D$16,4,0)</f>
        <v>0.16</v>
      </c>
      <c r="U1163">
        <f>VLOOKUP(Tableau2[[#This Row],[5. type transport]],'Taux émission CO2e'!$A$5:$B$16,2,0)</f>
        <v>0.3</v>
      </c>
      <c r="V1163">
        <f>VLOOKUP(Tableau2[[#This Row],[5. type transport]],'Taux émission CO2e'!$A$20:$D$31,4,0)</f>
        <v>6.7400000000000002E-2</v>
      </c>
      <c r="W1163">
        <f>VLOOKUP(Tableau2[[#This Row],[5. type transport]],'Taux émission CO2e'!$A$20:$B$31,2,0)</f>
        <v>0.7</v>
      </c>
      <c r="X1163" s="98">
        <f t="shared" si="37"/>
        <v>2.6671434779999998</v>
      </c>
    </row>
    <row r="1164" spans="1:24" x14ac:dyDescent="0.25">
      <c r="A1164">
        <v>20220600077</v>
      </c>
      <c r="B1164" s="95">
        <v>44735</v>
      </c>
      <c r="C1164" s="102">
        <f>YEAR(Tableau2[[#This Row],[2. date saisie]])</f>
        <v>2022</v>
      </c>
      <c r="D1164" s="102">
        <f>MONTH(Tableau2[[#This Row],[2. date saisie]])</f>
        <v>6</v>
      </c>
      <c r="E1164" s="102" t="str">
        <f t="shared" si="36"/>
        <v>06</v>
      </c>
      <c r="F1164" s="102" t="str">
        <f>_xlfn.CONCAT(Tableau2[[#This Row],[2a]],Tableau2[[#This Row],[2c]])</f>
        <v>202206</v>
      </c>
      <c r="G1164" s="96">
        <v>1522105</v>
      </c>
      <c r="H1164">
        <v>150</v>
      </c>
      <c r="I1164" s="102">
        <f>Tableau2[[#This Row],[4. poids OT (kg)]]/1000</f>
        <v>0.15</v>
      </c>
      <c r="J1164" t="s">
        <v>46</v>
      </c>
      <c r="K1164">
        <v>158</v>
      </c>
      <c r="L1164">
        <v>53120</v>
      </c>
      <c r="M1164" t="s">
        <v>248</v>
      </c>
      <c r="N1164">
        <v>91100</v>
      </c>
      <c r="O1164" t="s">
        <v>76</v>
      </c>
      <c r="P1164">
        <v>316.21199999999999</v>
      </c>
      <c r="Q1164" t="s">
        <v>249</v>
      </c>
      <c r="R1164">
        <v>1999</v>
      </c>
      <c r="S1164" t="s">
        <v>78</v>
      </c>
      <c r="T1164">
        <f>VLOOKUP(Tableau2[[#This Row],[5. type transport]],'Taux émission CO2e'!$A$5:$D$16,4,0)</f>
        <v>0.16</v>
      </c>
      <c r="U1164">
        <f>VLOOKUP(Tableau2[[#This Row],[5. type transport]],'Taux émission CO2e'!$A$5:$B$16,2,0)</f>
        <v>0.3</v>
      </c>
      <c r="V1164">
        <f>VLOOKUP(Tableau2[[#This Row],[5. type transport]],'Taux émission CO2e'!$A$20:$D$31,4,0)</f>
        <v>6.7400000000000002E-2</v>
      </c>
      <c r="W1164">
        <f>VLOOKUP(Tableau2[[#This Row],[5. type transport]],'Taux émission CO2e'!$A$20:$B$31,2,0)</f>
        <v>0.7</v>
      </c>
      <c r="X1164" s="98">
        <f t="shared" si="37"/>
        <v>4.5145587239999996</v>
      </c>
    </row>
    <row r="1165" spans="1:24" x14ac:dyDescent="0.25">
      <c r="A1165">
        <v>20220600077</v>
      </c>
      <c r="B1165" s="95">
        <v>44735</v>
      </c>
      <c r="C1165" s="102">
        <f>YEAR(Tableau2[[#This Row],[2. date saisie]])</f>
        <v>2022</v>
      </c>
      <c r="D1165" s="102">
        <f>MONTH(Tableau2[[#This Row],[2. date saisie]])</f>
        <v>6</v>
      </c>
      <c r="E1165" s="102" t="str">
        <f t="shared" si="36"/>
        <v>06</v>
      </c>
      <c r="F1165" s="102" t="str">
        <f>_xlfn.CONCAT(Tableau2[[#This Row],[2a]],Tableau2[[#This Row],[2c]])</f>
        <v>202206</v>
      </c>
      <c r="G1165" s="96">
        <v>1520744</v>
      </c>
      <c r="H1165">
        <v>300</v>
      </c>
      <c r="I1165" s="102">
        <f>Tableau2[[#This Row],[4. poids OT (kg)]]/1000</f>
        <v>0.3</v>
      </c>
      <c r="J1165" t="s">
        <v>46</v>
      </c>
      <c r="K1165">
        <v>195</v>
      </c>
      <c r="L1165">
        <v>73490</v>
      </c>
      <c r="M1165" t="s">
        <v>204</v>
      </c>
      <c r="N1165">
        <v>91100</v>
      </c>
      <c r="O1165" t="s">
        <v>76</v>
      </c>
      <c r="P1165">
        <v>537.70799999999997</v>
      </c>
      <c r="Q1165" t="s">
        <v>205</v>
      </c>
      <c r="R1165">
        <v>1990</v>
      </c>
      <c r="S1165" t="s">
        <v>78</v>
      </c>
      <c r="T1165">
        <f>VLOOKUP(Tableau2[[#This Row],[5. type transport]],'Taux émission CO2e'!$A$5:$D$16,4,0)</f>
        <v>0.16</v>
      </c>
      <c r="U1165">
        <f>VLOOKUP(Tableau2[[#This Row],[5. type transport]],'Taux émission CO2e'!$A$5:$B$16,2,0)</f>
        <v>0.3</v>
      </c>
      <c r="V1165">
        <f>VLOOKUP(Tableau2[[#This Row],[5. type transport]],'Taux émission CO2e'!$A$20:$D$31,4,0)</f>
        <v>6.7400000000000002E-2</v>
      </c>
      <c r="W1165">
        <f>VLOOKUP(Tableau2[[#This Row],[5. type transport]],'Taux émission CO2e'!$A$20:$B$31,2,0)</f>
        <v>0.7</v>
      </c>
      <c r="X1165" s="98">
        <f t="shared" si="37"/>
        <v>15.353714231999998</v>
      </c>
    </row>
    <row r="1166" spans="1:24" x14ac:dyDescent="0.25">
      <c r="A1166">
        <v>20220600077</v>
      </c>
      <c r="B1166" s="95">
        <v>44735</v>
      </c>
      <c r="C1166" s="102">
        <f>YEAR(Tableau2[[#This Row],[2. date saisie]])</f>
        <v>2022</v>
      </c>
      <c r="D1166" s="102">
        <f>MONTH(Tableau2[[#This Row],[2. date saisie]])</f>
        <v>6</v>
      </c>
      <c r="E1166" s="102" t="str">
        <f t="shared" si="36"/>
        <v>06</v>
      </c>
      <c r="F1166" s="102" t="str">
        <f>_xlfn.CONCAT(Tableau2[[#This Row],[2a]],Tableau2[[#This Row],[2c]])</f>
        <v>202206</v>
      </c>
      <c r="G1166" s="96">
        <v>1523113</v>
      </c>
      <c r="H1166">
        <v>220</v>
      </c>
      <c r="I1166" s="102">
        <f>Tableau2[[#This Row],[4. poids OT (kg)]]/1000</f>
        <v>0.22</v>
      </c>
      <c r="J1166" t="s">
        <v>47</v>
      </c>
      <c r="K1166">
        <v>230</v>
      </c>
      <c r="L1166">
        <v>91100</v>
      </c>
      <c r="M1166" t="s">
        <v>70</v>
      </c>
      <c r="N1166">
        <v>53120</v>
      </c>
      <c r="O1166" t="s">
        <v>208</v>
      </c>
      <c r="P1166">
        <v>316.77699999999999</v>
      </c>
      <c r="Q1166" t="s">
        <v>72</v>
      </c>
      <c r="R1166">
        <v>1969</v>
      </c>
      <c r="S1166" t="s">
        <v>69</v>
      </c>
      <c r="T1166">
        <f>VLOOKUP(Tableau2[[#This Row],[5. type transport]],'Taux émission CO2e'!$A$5:$D$16,4,0)</f>
        <v>0.16</v>
      </c>
      <c r="U1166">
        <f>VLOOKUP(Tableau2[[#This Row],[5. type transport]],'Taux émission CO2e'!$A$5:$B$16,2,0)</f>
        <v>0.3</v>
      </c>
      <c r="V1166">
        <f>VLOOKUP(Tableau2[[#This Row],[5. type transport]],'Taux émission CO2e'!$A$20:$D$31,4,0)</f>
        <v>6.7400000000000002E-2</v>
      </c>
      <c r="W1166">
        <f>VLOOKUP(Tableau2[[#This Row],[5. type transport]],'Taux émission CO2e'!$A$20:$B$31,2,0)</f>
        <v>0.7</v>
      </c>
      <c r="X1166" s="98">
        <f t="shared" si="37"/>
        <v>6.6331836691999992</v>
      </c>
    </row>
    <row r="1167" spans="1:24" x14ac:dyDescent="0.25">
      <c r="A1167">
        <v>20220600077</v>
      </c>
      <c r="B1167" s="95">
        <v>44735</v>
      </c>
      <c r="C1167" s="102">
        <f>YEAR(Tableau2[[#This Row],[2. date saisie]])</f>
        <v>2022</v>
      </c>
      <c r="D1167" s="102">
        <f>MONTH(Tableau2[[#This Row],[2. date saisie]])</f>
        <v>6</v>
      </c>
      <c r="E1167" s="102" t="str">
        <f t="shared" si="36"/>
        <v>06</v>
      </c>
      <c r="F1167" s="102" t="str">
        <f>_xlfn.CONCAT(Tableau2[[#This Row],[2a]],Tableau2[[#This Row],[2c]])</f>
        <v>202206</v>
      </c>
      <c r="G1167" s="96">
        <v>1522174</v>
      </c>
      <c r="H1167">
        <v>300</v>
      </c>
      <c r="I1167" s="102">
        <f>Tableau2[[#This Row],[4. poids OT (kg)]]/1000</f>
        <v>0.3</v>
      </c>
      <c r="J1167" t="s">
        <v>47</v>
      </c>
      <c r="K1167">
        <v>239</v>
      </c>
      <c r="L1167">
        <v>26750</v>
      </c>
      <c r="M1167" t="s">
        <v>82</v>
      </c>
      <c r="N1167">
        <v>91100</v>
      </c>
      <c r="O1167" t="s">
        <v>76</v>
      </c>
      <c r="P1167">
        <v>541.52599999999995</v>
      </c>
      <c r="Q1167" t="s">
        <v>83</v>
      </c>
      <c r="R1167">
        <v>1998</v>
      </c>
      <c r="S1167" t="s">
        <v>78</v>
      </c>
      <c r="T1167">
        <f>VLOOKUP(Tableau2[[#This Row],[5. type transport]],'Taux émission CO2e'!$A$5:$D$16,4,0)</f>
        <v>0.16</v>
      </c>
      <c r="U1167">
        <f>VLOOKUP(Tableau2[[#This Row],[5. type transport]],'Taux émission CO2e'!$A$5:$B$16,2,0)</f>
        <v>0.3</v>
      </c>
      <c r="V1167">
        <f>VLOOKUP(Tableau2[[#This Row],[5. type transport]],'Taux émission CO2e'!$A$20:$D$31,4,0)</f>
        <v>6.7400000000000002E-2</v>
      </c>
      <c r="W1167">
        <f>VLOOKUP(Tableau2[[#This Row],[5. type transport]],'Taux émission CO2e'!$A$20:$B$31,2,0)</f>
        <v>0.7</v>
      </c>
      <c r="X1167" s="98">
        <f t="shared" si="37"/>
        <v>15.462733403999998</v>
      </c>
    </row>
    <row r="1168" spans="1:24" x14ac:dyDescent="0.25">
      <c r="A1168">
        <v>20220600077</v>
      </c>
      <c r="B1168" s="95">
        <v>44735</v>
      </c>
      <c r="C1168" s="102">
        <f>YEAR(Tableau2[[#This Row],[2. date saisie]])</f>
        <v>2022</v>
      </c>
      <c r="D1168" s="102">
        <f>MONTH(Tableau2[[#This Row],[2. date saisie]])</f>
        <v>6</v>
      </c>
      <c r="E1168" s="102" t="str">
        <f t="shared" si="36"/>
        <v>06</v>
      </c>
      <c r="F1168" s="102" t="str">
        <f>_xlfn.CONCAT(Tableau2[[#This Row],[2a]],Tableau2[[#This Row],[2c]])</f>
        <v>202206</v>
      </c>
      <c r="G1168" s="96">
        <v>1523116</v>
      </c>
      <c r="H1168">
        <v>194</v>
      </c>
      <c r="I1168" s="102">
        <f>Tableau2[[#This Row],[4. poids OT (kg)]]/1000</f>
        <v>0.19400000000000001</v>
      </c>
      <c r="J1168" t="s">
        <v>47</v>
      </c>
      <c r="K1168">
        <v>250</v>
      </c>
      <c r="L1168">
        <v>91100</v>
      </c>
      <c r="M1168" t="s">
        <v>70</v>
      </c>
      <c r="N1168">
        <v>40300</v>
      </c>
      <c r="O1168" t="s">
        <v>107</v>
      </c>
      <c r="P1168">
        <v>752.33699999999999</v>
      </c>
      <c r="Q1168" t="s">
        <v>72</v>
      </c>
      <c r="R1168">
        <v>1969</v>
      </c>
      <c r="S1168" t="s">
        <v>69</v>
      </c>
      <c r="T1168">
        <f>VLOOKUP(Tableau2[[#This Row],[5. type transport]],'Taux émission CO2e'!$A$5:$D$16,4,0)</f>
        <v>0.16</v>
      </c>
      <c r="U1168">
        <f>VLOOKUP(Tableau2[[#This Row],[5. type transport]],'Taux émission CO2e'!$A$5:$B$16,2,0)</f>
        <v>0.3</v>
      </c>
      <c r="V1168">
        <f>VLOOKUP(Tableau2[[#This Row],[5. type transport]],'Taux émission CO2e'!$A$20:$D$31,4,0)</f>
        <v>6.7400000000000002E-2</v>
      </c>
      <c r="W1168">
        <f>VLOOKUP(Tableau2[[#This Row],[5. type transport]],'Taux émission CO2e'!$A$20:$B$31,2,0)</f>
        <v>0.7</v>
      </c>
      <c r="X1168" s="98">
        <f t="shared" si="37"/>
        <v>13.891842518040001</v>
      </c>
    </row>
    <row r="1169" spans="1:24" x14ac:dyDescent="0.25">
      <c r="A1169">
        <v>20220600077</v>
      </c>
      <c r="B1169" s="95">
        <v>44735</v>
      </c>
      <c r="C1169" s="102">
        <f>YEAR(Tableau2[[#This Row],[2. date saisie]])</f>
        <v>2022</v>
      </c>
      <c r="D1169" s="102">
        <f>MONTH(Tableau2[[#This Row],[2. date saisie]])</f>
        <v>6</v>
      </c>
      <c r="E1169" s="102" t="str">
        <f t="shared" si="36"/>
        <v>06</v>
      </c>
      <c r="F1169" s="102" t="str">
        <f>_xlfn.CONCAT(Tableau2[[#This Row],[2a]],Tableau2[[#This Row],[2c]])</f>
        <v>202206</v>
      </c>
      <c r="G1169" s="96">
        <v>1523117</v>
      </c>
      <c r="H1169">
        <v>406</v>
      </c>
      <c r="I1169" s="102">
        <f>Tableau2[[#This Row],[4. poids OT (kg)]]/1000</f>
        <v>0.40600000000000003</v>
      </c>
      <c r="J1169" t="s">
        <v>47</v>
      </c>
      <c r="K1169">
        <v>470</v>
      </c>
      <c r="L1169">
        <v>91100</v>
      </c>
      <c r="M1169" t="s">
        <v>70</v>
      </c>
      <c r="N1169">
        <v>66000</v>
      </c>
      <c r="O1169" t="s">
        <v>71</v>
      </c>
      <c r="P1169">
        <v>837.41300000000001</v>
      </c>
      <c r="Q1169" t="s">
        <v>72</v>
      </c>
      <c r="R1169">
        <v>1969</v>
      </c>
      <c r="S1169" t="s">
        <v>69</v>
      </c>
      <c r="T1169">
        <f>VLOOKUP(Tableau2[[#This Row],[5. type transport]],'Taux émission CO2e'!$A$5:$D$16,4,0)</f>
        <v>0.16</v>
      </c>
      <c r="U1169">
        <f>VLOOKUP(Tableau2[[#This Row],[5. type transport]],'Taux émission CO2e'!$A$5:$B$16,2,0)</f>
        <v>0.3</v>
      </c>
      <c r="V1169">
        <f>VLOOKUP(Tableau2[[#This Row],[5. type transport]],'Taux émission CO2e'!$A$20:$D$31,4,0)</f>
        <v>6.7400000000000002E-2</v>
      </c>
      <c r="W1169">
        <f>VLOOKUP(Tableau2[[#This Row],[5. type transport]],'Taux émission CO2e'!$A$20:$B$31,2,0)</f>
        <v>0.7</v>
      </c>
      <c r="X1169" s="98">
        <f t="shared" si="37"/>
        <v>32.360217552039998</v>
      </c>
    </row>
    <row r="1170" spans="1:24" x14ac:dyDescent="0.25">
      <c r="A1170">
        <v>20220600077</v>
      </c>
      <c r="B1170" s="95">
        <v>44735</v>
      </c>
      <c r="C1170" s="102">
        <f>YEAR(Tableau2[[#This Row],[2. date saisie]])</f>
        <v>2022</v>
      </c>
      <c r="D1170" s="102">
        <f>MONTH(Tableau2[[#This Row],[2. date saisie]])</f>
        <v>6</v>
      </c>
      <c r="E1170" s="102" t="str">
        <f t="shared" si="36"/>
        <v>06</v>
      </c>
      <c r="F1170" s="102" t="str">
        <f>_xlfn.CONCAT(Tableau2[[#This Row],[2a]],Tableau2[[#This Row],[2c]])</f>
        <v>202206</v>
      </c>
      <c r="G1170" s="96">
        <v>1523115</v>
      </c>
      <c r="H1170">
        <v>1115</v>
      </c>
      <c r="I1170" s="102">
        <f>Tableau2[[#This Row],[4. poids OT (kg)]]/1000</f>
        <v>1.115</v>
      </c>
      <c r="J1170" t="s">
        <v>47</v>
      </c>
      <c r="K1170">
        <v>615</v>
      </c>
      <c r="L1170">
        <v>91100</v>
      </c>
      <c r="M1170" t="s">
        <v>70</v>
      </c>
      <c r="N1170">
        <v>13000</v>
      </c>
      <c r="O1170" t="s">
        <v>80</v>
      </c>
      <c r="P1170">
        <v>740.44500000000005</v>
      </c>
      <c r="Q1170" t="s">
        <v>72</v>
      </c>
      <c r="R1170">
        <v>1969</v>
      </c>
      <c r="S1170" t="s">
        <v>69</v>
      </c>
      <c r="T1170">
        <f>VLOOKUP(Tableau2[[#This Row],[5. type transport]],'Taux émission CO2e'!$A$5:$D$16,4,0)</f>
        <v>0.16</v>
      </c>
      <c r="U1170">
        <f>VLOOKUP(Tableau2[[#This Row],[5. type transport]],'Taux émission CO2e'!$A$5:$B$16,2,0)</f>
        <v>0.3</v>
      </c>
      <c r="V1170">
        <f>VLOOKUP(Tableau2[[#This Row],[5. type transport]],'Taux émission CO2e'!$A$20:$D$31,4,0)</f>
        <v>6.7400000000000002E-2</v>
      </c>
      <c r="W1170">
        <f>VLOOKUP(Tableau2[[#This Row],[5. type transport]],'Taux émission CO2e'!$A$20:$B$31,2,0)</f>
        <v>0.7</v>
      </c>
      <c r="X1170" s="98">
        <f t="shared" si="37"/>
        <v>78.580243936500011</v>
      </c>
    </row>
    <row r="1171" spans="1:24" x14ac:dyDescent="0.25">
      <c r="A1171">
        <v>20220600077</v>
      </c>
      <c r="B1171" s="95">
        <v>44736</v>
      </c>
      <c r="C1171" s="102">
        <f>YEAR(Tableau2[[#This Row],[2. date saisie]])</f>
        <v>2022</v>
      </c>
      <c r="D1171" s="102">
        <f>MONTH(Tableau2[[#This Row],[2. date saisie]])</f>
        <v>6</v>
      </c>
      <c r="E1171" s="102" t="str">
        <f t="shared" si="36"/>
        <v>06</v>
      </c>
      <c r="F1171" s="102" t="str">
        <f>_xlfn.CONCAT(Tableau2[[#This Row],[2a]],Tableau2[[#This Row],[2c]])</f>
        <v>202206</v>
      </c>
      <c r="G1171" s="96">
        <v>1523817</v>
      </c>
      <c r="H1171">
        <v>150</v>
      </c>
      <c r="I1171" s="102">
        <f>Tableau2[[#This Row],[4. poids OT (kg)]]/1000</f>
        <v>0.15</v>
      </c>
      <c r="J1171" t="s">
        <v>46</v>
      </c>
      <c r="K1171">
        <v>80</v>
      </c>
      <c r="L1171">
        <v>93380</v>
      </c>
      <c r="M1171" t="s">
        <v>241</v>
      </c>
      <c r="N1171">
        <v>91100</v>
      </c>
      <c r="O1171" t="s">
        <v>76</v>
      </c>
      <c r="P1171">
        <v>55.667000000000002</v>
      </c>
      <c r="Q1171" t="s">
        <v>242</v>
      </c>
      <c r="R1171">
        <v>1976</v>
      </c>
      <c r="S1171" t="s">
        <v>69</v>
      </c>
      <c r="T1171">
        <f>VLOOKUP(Tableau2[[#This Row],[5. type transport]],'Taux émission CO2e'!$A$5:$D$16,4,0)</f>
        <v>0.16</v>
      </c>
      <c r="U1171">
        <f>VLOOKUP(Tableau2[[#This Row],[5. type transport]],'Taux émission CO2e'!$A$5:$B$16,2,0)</f>
        <v>0.3</v>
      </c>
      <c r="V1171">
        <f>VLOOKUP(Tableau2[[#This Row],[5. type transport]],'Taux émission CO2e'!$A$20:$D$31,4,0)</f>
        <v>6.7400000000000002E-2</v>
      </c>
      <c r="W1171">
        <f>VLOOKUP(Tableau2[[#This Row],[5. type transport]],'Taux émission CO2e'!$A$20:$B$31,2,0)</f>
        <v>0.7</v>
      </c>
      <c r="X1171" s="98">
        <f t="shared" si="37"/>
        <v>0.79475775900000001</v>
      </c>
    </row>
    <row r="1172" spans="1:24" x14ac:dyDescent="0.25">
      <c r="A1172">
        <v>20220600077</v>
      </c>
      <c r="B1172" s="95">
        <v>44736</v>
      </c>
      <c r="C1172" s="102">
        <f>YEAR(Tableau2[[#This Row],[2. date saisie]])</f>
        <v>2022</v>
      </c>
      <c r="D1172" s="102">
        <f>MONTH(Tableau2[[#This Row],[2. date saisie]])</f>
        <v>6</v>
      </c>
      <c r="E1172" s="102" t="str">
        <f t="shared" si="36"/>
        <v>06</v>
      </c>
      <c r="F1172" s="102" t="str">
        <f>_xlfn.CONCAT(Tableau2[[#This Row],[2a]],Tableau2[[#This Row],[2c]])</f>
        <v>202206</v>
      </c>
      <c r="G1172" s="96">
        <v>1523654</v>
      </c>
      <c r="H1172">
        <v>30</v>
      </c>
      <c r="I1172" s="102">
        <f>Tableau2[[#This Row],[4. poids OT (kg)]]/1000</f>
        <v>0.03</v>
      </c>
      <c r="J1172" t="s">
        <v>46</v>
      </c>
      <c r="K1172">
        <v>100</v>
      </c>
      <c r="L1172">
        <v>91100</v>
      </c>
      <c r="M1172" t="s">
        <v>70</v>
      </c>
      <c r="N1172">
        <v>59100</v>
      </c>
      <c r="O1172" t="s">
        <v>74</v>
      </c>
      <c r="P1172">
        <v>266.166</v>
      </c>
      <c r="Q1172" t="s">
        <v>72</v>
      </c>
      <c r="R1172">
        <v>1969</v>
      </c>
      <c r="S1172" t="s">
        <v>69</v>
      </c>
      <c r="T1172">
        <f>VLOOKUP(Tableau2[[#This Row],[5. type transport]],'Taux émission CO2e'!$A$5:$D$16,4,0)</f>
        <v>0.16</v>
      </c>
      <c r="U1172">
        <f>VLOOKUP(Tableau2[[#This Row],[5. type transport]],'Taux émission CO2e'!$A$5:$B$16,2,0)</f>
        <v>0.3</v>
      </c>
      <c r="V1172">
        <f>VLOOKUP(Tableau2[[#This Row],[5. type transport]],'Taux émission CO2e'!$A$20:$D$31,4,0)</f>
        <v>6.7400000000000002E-2</v>
      </c>
      <c r="W1172">
        <f>VLOOKUP(Tableau2[[#This Row],[5. type transport]],'Taux émission CO2e'!$A$20:$B$31,2,0)</f>
        <v>0.7</v>
      </c>
      <c r="X1172" s="98">
        <f t="shared" si="37"/>
        <v>0.76001039640000001</v>
      </c>
    </row>
    <row r="1173" spans="1:24" x14ac:dyDescent="0.25">
      <c r="A1173">
        <v>20220600077</v>
      </c>
      <c r="B1173" s="95">
        <v>44736</v>
      </c>
      <c r="C1173" s="102">
        <f>YEAR(Tableau2[[#This Row],[2. date saisie]])</f>
        <v>2022</v>
      </c>
      <c r="D1173" s="102">
        <f>MONTH(Tableau2[[#This Row],[2. date saisie]])</f>
        <v>6</v>
      </c>
      <c r="E1173" s="102" t="str">
        <f t="shared" si="36"/>
        <v>06</v>
      </c>
      <c r="F1173" s="102" t="str">
        <f>_xlfn.CONCAT(Tableau2[[#This Row],[2a]],Tableau2[[#This Row],[2c]])</f>
        <v>202206</v>
      </c>
      <c r="G1173" s="96">
        <v>1521364</v>
      </c>
      <c r="H1173">
        <v>150</v>
      </c>
      <c r="I1173" s="102">
        <f>Tableau2[[#This Row],[4. poids OT (kg)]]/1000</f>
        <v>0.15</v>
      </c>
      <c r="J1173" t="s">
        <v>46</v>
      </c>
      <c r="K1173">
        <v>125</v>
      </c>
      <c r="L1173">
        <v>87000</v>
      </c>
      <c r="M1173" t="s">
        <v>229</v>
      </c>
      <c r="N1173">
        <v>91100</v>
      </c>
      <c r="O1173" t="s">
        <v>76</v>
      </c>
      <c r="P1173">
        <v>389.06299999999999</v>
      </c>
      <c r="Q1173" t="s">
        <v>230</v>
      </c>
      <c r="R1173">
        <v>1965</v>
      </c>
      <c r="S1173" t="s">
        <v>78</v>
      </c>
      <c r="T1173">
        <f>VLOOKUP(Tableau2[[#This Row],[5. type transport]],'Taux émission CO2e'!$A$5:$D$16,4,0)</f>
        <v>0.16</v>
      </c>
      <c r="U1173">
        <f>VLOOKUP(Tableau2[[#This Row],[5. type transport]],'Taux émission CO2e'!$A$5:$B$16,2,0)</f>
        <v>0.3</v>
      </c>
      <c r="V1173">
        <f>VLOOKUP(Tableau2[[#This Row],[5. type transport]],'Taux émission CO2e'!$A$20:$D$31,4,0)</f>
        <v>6.7400000000000002E-2</v>
      </c>
      <c r="W1173">
        <f>VLOOKUP(Tableau2[[#This Row],[5. type transport]],'Taux émission CO2e'!$A$20:$B$31,2,0)</f>
        <v>0.7</v>
      </c>
      <c r="X1173" s="98">
        <f t="shared" si="37"/>
        <v>5.5546524509999999</v>
      </c>
    </row>
    <row r="1174" spans="1:24" x14ac:dyDescent="0.25">
      <c r="A1174">
        <v>20220600077</v>
      </c>
      <c r="B1174" s="95">
        <v>44736</v>
      </c>
      <c r="C1174" s="102">
        <f>YEAR(Tableau2[[#This Row],[2. date saisie]])</f>
        <v>2022</v>
      </c>
      <c r="D1174" s="102">
        <f>MONTH(Tableau2[[#This Row],[2. date saisie]])</f>
        <v>6</v>
      </c>
      <c r="E1174" s="102" t="str">
        <f t="shared" si="36"/>
        <v>06</v>
      </c>
      <c r="F1174" s="102" t="str">
        <f>_xlfn.CONCAT(Tableau2[[#This Row],[2a]],Tableau2[[#This Row],[2c]])</f>
        <v>202206</v>
      </c>
      <c r="G1174" s="96">
        <v>1522718</v>
      </c>
      <c r="H1174">
        <v>300</v>
      </c>
      <c r="I1174" s="102">
        <f>Tableau2[[#This Row],[4. poids OT (kg)]]/1000</f>
        <v>0.3</v>
      </c>
      <c r="J1174" t="s">
        <v>47</v>
      </c>
      <c r="K1174">
        <v>200</v>
      </c>
      <c r="L1174">
        <v>76380</v>
      </c>
      <c r="M1174" t="s">
        <v>216</v>
      </c>
      <c r="N1174">
        <v>91100</v>
      </c>
      <c r="O1174" t="s">
        <v>76</v>
      </c>
      <c r="P1174">
        <v>173.22</v>
      </c>
      <c r="Q1174" t="s">
        <v>217</v>
      </c>
      <c r="R1174">
        <v>1997</v>
      </c>
      <c r="S1174" t="s">
        <v>78</v>
      </c>
      <c r="T1174">
        <f>VLOOKUP(Tableau2[[#This Row],[5. type transport]],'Taux émission CO2e'!$A$5:$D$16,4,0)</f>
        <v>0.16</v>
      </c>
      <c r="U1174">
        <f>VLOOKUP(Tableau2[[#This Row],[5. type transport]],'Taux émission CO2e'!$A$5:$B$16,2,0)</f>
        <v>0.3</v>
      </c>
      <c r="V1174">
        <f>VLOOKUP(Tableau2[[#This Row],[5. type transport]],'Taux émission CO2e'!$A$20:$D$31,4,0)</f>
        <v>6.7400000000000002E-2</v>
      </c>
      <c r="W1174">
        <f>VLOOKUP(Tableau2[[#This Row],[5. type transport]],'Taux émission CO2e'!$A$20:$B$31,2,0)</f>
        <v>0.7</v>
      </c>
      <c r="X1174" s="98">
        <f t="shared" si="37"/>
        <v>4.94612388</v>
      </c>
    </row>
    <row r="1175" spans="1:24" x14ac:dyDescent="0.25">
      <c r="A1175">
        <v>20220600077</v>
      </c>
      <c r="B1175" s="95">
        <v>44736</v>
      </c>
      <c r="C1175" s="102">
        <f>YEAR(Tableau2[[#This Row],[2. date saisie]])</f>
        <v>2022</v>
      </c>
      <c r="D1175" s="102">
        <f>MONTH(Tableau2[[#This Row],[2. date saisie]])</f>
        <v>6</v>
      </c>
      <c r="E1175" s="102" t="str">
        <f t="shared" si="36"/>
        <v>06</v>
      </c>
      <c r="F1175" s="102" t="str">
        <f>_xlfn.CONCAT(Tableau2[[#This Row],[2a]],Tableau2[[#This Row],[2c]])</f>
        <v>202206</v>
      </c>
      <c r="G1175" s="96">
        <v>1522812</v>
      </c>
      <c r="H1175">
        <v>400</v>
      </c>
      <c r="I1175" s="102">
        <f>Tableau2[[#This Row],[4. poids OT (kg)]]/1000</f>
        <v>0.4</v>
      </c>
      <c r="J1175" t="s">
        <v>46</v>
      </c>
      <c r="K1175">
        <v>200</v>
      </c>
      <c r="L1175">
        <v>62780</v>
      </c>
      <c r="M1175" t="s">
        <v>113</v>
      </c>
      <c r="N1175">
        <v>91100</v>
      </c>
      <c r="O1175" t="s">
        <v>76</v>
      </c>
      <c r="P1175">
        <v>278.49700000000001</v>
      </c>
      <c r="Q1175" t="s">
        <v>114</v>
      </c>
      <c r="R1175">
        <v>1987</v>
      </c>
      <c r="S1175" t="s">
        <v>78</v>
      </c>
      <c r="T1175">
        <f>VLOOKUP(Tableau2[[#This Row],[5. type transport]],'Taux émission CO2e'!$A$5:$D$16,4,0)</f>
        <v>0.16</v>
      </c>
      <c r="U1175">
        <f>VLOOKUP(Tableau2[[#This Row],[5. type transport]],'Taux émission CO2e'!$A$5:$B$16,2,0)</f>
        <v>0.3</v>
      </c>
      <c r="V1175">
        <f>VLOOKUP(Tableau2[[#This Row],[5. type transport]],'Taux émission CO2e'!$A$20:$D$31,4,0)</f>
        <v>6.7400000000000002E-2</v>
      </c>
      <c r="W1175">
        <f>VLOOKUP(Tableau2[[#This Row],[5. type transport]],'Taux émission CO2e'!$A$20:$B$31,2,0)</f>
        <v>0.7</v>
      </c>
      <c r="X1175" s="98">
        <f t="shared" si="37"/>
        <v>10.602937784000002</v>
      </c>
    </row>
    <row r="1176" spans="1:24" x14ac:dyDescent="0.25">
      <c r="A1176">
        <v>20220600077</v>
      </c>
      <c r="B1176" s="95">
        <v>44736</v>
      </c>
      <c r="C1176" s="102">
        <f>YEAR(Tableau2[[#This Row],[2. date saisie]])</f>
        <v>2022</v>
      </c>
      <c r="D1176" s="102">
        <f>MONTH(Tableau2[[#This Row],[2. date saisie]])</f>
        <v>6</v>
      </c>
      <c r="E1176" s="102" t="str">
        <f t="shared" si="36"/>
        <v>06</v>
      </c>
      <c r="F1176" s="102" t="str">
        <f>_xlfn.CONCAT(Tableau2[[#This Row],[2a]],Tableau2[[#This Row],[2c]])</f>
        <v>202206</v>
      </c>
      <c r="G1176" s="96">
        <v>1522817</v>
      </c>
      <c r="H1176">
        <v>300</v>
      </c>
      <c r="I1176" s="102">
        <f>Tableau2[[#This Row],[4. poids OT (kg)]]/1000</f>
        <v>0.3</v>
      </c>
      <c r="J1176" t="s">
        <v>47</v>
      </c>
      <c r="K1176">
        <v>270</v>
      </c>
      <c r="L1176">
        <v>8090</v>
      </c>
      <c r="M1176" t="s">
        <v>81</v>
      </c>
      <c r="N1176">
        <v>91100</v>
      </c>
      <c r="O1176" t="s">
        <v>76</v>
      </c>
      <c r="P1176">
        <v>258.04300000000001</v>
      </c>
      <c r="Q1176" t="s">
        <v>124</v>
      </c>
      <c r="R1176">
        <v>1992</v>
      </c>
      <c r="S1176" t="s">
        <v>78</v>
      </c>
      <c r="T1176">
        <f>VLOOKUP(Tableau2[[#This Row],[5. type transport]],'Taux émission CO2e'!$A$5:$D$16,4,0)</f>
        <v>0.16</v>
      </c>
      <c r="U1176">
        <f>VLOOKUP(Tableau2[[#This Row],[5. type transport]],'Taux émission CO2e'!$A$5:$B$16,2,0)</f>
        <v>0.3</v>
      </c>
      <c r="V1176">
        <f>VLOOKUP(Tableau2[[#This Row],[5. type transport]],'Taux émission CO2e'!$A$20:$D$31,4,0)</f>
        <v>6.7400000000000002E-2</v>
      </c>
      <c r="W1176">
        <f>VLOOKUP(Tableau2[[#This Row],[5. type transport]],'Taux émission CO2e'!$A$20:$B$31,2,0)</f>
        <v>0.7</v>
      </c>
      <c r="X1176" s="98">
        <f t="shared" si="37"/>
        <v>7.3681598219999991</v>
      </c>
    </row>
    <row r="1177" spans="1:24" x14ac:dyDescent="0.25">
      <c r="A1177">
        <v>20220600077</v>
      </c>
      <c r="B1177" s="95">
        <v>44736</v>
      </c>
      <c r="C1177" s="102">
        <f>YEAR(Tableau2[[#This Row],[2. date saisie]])</f>
        <v>2022</v>
      </c>
      <c r="D1177" s="102">
        <f>MONTH(Tableau2[[#This Row],[2. date saisie]])</f>
        <v>6</v>
      </c>
      <c r="E1177" s="102" t="str">
        <f t="shared" si="36"/>
        <v>06</v>
      </c>
      <c r="F1177" s="102" t="str">
        <f>_xlfn.CONCAT(Tableau2[[#This Row],[2a]],Tableau2[[#This Row],[2c]])</f>
        <v>202206</v>
      </c>
      <c r="G1177" s="96">
        <v>1523653</v>
      </c>
      <c r="H1177">
        <v>203</v>
      </c>
      <c r="I1177" s="102">
        <f>Tableau2[[#This Row],[4. poids OT (kg)]]/1000</f>
        <v>0.20300000000000001</v>
      </c>
      <c r="J1177" t="s">
        <v>47</v>
      </c>
      <c r="K1177">
        <v>270</v>
      </c>
      <c r="L1177">
        <v>91100</v>
      </c>
      <c r="M1177" t="s">
        <v>70</v>
      </c>
      <c r="N1177">
        <v>31390</v>
      </c>
      <c r="O1177" t="s">
        <v>195</v>
      </c>
      <c r="P1177">
        <v>715.00800000000004</v>
      </c>
      <c r="Q1177" t="s">
        <v>72</v>
      </c>
      <c r="R1177">
        <v>1969</v>
      </c>
      <c r="S1177" t="s">
        <v>69</v>
      </c>
      <c r="T1177">
        <f>VLOOKUP(Tableau2[[#This Row],[5. type transport]],'Taux émission CO2e'!$A$5:$D$16,4,0)</f>
        <v>0.16</v>
      </c>
      <c r="U1177">
        <f>VLOOKUP(Tableau2[[#This Row],[5. type transport]],'Taux émission CO2e'!$A$5:$B$16,2,0)</f>
        <v>0.3</v>
      </c>
      <c r="V1177">
        <f>VLOOKUP(Tableau2[[#This Row],[5. type transport]],'Taux émission CO2e'!$A$20:$D$31,4,0)</f>
        <v>6.7400000000000002E-2</v>
      </c>
      <c r="W1177">
        <f>VLOOKUP(Tableau2[[#This Row],[5. type transport]],'Taux émission CO2e'!$A$20:$B$31,2,0)</f>
        <v>0.7</v>
      </c>
      <c r="X1177" s="98">
        <f t="shared" si="37"/>
        <v>13.815055672320002</v>
      </c>
    </row>
    <row r="1178" spans="1:24" x14ac:dyDescent="0.25">
      <c r="A1178">
        <v>20220600077</v>
      </c>
      <c r="B1178" s="95">
        <v>44736</v>
      </c>
      <c r="C1178" s="102">
        <f>YEAR(Tableau2[[#This Row],[2. date saisie]])</f>
        <v>2022</v>
      </c>
      <c r="D1178" s="102">
        <f>MONTH(Tableau2[[#This Row],[2. date saisie]])</f>
        <v>6</v>
      </c>
      <c r="E1178" s="102" t="str">
        <f t="shared" si="36"/>
        <v>06</v>
      </c>
      <c r="F1178" s="102" t="str">
        <f>_xlfn.CONCAT(Tableau2[[#This Row],[2a]],Tableau2[[#This Row],[2c]])</f>
        <v>202206</v>
      </c>
      <c r="G1178" s="96">
        <v>1523655</v>
      </c>
      <c r="H1178">
        <v>550</v>
      </c>
      <c r="I1178" s="102">
        <f>Tableau2[[#This Row],[4. poids OT (kg)]]/1000</f>
        <v>0.55000000000000004</v>
      </c>
      <c r="J1178" t="s">
        <v>47</v>
      </c>
      <c r="K1178">
        <v>450</v>
      </c>
      <c r="L1178">
        <v>91100</v>
      </c>
      <c r="M1178" t="s">
        <v>70</v>
      </c>
      <c r="N1178">
        <v>67100</v>
      </c>
      <c r="O1178" t="s">
        <v>79</v>
      </c>
      <c r="P1178">
        <v>515.798</v>
      </c>
      <c r="Q1178" t="s">
        <v>72</v>
      </c>
      <c r="R1178">
        <v>1969</v>
      </c>
      <c r="S1178" t="s">
        <v>69</v>
      </c>
      <c r="T1178">
        <f>VLOOKUP(Tableau2[[#This Row],[5. type transport]],'Taux émission CO2e'!$A$5:$D$16,4,0)</f>
        <v>0.16</v>
      </c>
      <c r="U1178">
        <f>VLOOKUP(Tableau2[[#This Row],[5. type transport]],'Taux émission CO2e'!$A$5:$B$16,2,0)</f>
        <v>0.3</v>
      </c>
      <c r="V1178">
        <f>VLOOKUP(Tableau2[[#This Row],[5. type transport]],'Taux émission CO2e'!$A$20:$D$31,4,0)</f>
        <v>6.7400000000000002E-2</v>
      </c>
      <c r="W1178">
        <f>VLOOKUP(Tableau2[[#This Row],[5. type transport]],'Taux émission CO2e'!$A$20:$B$31,2,0)</f>
        <v>0.7</v>
      </c>
      <c r="X1178" s="98">
        <f t="shared" si="37"/>
        <v>27.001509502000005</v>
      </c>
    </row>
    <row r="1179" spans="1:24" x14ac:dyDescent="0.25">
      <c r="A1179">
        <v>20220600077</v>
      </c>
      <c r="B1179" s="95">
        <v>44739</v>
      </c>
      <c r="C1179" s="102">
        <f>YEAR(Tableau2[[#This Row],[2. date saisie]])</f>
        <v>2022</v>
      </c>
      <c r="D1179" s="102">
        <f>MONTH(Tableau2[[#This Row],[2. date saisie]])</f>
        <v>6</v>
      </c>
      <c r="E1179" s="102" t="str">
        <f t="shared" si="36"/>
        <v>06</v>
      </c>
      <c r="F1179" s="102" t="str">
        <f>_xlfn.CONCAT(Tableau2[[#This Row],[2a]],Tableau2[[#This Row],[2c]])</f>
        <v>202206</v>
      </c>
      <c r="G1179" s="96">
        <v>1523998</v>
      </c>
      <c r="H1179">
        <v>102</v>
      </c>
      <c r="I1179" s="102">
        <f>Tableau2[[#This Row],[4. poids OT (kg)]]/1000</f>
        <v>0.10199999999999999</v>
      </c>
      <c r="J1179" t="s">
        <v>47</v>
      </c>
      <c r="K1179">
        <v>126.6</v>
      </c>
      <c r="L1179">
        <v>91100</v>
      </c>
      <c r="M1179" t="s">
        <v>70</v>
      </c>
      <c r="N1179">
        <v>44260</v>
      </c>
      <c r="O1179" t="s">
        <v>103</v>
      </c>
      <c r="P1179">
        <v>413.68799999999999</v>
      </c>
      <c r="Q1179" t="s">
        <v>72</v>
      </c>
      <c r="R1179">
        <v>1969</v>
      </c>
      <c r="S1179" t="s">
        <v>69</v>
      </c>
      <c r="T1179">
        <f>VLOOKUP(Tableau2[[#This Row],[5. type transport]],'Taux émission CO2e'!$A$5:$D$16,4,0)</f>
        <v>0.16</v>
      </c>
      <c r="U1179">
        <f>VLOOKUP(Tableau2[[#This Row],[5. type transport]],'Taux émission CO2e'!$A$5:$B$16,2,0)</f>
        <v>0.3</v>
      </c>
      <c r="V1179">
        <f>VLOOKUP(Tableau2[[#This Row],[5. type transport]],'Taux émission CO2e'!$A$20:$D$31,4,0)</f>
        <v>6.7400000000000002E-2</v>
      </c>
      <c r="W1179">
        <f>VLOOKUP(Tableau2[[#This Row],[5. type transport]],'Taux émission CO2e'!$A$20:$B$31,2,0)</f>
        <v>0.7</v>
      </c>
      <c r="X1179" s="98">
        <f t="shared" si="37"/>
        <v>4.0162320316799995</v>
      </c>
    </row>
    <row r="1180" spans="1:24" x14ac:dyDescent="0.25">
      <c r="A1180">
        <v>20220600077</v>
      </c>
      <c r="B1180" s="95">
        <v>44739</v>
      </c>
      <c r="C1180" s="102">
        <f>YEAR(Tableau2[[#This Row],[2. date saisie]])</f>
        <v>2022</v>
      </c>
      <c r="D1180" s="102">
        <f>MONTH(Tableau2[[#This Row],[2. date saisie]])</f>
        <v>6</v>
      </c>
      <c r="E1180" s="102" t="str">
        <f t="shared" si="36"/>
        <v>06</v>
      </c>
      <c r="F1180" s="102" t="str">
        <f>_xlfn.CONCAT(Tableau2[[#This Row],[2a]],Tableau2[[#This Row],[2c]])</f>
        <v>202206</v>
      </c>
      <c r="G1180" s="96">
        <v>1523996</v>
      </c>
      <c r="H1180">
        <v>52</v>
      </c>
      <c r="I1180" s="102">
        <f>Tableau2[[#This Row],[4. poids OT (kg)]]/1000</f>
        <v>5.1999999999999998E-2</v>
      </c>
      <c r="J1180" t="s">
        <v>47</v>
      </c>
      <c r="K1180">
        <v>155</v>
      </c>
      <c r="L1180">
        <v>91100</v>
      </c>
      <c r="M1180" t="s">
        <v>70</v>
      </c>
      <c r="N1180">
        <v>33520</v>
      </c>
      <c r="O1180" t="s">
        <v>187</v>
      </c>
      <c r="P1180">
        <v>575.35599999999999</v>
      </c>
      <c r="Q1180" t="s">
        <v>72</v>
      </c>
      <c r="R1180">
        <v>1969</v>
      </c>
      <c r="S1180" t="s">
        <v>69</v>
      </c>
      <c r="T1180">
        <f>VLOOKUP(Tableau2[[#This Row],[5. type transport]],'Taux émission CO2e'!$A$5:$D$16,4,0)</f>
        <v>0.16</v>
      </c>
      <c r="U1180">
        <f>VLOOKUP(Tableau2[[#This Row],[5. type transport]],'Taux émission CO2e'!$A$5:$B$16,2,0)</f>
        <v>0.3</v>
      </c>
      <c r="V1180">
        <f>VLOOKUP(Tableau2[[#This Row],[5. type transport]],'Taux émission CO2e'!$A$20:$D$31,4,0)</f>
        <v>6.7400000000000002E-2</v>
      </c>
      <c r="W1180">
        <f>VLOOKUP(Tableau2[[#This Row],[5. type transport]],'Taux émission CO2e'!$A$20:$B$31,2,0)</f>
        <v>0.7</v>
      </c>
      <c r="X1180" s="98">
        <f t="shared" si="37"/>
        <v>2.8476439721599998</v>
      </c>
    </row>
    <row r="1181" spans="1:24" x14ac:dyDescent="0.25">
      <c r="A1181">
        <v>20220600077</v>
      </c>
      <c r="B1181" s="95">
        <v>44739</v>
      </c>
      <c r="C1181" s="102">
        <f>YEAR(Tableau2[[#This Row],[2. date saisie]])</f>
        <v>2022</v>
      </c>
      <c r="D1181" s="102">
        <f>MONTH(Tableau2[[#This Row],[2. date saisie]])</f>
        <v>6</v>
      </c>
      <c r="E1181" s="102" t="str">
        <f t="shared" si="36"/>
        <v>06</v>
      </c>
      <c r="F1181" s="102" t="str">
        <f>_xlfn.CONCAT(Tableau2[[#This Row],[2a]],Tableau2[[#This Row],[2c]])</f>
        <v>202206</v>
      </c>
      <c r="G1181" s="96">
        <v>1523407</v>
      </c>
      <c r="H1181">
        <v>150</v>
      </c>
      <c r="I1181" s="102">
        <f>Tableau2[[#This Row],[4. poids OT (kg)]]/1000</f>
        <v>0.15</v>
      </c>
      <c r="J1181" t="s">
        <v>46</v>
      </c>
      <c r="K1181">
        <v>158</v>
      </c>
      <c r="L1181">
        <v>59800</v>
      </c>
      <c r="M1181" t="s">
        <v>233</v>
      </c>
      <c r="N1181">
        <v>91100</v>
      </c>
      <c r="O1181" t="s">
        <v>76</v>
      </c>
      <c r="P1181">
        <v>254.203</v>
      </c>
      <c r="Q1181" t="s">
        <v>234</v>
      </c>
      <c r="R1181">
        <v>1970</v>
      </c>
      <c r="S1181" t="s">
        <v>69</v>
      </c>
      <c r="T1181">
        <f>VLOOKUP(Tableau2[[#This Row],[5. type transport]],'Taux émission CO2e'!$A$5:$D$16,4,0)</f>
        <v>0.16</v>
      </c>
      <c r="U1181">
        <f>VLOOKUP(Tableau2[[#This Row],[5. type transport]],'Taux émission CO2e'!$A$5:$B$16,2,0)</f>
        <v>0.3</v>
      </c>
      <c r="V1181">
        <f>VLOOKUP(Tableau2[[#This Row],[5. type transport]],'Taux émission CO2e'!$A$20:$D$31,4,0)</f>
        <v>6.7400000000000002E-2</v>
      </c>
      <c r="W1181">
        <f>VLOOKUP(Tableau2[[#This Row],[5. type transport]],'Taux émission CO2e'!$A$20:$B$31,2,0)</f>
        <v>0.7</v>
      </c>
      <c r="X1181" s="98">
        <f t="shared" si="37"/>
        <v>3.6292562310000003</v>
      </c>
    </row>
    <row r="1182" spans="1:24" x14ac:dyDescent="0.25">
      <c r="A1182">
        <v>20220600077</v>
      </c>
      <c r="B1182" s="95">
        <v>44739</v>
      </c>
      <c r="C1182" s="102">
        <f>YEAR(Tableau2[[#This Row],[2. date saisie]])</f>
        <v>2022</v>
      </c>
      <c r="D1182" s="102">
        <f>MONTH(Tableau2[[#This Row],[2. date saisie]])</f>
        <v>6</v>
      </c>
      <c r="E1182" s="102" t="str">
        <f t="shared" si="36"/>
        <v>06</v>
      </c>
      <c r="F1182" s="102" t="str">
        <f>_xlfn.CONCAT(Tableau2[[#This Row],[2a]],Tableau2[[#This Row],[2c]])</f>
        <v>202206</v>
      </c>
      <c r="G1182" s="96">
        <v>1524025</v>
      </c>
      <c r="H1182">
        <v>227</v>
      </c>
      <c r="I1182" s="102">
        <f>Tableau2[[#This Row],[4. poids OT (kg)]]/1000</f>
        <v>0.22700000000000001</v>
      </c>
      <c r="J1182" t="s">
        <v>47</v>
      </c>
      <c r="K1182">
        <v>250</v>
      </c>
      <c r="L1182">
        <v>91100</v>
      </c>
      <c r="M1182" t="s">
        <v>70</v>
      </c>
      <c r="N1182">
        <v>42153</v>
      </c>
      <c r="O1182" t="s">
        <v>235</v>
      </c>
      <c r="P1182">
        <v>360.11599999999999</v>
      </c>
      <c r="Q1182" t="s">
        <v>72</v>
      </c>
      <c r="R1182">
        <v>1969</v>
      </c>
      <c r="S1182" t="s">
        <v>69</v>
      </c>
      <c r="T1182">
        <f>VLOOKUP(Tableau2[[#This Row],[5. type transport]],'Taux émission CO2e'!$A$5:$D$16,4,0)</f>
        <v>0.16</v>
      </c>
      <c r="U1182">
        <f>VLOOKUP(Tableau2[[#This Row],[5. type transport]],'Taux émission CO2e'!$A$5:$B$16,2,0)</f>
        <v>0.3</v>
      </c>
      <c r="V1182">
        <f>VLOOKUP(Tableau2[[#This Row],[5. type transport]],'Taux émission CO2e'!$A$20:$D$31,4,0)</f>
        <v>6.7400000000000002E-2</v>
      </c>
      <c r="W1182">
        <f>VLOOKUP(Tableau2[[#This Row],[5. type transport]],'Taux émission CO2e'!$A$20:$B$31,2,0)</f>
        <v>0.7</v>
      </c>
      <c r="X1182" s="98">
        <f t="shared" si="37"/>
        <v>7.78061587976</v>
      </c>
    </row>
    <row r="1183" spans="1:24" x14ac:dyDescent="0.25">
      <c r="A1183">
        <v>2022070063</v>
      </c>
      <c r="B1183" s="95">
        <v>44739</v>
      </c>
      <c r="C1183" s="102">
        <f>YEAR(Tableau2[[#This Row],[2. date saisie]])</f>
        <v>2022</v>
      </c>
      <c r="D1183" s="102">
        <f>MONTH(Tableau2[[#This Row],[2. date saisie]])</f>
        <v>6</v>
      </c>
      <c r="E1183" s="102" t="str">
        <f t="shared" si="36"/>
        <v>06</v>
      </c>
      <c r="F1183" s="102" t="str">
        <f>_xlfn.CONCAT(Tableau2[[#This Row],[2a]],Tableau2[[#This Row],[2c]])</f>
        <v>202206</v>
      </c>
      <c r="G1183" s="96">
        <v>1523181</v>
      </c>
      <c r="H1183">
        <v>300</v>
      </c>
      <c r="I1183" s="102">
        <f>Tableau2[[#This Row],[4. poids OT (kg)]]/1000</f>
        <v>0.3</v>
      </c>
      <c r="J1183" t="s">
        <v>46</v>
      </c>
      <c r="K1183">
        <v>250</v>
      </c>
      <c r="L1183">
        <v>64230</v>
      </c>
      <c r="M1183" t="s">
        <v>209</v>
      </c>
      <c r="N1183">
        <v>91100</v>
      </c>
      <c r="O1183" t="s">
        <v>76</v>
      </c>
      <c r="P1183">
        <v>767.14700000000005</v>
      </c>
      <c r="Q1183" t="s">
        <v>210</v>
      </c>
      <c r="R1183">
        <v>1984</v>
      </c>
      <c r="S1183" t="s">
        <v>78</v>
      </c>
      <c r="T1183">
        <f>VLOOKUP(Tableau2[[#This Row],[5. type transport]],'Taux émission CO2e'!$A$5:$D$16,4,0)</f>
        <v>0.16</v>
      </c>
      <c r="U1183">
        <f>VLOOKUP(Tableau2[[#This Row],[5. type transport]],'Taux émission CO2e'!$A$5:$B$16,2,0)</f>
        <v>0.3</v>
      </c>
      <c r="V1183">
        <f>VLOOKUP(Tableau2[[#This Row],[5. type transport]],'Taux émission CO2e'!$A$20:$D$31,4,0)</f>
        <v>6.7400000000000002E-2</v>
      </c>
      <c r="W1183">
        <f>VLOOKUP(Tableau2[[#This Row],[5. type transport]],'Taux émission CO2e'!$A$20:$B$31,2,0)</f>
        <v>0.7</v>
      </c>
      <c r="X1183" s="98">
        <f t="shared" si="37"/>
        <v>21.905115438000003</v>
      </c>
    </row>
    <row r="1184" spans="1:24" x14ac:dyDescent="0.25">
      <c r="A1184">
        <v>20220600077</v>
      </c>
      <c r="B1184" s="95">
        <v>44739</v>
      </c>
      <c r="C1184" s="102">
        <f>YEAR(Tableau2[[#This Row],[2. date saisie]])</f>
        <v>2022</v>
      </c>
      <c r="D1184" s="102">
        <f>MONTH(Tableau2[[#This Row],[2. date saisie]])</f>
        <v>6</v>
      </c>
      <c r="E1184" s="102" t="str">
        <f t="shared" si="36"/>
        <v>06</v>
      </c>
      <c r="F1184" s="102" t="str">
        <f>_xlfn.CONCAT(Tableau2[[#This Row],[2a]],Tableau2[[#This Row],[2c]])</f>
        <v>202206</v>
      </c>
      <c r="G1184" s="96">
        <v>1523997</v>
      </c>
      <c r="H1184">
        <v>201</v>
      </c>
      <c r="I1184" s="102">
        <f>Tableau2[[#This Row],[4. poids OT (kg)]]/1000</f>
        <v>0.20100000000000001</v>
      </c>
      <c r="J1184" t="s">
        <v>47</v>
      </c>
      <c r="K1184">
        <v>261</v>
      </c>
      <c r="L1184">
        <v>91100</v>
      </c>
      <c r="M1184" t="s">
        <v>70</v>
      </c>
      <c r="N1184">
        <v>39570</v>
      </c>
      <c r="O1184" t="s">
        <v>105</v>
      </c>
      <c r="P1184">
        <v>380.45499999999998</v>
      </c>
      <c r="Q1184" t="s">
        <v>72</v>
      </c>
      <c r="R1184">
        <v>1969</v>
      </c>
      <c r="S1184" t="s">
        <v>69</v>
      </c>
      <c r="T1184">
        <f>VLOOKUP(Tableau2[[#This Row],[5. type transport]],'Taux émission CO2e'!$A$5:$D$16,4,0)</f>
        <v>0.16</v>
      </c>
      <c r="U1184">
        <f>VLOOKUP(Tableau2[[#This Row],[5. type transport]],'Taux émission CO2e'!$A$5:$B$16,2,0)</f>
        <v>0.3</v>
      </c>
      <c r="V1184">
        <f>VLOOKUP(Tableau2[[#This Row],[5. type transport]],'Taux émission CO2e'!$A$20:$D$31,4,0)</f>
        <v>6.7400000000000002E-2</v>
      </c>
      <c r="W1184">
        <f>VLOOKUP(Tableau2[[#This Row],[5. type transport]],'Taux émission CO2e'!$A$20:$B$31,2,0)</f>
        <v>0.7</v>
      </c>
      <c r="X1184" s="98">
        <f t="shared" si="37"/>
        <v>7.2785530869000006</v>
      </c>
    </row>
    <row r="1185" spans="1:24" x14ac:dyDescent="0.25">
      <c r="A1185">
        <v>20220600077</v>
      </c>
      <c r="B1185" s="95">
        <v>44739</v>
      </c>
      <c r="C1185" s="102">
        <f>YEAR(Tableau2[[#This Row],[2. date saisie]])</f>
        <v>2022</v>
      </c>
      <c r="D1185" s="102">
        <f>MONTH(Tableau2[[#This Row],[2. date saisie]])</f>
        <v>6</v>
      </c>
      <c r="E1185" s="102" t="str">
        <f t="shared" si="36"/>
        <v>06</v>
      </c>
      <c r="F1185" s="102" t="str">
        <f>_xlfn.CONCAT(Tableau2[[#This Row],[2a]],Tableau2[[#This Row],[2c]])</f>
        <v>202206</v>
      </c>
      <c r="G1185" s="96">
        <v>1523412</v>
      </c>
      <c r="H1185">
        <v>450</v>
      </c>
      <c r="I1185" s="102">
        <f>Tableau2[[#This Row],[4. poids OT (kg)]]/1000</f>
        <v>0.45</v>
      </c>
      <c r="J1185" t="s">
        <v>47</v>
      </c>
      <c r="K1185">
        <v>280</v>
      </c>
      <c r="L1185">
        <v>19410</v>
      </c>
      <c r="M1185" t="s">
        <v>196</v>
      </c>
      <c r="N1185">
        <v>91100</v>
      </c>
      <c r="O1185" t="s">
        <v>76</v>
      </c>
      <c r="P1185">
        <v>456.06700000000001</v>
      </c>
      <c r="Q1185" t="s">
        <v>197</v>
      </c>
      <c r="R1185">
        <v>1990</v>
      </c>
      <c r="S1185" t="s">
        <v>69</v>
      </c>
      <c r="T1185">
        <f>VLOOKUP(Tableau2[[#This Row],[5. type transport]],'Taux émission CO2e'!$A$5:$D$16,4,0)</f>
        <v>0.16</v>
      </c>
      <c r="U1185">
        <f>VLOOKUP(Tableau2[[#This Row],[5. type transport]],'Taux émission CO2e'!$A$5:$B$16,2,0)</f>
        <v>0.3</v>
      </c>
      <c r="V1185">
        <f>VLOOKUP(Tableau2[[#This Row],[5. type transport]],'Taux émission CO2e'!$A$20:$D$31,4,0)</f>
        <v>6.7400000000000002E-2</v>
      </c>
      <c r="W1185">
        <f>VLOOKUP(Tableau2[[#This Row],[5. type transport]],'Taux émission CO2e'!$A$20:$B$31,2,0)</f>
        <v>0.7</v>
      </c>
      <c r="X1185" s="98">
        <f t="shared" si="37"/>
        <v>19.533805677</v>
      </c>
    </row>
    <row r="1186" spans="1:24" x14ac:dyDescent="0.25">
      <c r="A1186">
        <v>20220600077</v>
      </c>
      <c r="B1186" s="95">
        <v>44739</v>
      </c>
      <c r="C1186" s="102">
        <f>YEAR(Tableau2[[#This Row],[2. date saisie]])</f>
        <v>2022</v>
      </c>
      <c r="D1186" s="102">
        <f>MONTH(Tableau2[[#This Row],[2. date saisie]])</f>
        <v>6</v>
      </c>
      <c r="E1186" s="102" t="str">
        <f t="shared" si="36"/>
        <v>06</v>
      </c>
      <c r="F1186" s="102" t="str">
        <f>_xlfn.CONCAT(Tableau2[[#This Row],[2a]],Tableau2[[#This Row],[2c]])</f>
        <v>202206</v>
      </c>
      <c r="G1186" s="96">
        <v>1523521</v>
      </c>
      <c r="H1186">
        <v>450</v>
      </c>
      <c r="I1186" s="102">
        <f>Tableau2[[#This Row],[4. poids OT (kg)]]/1000</f>
        <v>0.45</v>
      </c>
      <c r="J1186" t="s">
        <v>47</v>
      </c>
      <c r="K1186">
        <v>300</v>
      </c>
      <c r="L1186">
        <v>39570</v>
      </c>
      <c r="M1186" t="s">
        <v>115</v>
      </c>
      <c r="N1186">
        <v>91100</v>
      </c>
      <c r="O1186" t="s">
        <v>76</v>
      </c>
      <c r="P1186">
        <v>380.58600000000001</v>
      </c>
      <c r="Q1186" t="s">
        <v>116</v>
      </c>
      <c r="R1186">
        <v>1986</v>
      </c>
      <c r="S1186" t="s">
        <v>69</v>
      </c>
      <c r="T1186">
        <f>VLOOKUP(Tableau2[[#This Row],[5. type transport]],'Taux émission CO2e'!$A$5:$D$16,4,0)</f>
        <v>0.16</v>
      </c>
      <c r="U1186">
        <f>VLOOKUP(Tableau2[[#This Row],[5. type transport]],'Taux émission CO2e'!$A$5:$B$16,2,0)</f>
        <v>0.3</v>
      </c>
      <c r="V1186">
        <f>VLOOKUP(Tableau2[[#This Row],[5. type transport]],'Taux émission CO2e'!$A$20:$D$31,4,0)</f>
        <v>6.7400000000000002E-2</v>
      </c>
      <c r="W1186">
        <f>VLOOKUP(Tableau2[[#This Row],[5. type transport]],'Taux émission CO2e'!$A$20:$B$31,2,0)</f>
        <v>0.7</v>
      </c>
      <c r="X1186" s="98">
        <f t="shared" si="37"/>
        <v>16.300878965999999</v>
      </c>
    </row>
    <row r="1187" spans="1:24" x14ac:dyDescent="0.25">
      <c r="A1187">
        <v>20220600077</v>
      </c>
      <c r="B1187" s="95">
        <v>44739</v>
      </c>
      <c r="C1187" s="102">
        <f>YEAR(Tableau2[[#This Row],[2. date saisie]])</f>
        <v>2022</v>
      </c>
      <c r="D1187" s="102">
        <f>MONTH(Tableau2[[#This Row],[2. date saisie]])</f>
        <v>6</v>
      </c>
      <c r="E1187" s="102" t="str">
        <f t="shared" si="36"/>
        <v>06</v>
      </c>
      <c r="F1187" s="102" t="str">
        <f>_xlfn.CONCAT(Tableau2[[#This Row],[2a]],Tableau2[[#This Row],[2c]])</f>
        <v>202206</v>
      </c>
      <c r="G1187" s="96">
        <v>1524024</v>
      </c>
      <c r="H1187">
        <v>264</v>
      </c>
      <c r="I1187" s="102">
        <f>Tableau2[[#This Row],[4. poids OT (kg)]]/1000</f>
        <v>0.26400000000000001</v>
      </c>
      <c r="J1187" t="s">
        <v>47</v>
      </c>
      <c r="K1187">
        <v>320</v>
      </c>
      <c r="L1187">
        <v>91100</v>
      </c>
      <c r="M1187" t="s">
        <v>70</v>
      </c>
      <c r="N1187">
        <v>73490</v>
      </c>
      <c r="O1187" t="s">
        <v>181</v>
      </c>
      <c r="P1187">
        <v>539.01400000000001</v>
      </c>
      <c r="Q1187" t="s">
        <v>72</v>
      </c>
      <c r="R1187">
        <v>1969</v>
      </c>
      <c r="S1187" t="s">
        <v>69</v>
      </c>
      <c r="T1187">
        <f>VLOOKUP(Tableau2[[#This Row],[5. type transport]],'Taux émission CO2e'!$A$5:$D$16,4,0)</f>
        <v>0.16</v>
      </c>
      <c r="U1187">
        <f>VLOOKUP(Tableau2[[#This Row],[5. type transport]],'Taux émission CO2e'!$A$5:$B$16,2,0)</f>
        <v>0.3</v>
      </c>
      <c r="V1187">
        <f>VLOOKUP(Tableau2[[#This Row],[5. type transport]],'Taux émission CO2e'!$A$20:$D$31,4,0)</f>
        <v>6.7400000000000002E-2</v>
      </c>
      <c r="W1187">
        <f>VLOOKUP(Tableau2[[#This Row],[5. type transport]],'Taux émission CO2e'!$A$20:$B$31,2,0)</f>
        <v>0.7</v>
      </c>
      <c r="X1187" s="98">
        <f t="shared" si="37"/>
        <v>13.544085065280001</v>
      </c>
    </row>
    <row r="1188" spans="1:24" x14ac:dyDescent="0.25">
      <c r="A1188">
        <v>20220600077</v>
      </c>
      <c r="B1188" s="95">
        <v>44739</v>
      </c>
      <c r="C1188" s="102">
        <f>YEAR(Tableau2[[#This Row],[2. date saisie]])</f>
        <v>2022</v>
      </c>
      <c r="D1188" s="102">
        <f>MONTH(Tableau2[[#This Row],[2. date saisie]])</f>
        <v>6</v>
      </c>
      <c r="E1188" s="102" t="str">
        <f t="shared" si="36"/>
        <v>06</v>
      </c>
      <c r="F1188" s="102" t="str">
        <f>_xlfn.CONCAT(Tableau2[[#This Row],[2a]],Tableau2[[#This Row],[2c]])</f>
        <v>202206</v>
      </c>
      <c r="G1188" s="96">
        <v>1523520</v>
      </c>
      <c r="H1188">
        <v>750</v>
      </c>
      <c r="I1188" s="102">
        <f>Tableau2[[#This Row],[4. poids OT (kg)]]/1000</f>
        <v>0.75</v>
      </c>
      <c r="J1188" t="s">
        <v>46</v>
      </c>
      <c r="K1188">
        <v>450</v>
      </c>
      <c r="L1188">
        <v>67100</v>
      </c>
      <c r="M1188" t="s">
        <v>73</v>
      </c>
      <c r="N1188">
        <v>91100</v>
      </c>
      <c r="O1188" t="s">
        <v>76</v>
      </c>
      <c r="P1188">
        <v>516.47400000000005</v>
      </c>
      <c r="Q1188" t="s">
        <v>75</v>
      </c>
      <c r="R1188">
        <v>1987</v>
      </c>
      <c r="S1188" t="s">
        <v>69</v>
      </c>
      <c r="T1188">
        <f>VLOOKUP(Tableau2[[#This Row],[5. type transport]],'Taux émission CO2e'!$A$5:$D$16,4,0)</f>
        <v>0.16</v>
      </c>
      <c r="U1188">
        <f>VLOOKUP(Tableau2[[#This Row],[5. type transport]],'Taux émission CO2e'!$A$5:$B$16,2,0)</f>
        <v>0.3</v>
      </c>
      <c r="V1188">
        <f>VLOOKUP(Tableau2[[#This Row],[5. type transport]],'Taux émission CO2e'!$A$20:$D$31,4,0)</f>
        <v>6.7400000000000002E-2</v>
      </c>
      <c r="W1188">
        <f>VLOOKUP(Tableau2[[#This Row],[5. type transport]],'Taux émission CO2e'!$A$20:$B$31,2,0)</f>
        <v>0.7</v>
      </c>
      <c r="X1188" s="98">
        <f t="shared" si="37"/>
        <v>36.868496490000012</v>
      </c>
    </row>
    <row r="1189" spans="1:24" x14ac:dyDescent="0.25">
      <c r="A1189">
        <v>20220600077</v>
      </c>
      <c r="B1189" s="95">
        <v>44739</v>
      </c>
      <c r="C1189" s="102">
        <f>YEAR(Tableau2[[#This Row],[2. date saisie]])</f>
        <v>2022</v>
      </c>
      <c r="D1189" s="102">
        <f>MONTH(Tableau2[[#This Row],[2. date saisie]])</f>
        <v>6</v>
      </c>
      <c r="E1189" s="102" t="str">
        <f t="shared" si="36"/>
        <v>06</v>
      </c>
      <c r="F1189" s="102" t="str">
        <f>_xlfn.CONCAT(Tableau2[[#This Row],[2a]],Tableau2[[#This Row],[2c]])</f>
        <v>202206</v>
      </c>
      <c r="G1189" s="96">
        <v>1522813</v>
      </c>
      <c r="H1189">
        <v>750</v>
      </c>
      <c r="I1189" s="102">
        <f>Tableau2[[#This Row],[4. poids OT (kg)]]/1000</f>
        <v>0.75</v>
      </c>
      <c r="J1189" t="s">
        <v>47</v>
      </c>
      <c r="K1189">
        <v>470</v>
      </c>
      <c r="L1189">
        <v>13000</v>
      </c>
      <c r="M1189" t="s">
        <v>184</v>
      </c>
      <c r="N1189">
        <v>91100</v>
      </c>
      <c r="O1189" t="s">
        <v>76</v>
      </c>
      <c r="P1189">
        <v>740.09799999999996</v>
      </c>
      <c r="Q1189" t="s">
        <v>185</v>
      </c>
      <c r="R1189">
        <v>1976</v>
      </c>
      <c r="S1189" t="s">
        <v>69</v>
      </c>
      <c r="T1189">
        <f>VLOOKUP(Tableau2[[#This Row],[5. type transport]],'Taux émission CO2e'!$A$5:$D$16,4,0)</f>
        <v>0.16</v>
      </c>
      <c r="U1189">
        <f>VLOOKUP(Tableau2[[#This Row],[5. type transport]],'Taux émission CO2e'!$A$5:$B$16,2,0)</f>
        <v>0.3</v>
      </c>
      <c r="V1189">
        <f>VLOOKUP(Tableau2[[#This Row],[5. type transport]],'Taux émission CO2e'!$A$20:$D$31,4,0)</f>
        <v>6.7400000000000002E-2</v>
      </c>
      <c r="W1189">
        <f>VLOOKUP(Tableau2[[#This Row],[5. type transport]],'Taux émission CO2e'!$A$20:$B$31,2,0)</f>
        <v>0.7</v>
      </c>
      <c r="X1189" s="98">
        <f t="shared" si="37"/>
        <v>52.831895729999999</v>
      </c>
    </row>
    <row r="1190" spans="1:24" x14ac:dyDescent="0.25">
      <c r="A1190">
        <v>20220600077</v>
      </c>
      <c r="B1190" s="95">
        <v>44740</v>
      </c>
      <c r="C1190" s="102">
        <f>YEAR(Tableau2[[#This Row],[2. date saisie]])</f>
        <v>2022</v>
      </c>
      <c r="D1190" s="102">
        <f>MONTH(Tableau2[[#This Row],[2. date saisie]])</f>
        <v>6</v>
      </c>
      <c r="E1190" s="102" t="str">
        <f t="shared" si="36"/>
        <v>06</v>
      </c>
      <c r="F1190" s="102" t="str">
        <f>_xlfn.CONCAT(Tableau2[[#This Row],[2a]],Tableau2[[#This Row],[2c]])</f>
        <v>202206</v>
      </c>
      <c r="G1190" s="96">
        <v>1524882</v>
      </c>
      <c r="H1190">
        <v>151</v>
      </c>
      <c r="I1190" s="102">
        <f>Tableau2[[#This Row],[4. poids OT (kg)]]/1000</f>
        <v>0.151</v>
      </c>
      <c r="J1190" t="s">
        <v>39</v>
      </c>
      <c r="K1190">
        <v>80</v>
      </c>
      <c r="L1190">
        <v>91100</v>
      </c>
      <c r="M1190" t="s">
        <v>70</v>
      </c>
      <c r="N1190">
        <v>94440</v>
      </c>
      <c r="O1190" t="s">
        <v>120</v>
      </c>
      <c r="P1190">
        <v>34.085999999999999</v>
      </c>
      <c r="Q1190" t="s">
        <v>72</v>
      </c>
      <c r="R1190">
        <v>1969</v>
      </c>
      <c r="S1190" t="s">
        <v>69</v>
      </c>
      <c r="T1190">
        <f>VLOOKUP(Tableau2[[#This Row],[5. type transport]],'Taux émission CO2e'!$A$5:$D$16,4,0)</f>
        <v>0.24099999999999999</v>
      </c>
      <c r="U1190">
        <f>VLOOKUP(Tableau2[[#This Row],[5. type transport]],'Taux émission CO2e'!$A$5:$B$16,2,0)</f>
        <v>1</v>
      </c>
      <c r="V1190">
        <f>VLOOKUP(Tableau2[[#This Row],[5. type transport]],'Taux émission CO2e'!$A$20:$D$31,4,0)</f>
        <v>0</v>
      </c>
      <c r="W1190">
        <f>VLOOKUP(Tableau2[[#This Row],[5. type transport]],'Taux émission CO2e'!$A$20:$B$31,2,0)</f>
        <v>0</v>
      </c>
      <c r="X1190" s="98">
        <f t="shared" si="37"/>
        <v>1.2404236259999999</v>
      </c>
    </row>
    <row r="1191" spans="1:24" x14ac:dyDescent="0.25">
      <c r="A1191">
        <v>20220600077</v>
      </c>
      <c r="B1191" s="95">
        <v>44740</v>
      </c>
      <c r="C1191" s="102">
        <f>YEAR(Tableau2[[#This Row],[2. date saisie]])</f>
        <v>2022</v>
      </c>
      <c r="D1191" s="102">
        <f>MONTH(Tableau2[[#This Row],[2. date saisie]])</f>
        <v>6</v>
      </c>
      <c r="E1191" s="102" t="str">
        <f t="shared" si="36"/>
        <v>06</v>
      </c>
      <c r="F1191" s="102" t="str">
        <f>_xlfn.CONCAT(Tableau2[[#This Row],[2a]],Tableau2[[#This Row],[2c]])</f>
        <v>202206</v>
      </c>
      <c r="G1191" s="96">
        <v>1524127</v>
      </c>
      <c r="H1191">
        <v>150</v>
      </c>
      <c r="I1191" s="102">
        <f>Tableau2[[#This Row],[4. poids OT (kg)]]/1000</f>
        <v>0.15</v>
      </c>
      <c r="J1191" t="s">
        <v>46</v>
      </c>
      <c r="K1191">
        <v>90</v>
      </c>
      <c r="L1191">
        <v>93130</v>
      </c>
      <c r="M1191" t="s">
        <v>227</v>
      </c>
      <c r="N1191">
        <v>91100</v>
      </c>
      <c r="O1191" t="s">
        <v>76</v>
      </c>
      <c r="P1191">
        <v>46.533999999999999</v>
      </c>
      <c r="Q1191" t="s">
        <v>228</v>
      </c>
      <c r="R1191">
        <v>1973</v>
      </c>
      <c r="S1191" t="s">
        <v>78</v>
      </c>
      <c r="T1191">
        <f>VLOOKUP(Tableau2[[#This Row],[5. type transport]],'Taux émission CO2e'!$A$5:$D$16,4,0)</f>
        <v>0.16</v>
      </c>
      <c r="U1191">
        <f>VLOOKUP(Tableau2[[#This Row],[5. type transport]],'Taux émission CO2e'!$A$5:$B$16,2,0)</f>
        <v>0.3</v>
      </c>
      <c r="V1191">
        <f>VLOOKUP(Tableau2[[#This Row],[5. type transport]],'Taux émission CO2e'!$A$20:$D$31,4,0)</f>
        <v>6.7400000000000002E-2</v>
      </c>
      <c r="W1191">
        <f>VLOOKUP(Tableau2[[#This Row],[5. type transport]],'Taux émission CO2e'!$A$20:$B$31,2,0)</f>
        <v>0.7</v>
      </c>
      <c r="X1191" s="98">
        <f t="shared" si="37"/>
        <v>0.664365918</v>
      </c>
    </row>
    <row r="1192" spans="1:24" x14ac:dyDescent="0.25">
      <c r="A1192">
        <v>20220600077</v>
      </c>
      <c r="B1192" s="95">
        <v>44740</v>
      </c>
      <c r="C1192" s="102">
        <f>YEAR(Tableau2[[#This Row],[2. date saisie]])</f>
        <v>2022</v>
      </c>
      <c r="D1192" s="102">
        <f>MONTH(Tableau2[[#This Row],[2. date saisie]])</f>
        <v>6</v>
      </c>
      <c r="E1192" s="102" t="str">
        <f t="shared" si="36"/>
        <v>06</v>
      </c>
      <c r="F1192" s="102" t="str">
        <f>_xlfn.CONCAT(Tableau2[[#This Row],[2a]],Tableau2[[#This Row],[2c]])</f>
        <v>202206</v>
      </c>
      <c r="G1192" s="96">
        <v>1524124</v>
      </c>
      <c r="H1192">
        <v>300</v>
      </c>
      <c r="I1192" s="102">
        <f>Tableau2[[#This Row],[4. poids OT (kg)]]/1000</f>
        <v>0.3</v>
      </c>
      <c r="J1192" t="s">
        <v>39</v>
      </c>
      <c r="K1192">
        <v>100</v>
      </c>
      <c r="L1192">
        <v>94440</v>
      </c>
      <c r="M1192" t="s">
        <v>87</v>
      </c>
      <c r="N1192">
        <v>91100</v>
      </c>
      <c r="O1192" t="s">
        <v>76</v>
      </c>
      <c r="P1192">
        <v>33.991</v>
      </c>
      <c r="Q1192" t="s">
        <v>88</v>
      </c>
      <c r="R1192">
        <v>1976</v>
      </c>
      <c r="S1192" t="s">
        <v>69</v>
      </c>
      <c r="T1192">
        <f>VLOOKUP(Tableau2[[#This Row],[5. type transport]],'Taux émission CO2e'!$A$5:$D$16,4,0)</f>
        <v>0.24099999999999999</v>
      </c>
      <c r="U1192">
        <f>VLOOKUP(Tableau2[[#This Row],[5. type transport]],'Taux émission CO2e'!$A$5:$B$16,2,0)</f>
        <v>1</v>
      </c>
      <c r="V1192">
        <f>VLOOKUP(Tableau2[[#This Row],[5. type transport]],'Taux émission CO2e'!$A$20:$D$31,4,0)</f>
        <v>0</v>
      </c>
      <c r="W1192">
        <f>VLOOKUP(Tableau2[[#This Row],[5. type transport]],'Taux émission CO2e'!$A$20:$B$31,2,0)</f>
        <v>0</v>
      </c>
      <c r="X1192" s="98">
        <f t="shared" si="37"/>
        <v>2.4575492999999997</v>
      </c>
    </row>
    <row r="1193" spans="1:24" x14ac:dyDescent="0.25">
      <c r="A1193">
        <v>20220600077</v>
      </c>
      <c r="B1193" s="95">
        <v>44740</v>
      </c>
      <c r="C1193" s="102">
        <f>YEAR(Tableau2[[#This Row],[2. date saisie]])</f>
        <v>2022</v>
      </c>
      <c r="D1193" s="102">
        <f>MONTH(Tableau2[[#This Row],[2. date saisie]])</f>
        <v>6</v>
      </c>
      <c r="E1193" s="102" t="str">
        <f t="shared" si="36"/>
        <v>06</v>
      </c>
      <c r="F1193" s="102" t="str">
        <f>_xlfn.CONCAT(Tableau2[[#This Row],[2a]],Tableau2[[#This Row],[2c]])</f>
        <v>202206</v>
      </c>
      <c r="G1193" s="96">
        <v>1524881</v>
      </c>
      <c r="H1193">
        <v>152</v>
      </c>
      <c r="I1193" s="102">
        <f>Tableau2[[#This Row],[4. poids OT (kg)]]/1000</f>
        <v>0.152</v>
      </c>
      <c r="J1193" t="s">
        <v>46</v>
      </c>
      <c r="K1193">
        <v>100</v>
      </c>
      <c r="L1193">
        <v>91100</v>
      </c>
      <c r="M1193" t="s">
        <v>70</v>
      </c>
      <c r="N1193">
        <v>59243</v>
      </c>
      <c r="O1193" t="s">
        <v>101</v>
      </c>
      <c r="P1193">
        <v>250.57900000000001</v>
      </c>
      <c r="Q1193" t="s">
        <v>72</v>
      </c>
      <c r="R1193">
        <v>1969</v>
      </c>
      <c r="S1193" t="s">
        <v>69</v>
      </c>
      <c r="T1193">
        <f>VLOOKUP(Tableau2[[#This Row],[5. type transport]],'Taux émission CO2e'!$A$5:$D$16,4,0)</f>
        <v>0.16</v>
      </c>
      <c r="U1193">
        <f>VLOOKUP(Tableau2[[#This Row],[5. type transport]],'Taux émission CO2e'!$A$5:$B$16,2,0)</f>
        <v>0.3</v>
      </c>
      <c r="V1193">
        <f>VLOOKUP(Tableau2[[#This Row],[5. type transport]],'Taux émission CO2e'!$A$20:$D$31,4,0)</f>
        <v>6.7400000000000002E-2</v>
      </c>
      <c r="W1193">
        <f>VLOOKUP(Tableau2[[#This Row],[5. type transport]],'Taux émission CO2e'!$A$20:$B$31,2,0)</f>
        <v>0.7</v>
      </c>
      <c r="X1193" s="98">
        <f t="shared" si="37"/>
        <v>3.62521660144</v>
      </c>
    </row>
    <row r="1194" spans="1:24" x14ac:dyDescent="0.25">
      <c r="A1194">
        <v>20220600077</v>
      </c>
      <c r="B1194" s="95">
        <v>44740</v>
      </c>
      <c r="C1194" s="102">
        <f>YEAR(Tableau2[[#This Row],[2. date saisie]])</f>
        <v>2022</v>
      </c>
      <c r="D1194" s="102">
        <f>MONTH(Tableau2[[#This Row],[2. date saisie]])</f>
        <v>6</v>
      </c>
      <c r="E1194" s="102" t="str">
        <f t="shared" si="36"/>
        <v>06</v>
      </c>
      <c r="F1194" s="102" t="str">
        <f>_xlfn.CONCAT(Tableau2[[#This Row],[2a]],Tableau2[[#This Row],[2c]])</f>
        <v>202206</v>
      </c>
      <c r="G1194" s="96">
        <v>1524952</v>
      </c>
      <c r="H1194">
        <v>187</v>
      </c>
      <c r="I1194" s="102">
        <f>Tableau2[[#This Row],[4. poids OT (kg)]]/1000</f>
        <v>0.187</v>
      </c>
      <c r="J1194" t="s">
        <v>47</v>
      </c>
      <c r="K1194">
        <v>108</v>
      </c>
      <c r="L1194">
        <v>91100</v>
      </c>
      <c r="M1194" t="s">
        <v>70</v>
      </c>
      <c r="N1194">
        <v>89440</v>
      </c>
      <c r="O1194" t="s">
        <v>137</v>
      </c>
      <c r="P1194">
        <v>167.37</v>
      </c>
      <c r="Q1194" t="s">
        <v>72</v>
      </c>
      <c r="R1194">
        <v>1969</v>
      </c>
      <c r="S1194" t="s">
        <v>69</v>
      </c>
      <c r="T1194">
        <f>VLOOKUP(Tableau2[[#This Row],[5. type transport]],'Taux émission CO2e'!$A$5:$D$16,4,0)</f>
        <v>0.16</v>
      </c>
      <c r="U1194">
        <f>VLOOKUP(Tableau2[[#This Row],[5. type transport]],'Taux émission CO2e'!$A$5:$B$16,2,0)</f>
        <v>0.3</v>
      </c>
      <c r="V1194">
        <f>VLOOKUP(Tableau2[[#This Row],[5. type transport]],'Taux émission CO2e'!$A$20:$D$31,4,0)</f>
        <v>6.7400000000000002E-2</v>
      </c>
      <c r="W1194">
        <f>VLOOKUP(Tableau2[[#This Row],[5. type transport]],'Taux émission CO2e'!$A$20:$B$31,2,0)</f>
        <v>0.7</v>
      </c>
      <c r="X1194" s="98">
        <f t="shared" si="37"/>
        <v>2.9789617241999999</v>
      </c>
    </row>
    <row r="1195" spans="1:24" x14ac:dyDescent="0.25">
      <c r="A1195">
        <v>20220600077</v>
      </c>
      <c r="B1195" s="95">
        <v>44740</v>
      </c>
      <c r="C1195" s="102">
        <f>YEAR(Tableau2[[#This Row],[2. date saisie]])</f>
        <v>2022</v>
      </c>
      <c r="D1195" s="102">
        <f>MONTH(Tableau2[[#This Row],[2. date saisie]])</f>
        <v>6</v>
      </c>
      <c r="E1195" s="102" t="str">
        <f t="shared" si="36"/>
        <v>06</v>
      </c>
      <c r="F1195" s="102" t="str">
        <f>_xlfn.CONCAT(Tableau2[[#This Row],[2a]],Tableau2[[#This Row],[2c]])</f>
        <v>202206</v>
      </c>
      <c r="G1195" s="96">
        <v>1524158</v>
      </c>
      <c r="H1195">
        <v>150</v>
      </c>
      <c r="I1195" s="102">
        <f>Tableau2[[#This Row],[4. poids OT (kg)]]/1000</f>
        <v>0.15</v>
      </c>
      <c r="J1195" t="s">
        <v>46</v>
      </c>
      <c r="K1195">
        <v>165</v>
      </c>
      <c r="L1195">
        <v>40300</v>
      </c>
      <c r="M1195" t="s">
        <v>92</v>
      </c>
      <c r="N1195">
        <v>91100</v>
      </c>
      <c r="O1195" t="s">
        <v>76</v>
      </c>
      <c r="P1195">
        <v>752.09199999999998</v>
      </c>
      <c r="Q1195" t="s">
        <v>93</v>
      </c>
      <c r="R1195">
        <v>1973</v>
      </c>
      <c r="S1195" t="s">
        <v>78</v>
      </c>
      <c r="T1195">
        <f>VLOOKUP(Tableau2[[#This Row],[5. type transport]],'Taux émission CO2e'!$A$5:$D$16,4,0)</f>
        <v>0.16</v>
      </c>
      <c r="U1195">
        <f>VLOOKUP(Tableau2[[#This Row],[5. type transport]],'Taux émission CO2e'!$A$5:$B$16,2,0)</f>
        <v>0.3</v>
      </c>
      <c r="V1195">
        <f>VLOOKUP(Tableau2[[#This Row],[5. type transport]],'Taux émission CO2e'!$A$20:$D$31,4,0)</f>
        <v>6.7400000000000002E-2</v>
      </c>
      <c r="W1195">
        <f>VLOOKUP(Tableau2[[#This Row],[5. type transport]],'Taux émission CO2e'!$A$20:$B$31,2,0)</f>
        <v>0.7</v>
      </c>
      <c r="X1195" s="98">
        <f t="shared" si="37"/>
        <v>10.737617484000001</v>
      </c>
    </row>
    <row r="1196" spans="1:24" x14ac:dyDescent="0.25">
      <c r="A1196">
        <v>20220600077</v>
      </c>
      <c r="B1196" s="95">
        <v>44740</v>
      </c>
      <c r="C1196" s="102">
        <f>YEAR(Tableau2[[#This Row],[2. date saisie]])</f>
        <v>2022</v>
      </c>
      <c r="D1196" s="102">
        <f>MONTH(Tableau2[[#This Row],[2. date saisie]])</f>
        <v>6</v>
      </c>
      <c r="E1196" s="102" t="str">
        <f t="shared" si="36"/>
        <v>06</v>
      </c>
      <c r="F1196" s="102" t="str">
        <f>_xlfn.CONCAT(Tableau2[[#This Row],[2a]],Tableau2[[#This Row],[2c]])</f>
        <v>202206</v>
      </c>
      <c r="G1196" s="96">
        <v>1524925</v>
      </c>
      <c r="H1196">
        <v>604</v>
      </c>
      <c r="I1196" s="102">
        <f>Tableau2[[#This Row],[4. poids OT (kg)]]/1000</f>
        <v>0.60399999999999998</v>
      </c>
      <c r="J1196" t="s">
        <v>46</v>
      </c>
      <c r="K1196">
        <v>250</v>
      </c>
      <c r="L1196">
        <v>91100</v>
      </c>
      <c r="M1196" t="s">
        <v>70</v>
      </c>
      <c r="N1196">
        <v>80090</v>
      </c>
      <c r="O1196" t="s">
        <v>193</v>
      </c>
      <c r="P1196">
        <v>188.583</v>
      </c>
      <c r="Q1196" t="s">
        <v>72</v>
      </c>
      <c r="R1196">
        <v>1969</v>
      </c>
      <c r="S1196" t="s">
        <v>69</v>
      </c>
      <c r="T1196">
        <f>VLOOKUP(Tableau2[[#This Row],[5. type transport]],'Taux émission CO2e'!$A$5:$D$16,4,0)</f>
        <v>0.16</v>
      </c>
      <c r="U1196">
        <f>VLOOKUP(Tableau2[[#This Row],[5. type transport]],'Taux émission CO2e'!$A$5:$B$16,2,0)</f>
        <v>0.3</v>
      </c>
      <c r="V1196">
        <f>VLOOKUP(Tableau2[[#This Row],[5. type transport]],'Taux émission CO2e'!$A$20:$D$31,4,0)</f>
        <v>6.7400000000000002E-2</v>
      </c>
      <c r="W1196">
        <f>VLOOKUP(Tableau2[[#This Row],[5. type transport]],'Taux émission CO2e'!$A$20:$B$31,2,0)</f>
        <v>0.7</v>
      </c>
      <c r="X1196" s="98">
        <f t="shared" si="37"/>
        <v>10.841395283760001</v>
      </c>
    </row>
    <row r="1197" spans="1:24" x14ac:dyDescent="0.25">
      <c r="A1197">
        <v>20220600077</v>
      </c>
      <c r="B1197" s="95">
        <v>44740</v>
      </c>
      <c r="C1197" s="102">
        <f>YEAR(Tableau2[[#This Row],[2. date saisie]])</f>
        <v>2022</v>
      </c>
      <c r="D1197" s="102">
        <f>MONTH(Tableau2[[#This Row],[2. date saisie]])</f>
        <v>6</v>
      </c>
      <c r="E1197" s="102" t="str">
        <f t="shared" si="36"/>
        <v>06</v>
      </c>
      <c r="F1197" s="102" t="str">
        <f>_xlfn.CONCAT(Tableau2[[#This Row],[2a]],Tableau2[[#This Row],[2c]])</f>
        <v>202206</v>
      </c>
      <c r="G1197" s="96">
        <v>1524883</v>
      </c>
      <c r="H1197">
        <v>406</v>
      </c>
      <c r="I1197" s="102">
        <f>Tableau2[[#This Row],[4. poids OT (kg)]]/1000</f>
        <v>0.40600000000000003</v>
      </c>
      <c r="J1197" t="s">
        <v>47</v>
      </c>
      <c r="K1197">
        <v>350</v>
      </c>
      <c r="L1197">
        <v>91100</v>
      </c>
      <c r="M1197" t="s">
        <v>70</v>
      </c>
      <c r="N1197">
        <v>26750</v>
      </c>
      <c r="O1197" t="s">
        <v>86</v>
      </c>
      <c r="P1197">
        <v>541.17999999999995</v>
      </c>
      <c r="Q1197" t="s">
        <v>72</v>
      </c>
      <c r="R1197">
        <v>1969</v>
      </c>
      <c r="S1197" t="s">
        <v>69</v>
      </c>
      <c r="T1197">
        <f>VLOOKUP(Tableau2[[#This Row],[5. type transport]],'Taux émission CO2e'!$A$5:$D$16,4,0)</f>
        <v>0.16</v>
      </c>
      <c r="U1197">
        <f>VLOOKUP(Tableau2[[#This Row],[5. type transport]],'Taux émission CO2e'!$A$5:$B$16,2,0)</f>
        <v>0.3</v>
      </c>
      <c r="V1197">
        <f>VLOOKUP(Tableau2[[#This Row],[5. type transport]],'Taux émission CO2e'!$A$20:$D$31,4,0)</f>
        <v>6.7400000000000002E-2</v>
      </c>
      <c r="W1197">
        <f>VLOOKUP(Tableau2[[#This Row],[5. type transport]],'Taux émission CO2e'!$A$20:$B$31,2,0)</f>
        <v>0.7</v>
      </c>
      <c r="X1197" s="98">
        <f t="shared" si="37"/>
        <v>20.9128620344</v>
      </c>
    </row>
    <row r="1198" spans="1:24" x14ac:dyDescent="0.25">
      <c r="A1198">
        <v>20220600077</v>
      </c>
      <c r="B1198" s="95">
        <v>44741</v>
      </c>
      <c r="C1198" s="102">
        <f>YEAR(Tableau2[[#This Row],[2. date saisie]])</f>
        <v>2022</v>
      </c>
      <c r="D1198" s="102">
        <f>MONTH(Tableau2[[#This Row],[2. date saisie]])</f>
        <v>6</v>
      </c>
      <c r="E1198" s="102" t="str">
        <f t="shared" si="36"/>
        <v>06</v>
      </c>
      <c r="F1198" s="102" t="str">
        <f>_xlfn.CONCAT(Tableau2[[#This Row],[2a]],Tableau2[[#This Row],[2c]])</f>
        <v>202206</v>
      </c>
      <c r="G1198" s="96">
        <v>1524653</v>
      </c>
      <c r="H1198">
        <v>150</v>
      </c>
      <c r="I1198" s="102">
        <f>Tableau2[[#This Row],[4. poids OT (kg)]]/1000</f>
        <v>0.15</v>
      </c>
      <c r="J1198" t="s">
        <v>46</v>
      </c>
      <c r="K1198">
        <v>158</v>
      </c>
      <c r="L1198">
        <v>59200</v>
      </c>
      <c r="M1198" t="s">
        <v>218</v>
      </c>
      <c r="N1198">
        <v>91100</v>
      </c>
      <c r="O1198" t="s">
        <v>76</v>
      </c>
      <c r="P1198">
        <v>266.87799999999999</v>
      </c>
      <c r="Q1198" t="s">
        <v>219</v>
      </c>
      <c r="R1198">
        <v>1970</v>
      </c>
      <c r="S1198" t="s">
        <v>78</v>
      </c>
      <c r="T1198">
        <f>VLOOKUP(Tableau2[[#This Row],[5. type transport]],'Taux émission CO2e'!$A$5:$D$16,4,0)</f>
        <v>0.16</v>
      </c>
      <c r="U1198">
        <f>VLOOKUP(Tableau2[[#This Row],[5. type transport]],'Taux émission CO2e'!$A$5:$B$16,2,0)</f>
        <v>0.3</v>
      </c>
      <c r="V1198">
        <f>VLOOKUP(Tableau2[[#This Row],[5. type transport]],'Taux émission CO2e'!$A$20:$D$31,4,0)</f>
        <v>6.7400000000000002E-2</v>
      </c>
      <c r="W1198">
        <f>VLOOKUP(Tableau2[[#This Row],[5. type transport]],'Taux émission CO2e'!$A$20:$B$31,2,0)</f>
        <v>0.7</v>
      </c>
      <c r="X1198" s="98">
        <f t="shared" si="37"/>
        <v>3.8102172059999999</v>
      </c>
    </row>
    <row r="1199" spans="1:24" x14ac:dyDescent="0.25">
      <c r="A1199">
        <v>20220600077</v>
      </c>
      <c r="B1199" s="95">
        <v>44741</v>
      </c>
      <c r="C1199" s="102">
        <f>YEAR(Tableau2[[#This Row],[2. date saisie]])</f>
        <v>2022</v>
      </c>
      <c r="D1199" s="102">
        <f>MONTH(Tableau2[[#This Row],[2. date saisie]])</f>
        <v>6</v>
      </c>
      <c r="E1199" s="102" t="str">
        <f t="shared" si="36"/>
        <v>06</v>
      </c>
      <c r="F1199" s="102" t="str">
        <f>_xlfn.CONCAT(Tableau2[[#This Row],[2a]],Tableau2[[#This Row],[2c]])</f>
        <v>202206</v>
      </c>
      <c r="G1199" s="96">
        <v>1525639</v>
      </c>
      <c r="H1199">
        <v>150</v>
      </c>
      <c r="I1199" s="102">
        <f>Tableau2[[#This Row],[4. poids OT (kg)]]/1000</f>
        <v>0.15</v>
      </c>
      <c r="J1199" t="s">
        <v>46</v>
      </c>
      <c r="K1199">
        <v>158</v>
      </c>
      <c r="L1199">
        <v>59243</v>
      </c>
      <c r="M1199" t="s">
        <v>117</v>
      </c>
      <c r="N1199">
        <v>91100</v>
      </c>
      <c r="O1199" t="s">
        <v>76</v>
      </c>
      <c r="P1199">
        <v>251.91900000000001</v>
      </c>
      <c r="Q1199" t="s">
        <v>118</v>
      </c>
      <c r="R1199">
        <v>1978</v>
      </c>
      <c r="S1199" t="s">
        <v>78</v>
      </c>
      <c r="T1199">
        <f>VLOOKUP(Tableau2[[#This Row],[5. type transport]],'Taux émission CO2e'!$A$5:$D$16,4,0)</f>
        <v>0.16</v>
      </c>
      <c r="U1199">
        <f>VLOOKUP(Tableau2[[#This Row],[5. type transport]],'Taux émission CO2e'!$A$5:$B$16,2,0)</f>
        <v>0.3</v>
      </c>
      <c r="V1199">
        <f>VLOOKUP(Tableau2[[#This Row],[5. type transport]],'Taux émission CO2e'!$A$20:$D$31,4,0)</f>
        <v>6.7400000000000002E-2</v>
      </c>
      <c r="W1199">
        <f>VLOOKUP(Tableau2[[#This Row],[5. type transport]],'Taux émission CO2e'!$A$20:$B$31,2,0)</f>
        <v>0.7</v>
      </c>
      <c r="X1199" s="98">
        <f t="shared" si="37"/>
        <v>3.5966475630000003</v>
      </c>
    </row>
    <row r="1200" spans="1:24" x14ac:dyDescent="0.25">
      <c r="A1200">
        <v>20220600077</v>
      </c>
      <c r="B1200" s="95">
        <v>44741</v>
      </c>
      <c r="C1200" s="102">
        <f>YEAR(Tableau2[[#This Row],[2. date saisie]])</f>
        <v>2022</v>
      </c>
      <c r="D1200" s="102">
        <f>MONTH(Tableau2[[#This Row],[2. date saisie]])</f>
        <v>6</v>
      </c>
      <c r="E1200" s="102" t="str">
        <f t="shared" si="36"/>
        <v>06</v>
      </c>
      <c r="F1200" s="102" t="str">
        <f>_xlfn.CONCAT(Tableau2[[#This Row],[2a]],Tableau2[[#This Row],[2c]])</f>
        <v>202206</v>
      </c>
      <c r="G1200" s="96">
        <v>1524778</v>
      </c>
      <c r="H1200">
        <v>300</v>
      </c>
      <c r="I1200" s="102">
        <f>Tableau2[[#This Row],[4. poids OT (kg)]]/1000</f>
        <v>0.3</v>
      </c>
      <c r="J1200" t="s">
        <v>46</v>
      </c>
      <c r="K1200">
        <v>188</v>
      </c>
      <c r="L1200">
        <v>21300</v>
      </c>
      <c r="M1200" t="s">
        <v>94</v>
      </c>
      <c r="N1200">
        <v>91100</v>
      </c>
      <c r="O1200" t="s">
        <v>76</v>
      </c>
      <c r="P1200">
        <v>278.14499999999998</v>
      </c>
      <c r="Q1200" t="s">
        <v>95</v>
      </c>
      <c r="R1200">
        <v>1995</v>
      </c>
      <c r="S1200" t="s">
        <v>78</v>
      </c>
      <c r="T1200">
        <f>VLOOKUP(Tableau2[[#This Row],[5. type transport]],'Taux émission CO2e'!$A$5:$D$16,4,0)</f>
        <v>0.16</v>
      </c>
      <c r="U1200">
        <f>VLOOKUP(Tableau2[[#This Row],[5. type transport]],'Taux émission CO2e'!$A$5:$B$16,2,0)</f>
        <v>0.3</v>
      </c>
      <c r="V1200">
        <f>VLOOKUP(Tableau2[[#This Row],[5. type transport]],'Taux émission CO2e'!$A$20:$D$31,4,0)</f>
        <v>6.7400000000000002E-2</v>
      </c>
      <c r="W1200">
        <f>VLOOKUP(Tableau2[[#This Row],[5. type transport]],'Taux émission CO2e'!$A$20:$B$31,2,0)</f>
        <v>0.7</v>
      </c>
      <c r="X1200" s="98">
        <f t="shared" si="37"/>
        <v>7.942152329999999</v>
      </c>
    </row>
    <row r="1201" spans="1:24" x14ac:dyDescent="0.25">
      <c r="A1201">
        <v>20220600077</v>
      </c>
      <c r="B1201" s="95">
        <v>44741</v>
      </c>
      <c r="C1201" s="102">
        <f>YEAR(Tableau2[[#This Row],[2. date saisie]])</f>
        <v>2022</v>
      </c>
      <c r="D1201" s="102">
        <f>MONTH(Tableau2[[#This Row],[2. date saisie]])</f>
        <v>6</v>
      </c>
      <c r="E1201" s="102" t="str">
        <f t="shared" si="36"/>
        <v>06</v>
      </c>
      <c r="F1201" s="102" t="str">
        <f>_xlfn.CONCAT(Tableau2[[#This Row],[2a]],Tableau2[[#This Row],[2c]])</f>
        <v>202206</v>
      </c>
      <c r="G1201" s="96">
        <v>1525616</v>
      </c>
      <c r="H1201">
        <v>300</v>
      </c>
      <c r="I1201" s="102">
        <f>Tableau2[[#This Row],[4. poids OT (kg)]]/1000</f>
        <v>0.3</v>
      </c>
      <c r="J1201" t="s">
        <v>47</v>
      </c>
      <c r="K1201">
        <v>200</v>
      </c>
      <c r="L1201">
        <v>76380</v>
      </c>
      <c r="M1201" t="s">
        <v>216</v>
      </c>
      <c r="N1201">
        <v>91100</v>
      </c>
      <c r="O1201" t="s">
        <v>76</v>
      </c>
      <c r="P1201">
        <v>173.22</v>
      </c>
      <c r="Q1201" t="s">
        <v>217</v>
      </c>
      <c r="R1201">
        <v>1997</v>
      </c>
      <c r="S1201" t="s">
        <v>78</v>
      </c>
      <c r="T1201">
        <f>VLOOKUP(Tableau2[[#This Row],[5. type transport]],'Taux émission CO2e'!$A$5:$D$16,4,0)</f>
        <v>0.16</v>
      </c>
      <c r="U1201">
        <f>VLOOKUP(Tableau2[[#This Row],[5. type transport]],'Taux émission CO2e'!$A$5:$B$16,2,0)</f>
        <v>0.3</v>
      </c>
      <c r="V1201">
        <f>VLOOKUP(Tableau2[[#This Row],[5. type transport]],'Taux émission CO2e'!$A$20:$D$31,4,0)</f>
        <v>6.7400000000000002E-2</v>
      </c>
      <c r="W1201">
        <f>VLOOKUP(Tableau2[[#This Row],[5. type transport]],'Taux émission CO2e'!$A$20:$B$31,2,0)</f>
        <v>0.7</v>
      </c>
      <c r="X1201" s="98">
        <f t="shared" si="37"/>
        <v>4.94612388</v>
      </c>
    </row>
    <row r="1202" spans="1:24" x14ac:dyDescent="0.25">
      <c r="A1202">
        <v>20220600077</v>
      </c>
      <c r="B1202" s="95">
        <v>44741</v>
      </c>
      <c r="C1202" s="102">
        <f>YEAR(Tableau2[[#This Row],[2. date saisie]])</f>
        <v>2022</v>
      </c>
      <c r="D1202" s="102">
        <f>MONTH(Tableau2[[#This Row],[2. date saisie]])</f>
        <v>6</v>
      </c>
      <c r="E1202" s="102" t="str">
        <f t="shared" si="36"/>
        <v>06</v>
      </c>
      <c r="F1202" s="102" t="str">
        <f>_xlfn.CONCAT(Tableau2[[#This Row],[2a]],Tableau2[[#This Row],[2c]])</f>
        <v>202206</v>
      </c>
      <c r="G1202" s="96">
        <v>1525539</v>
      </c>
      <c r="H1202">
        <v>378</v>
      </c>
      <c r="I1202" s="102">
        <f>Tableau2[[#This Row],[4. poids OT (kg)]]/1000</f>
        <v>0.378</v>
      </c>
      <c r="J1202" t="s">
        <v>46</v>
      </c>
      <c r="K1202">
        <v>234</v>
      </c>
      <c r="L1202">
        <v>91100</v>
      </c>
      <c r="M1202" t="s">
        <v>70</v>
      </c>
      <c r="N1202">
        <v>62780</v>
      </c>
      <c r="O1202" t="s">
        <v>102</v>
      </c>
      <c r="P1202">
        <v>280.69799999999998</v>
      </c>
      <c r="Q1202" t="s">
        <v>72</v>
      </c>
      <c r="R1202">
        <v>1969</v>
      </c>
      <c r="S1202" t="s">
        <v>69</v>
      </c>
      <c r="T1202">
        <f>VLOOKUP(Tableau2[[#This Row],[5. type transport]],'Taux émission CO2e'!$A$5:$D$16,4,0)</f>
        <v>0.16</v>
      </c>
      <c r="U1202">
        <f>VLOOKUP(Tableau2[[#This Row],[5. type transport]],'Taux émission CO2e'!$A$5:$B$16,2,0)</f>
        <v>0.3</v>
      </c>
      <c r="V1202">
        <f>VLOOKUP(Tableau2[[#This Row],[5. type transport]],'Taux émission CO2e'!$A$20:$D$31,4,0)</f>
        <v>6.7400000000000002E-2</v>
      </c>
      <c r="W1202">
        <f>VLOOKUP(Tableau2[[#This Row],[5. type transport]],'Taux émission CO2e'!$A$20:$B$31,2,0)</f>
        <v>0.7</v>
      </c>
      <c r="X1202" s="98">
        <f t="shared" si="37"/>
        <v>10.098963871919999</v>
      </c>
    </row>
    <row r="1203" spans="1:24" x14ac:dyDescent="0.25">
      <c r="A1203">
        <v>20220600077</v>
      </c>
      <c r="B1203" s="95">
        <v>44741</v>
      </c>
      <c r="C1203" s="102">
        <f>YEAR(Tableau2[[#This Row],[2. date saisie]])</f>
        <v>2022</v>
      </c>
      <c r="D1203" s="102">
        <f>MONTH(Tableau2[[#This Row],[2. date saisie]])</f>
        <v>6</v>
      </c>
      <c r="E1203" s="102" t="str">
        <f t="shared" si="36"/>
        <v>06</v>
      </c>
      <c r="F1203" s="102" t="str">
        <f>_xlfn.CONCAT(Tableau2[[#This Row],[2a]],Tableau2[[#This Row],[2c]])</f>
        <v>202206</v>
      </c>
      <c r="G1203" s="96">
        <v>1525540</v>
      </c>
      <c r="H1203">
        <v>1620</v>
      </c>
      <c r="I1203" s="102">
        <f>Tableau2[[#This Row],[4. poids OT (kg)]]/1000</f>
        <v>1.62</v>
      </c>
      <c r="J1203" t="s">
        <v>44</v>
      </c>
      <c r="K1203">
        <v>550</v>
      </c>
      <c r="L1203">
        <v>91100</v>
      </c>
      <c r="M1203" t="s">
        <v>70</v>
      </c>
      <c r="N1203">
        <v>59100</v>
      </c>
      <c r="O1203" t="s">
        <v>74</v>
      </c>
      <c r="P1203">
        <v>266.166</v>
      </c>
      <c r="Q1203" t="s">
        <v>72</v>
      </c>
      <c r="R1203">
        <v>1969</v>
      </c>
      <c r="S1203" t="s">
        <v>69</v>
      </c>
      <c r="T1203">
        <f>VLOOKUP(Tableau2[[#This Row],[5. type transport]],'Taux émission CO2e'!$A$5:$D$16,4,0)</f>
        <v>0.16</v>
      </c>
      <c r="U1203">
        <f>VLOOKUP(Tableau2[[#This Row],[5. type transport]],'Taux émission CO2e'!$A$5:$B$16,2,0)</f>
        <v>1</v>
      </c>
      <c r="V1203">
        <f>VLOOKUP(Tableau2[[#This Row],[5. type transport]],'Taux émission CO2e'!$A$20:$D$31,4,0)</f>
        <v>0</v>
      </c>
      <c r="W1203">
        <f>VLOOKUP(Tableau2[[#This Row],[5. type transport]],'Taux émission CO2e'!$A$20:$B$31,2,0)</f>
        <v>0</v>
      </c>
      <c r="X1203" s="98">
        <f t="shared" si="37"/>
        <v>68.990227200000007</v>
      </c>
    </row>
    <row r="1204" spans="1:24" x14ac:dyDescent="0.25">
      <c r="A1204">
        <v>20220600077</v>
      </c>
      <c r="B1204" s="95">
        <v>44742</v>
      </c>
      <c r="C1204" s="102">
        <f>YEAR(Tableau2[[#This Row],[2. date saisie]])</f>
        <v>2022</v>
      </c>
      <c r="D1204" s="102">
        <f>MONTH(Tableau2[[#This Row],[2. date saisie]])</f>
        <v>6</v>
      </c>
      <c r="E1204" s="102" t="str">
        <f t="shared" si="36"/>
        <v>06</v>
      </c>
      <c r="F1204" s="102" t="str">
        <f>_xlfn.CONCAT(Tableau2[[#This Row],[2a]],Tableau2[[#This Row],[2c]])</f>
        <v>202206</v>
      </c>
      <c r="G1204" s="96">
        <v>1524299</v>
      </c>
      <c r="H1204">
        <v>150</v>
      </c>
      <c r="I1204" s="102">
        <f>Tableau2[[#This Row],[4. poids OT (kg)]]/1000</f>
        <v>0.15</v>
      </c>
      <c r="J1204" t="s">
        <v>46</v>
      </c>
      <c r="K1204">
        <v>130</v>
      </c>
      <c r="L1204">
        <v>85200</v>
      </c>
      <c r="M1204" t="s">
        <v>246</v>
      </c>
      <c r="N1204">
        <v>91100</v>
      </c>
      <c r="O1204" t="s">
        <v>76</v>
      </c>
      <c r="P1204">
        <v>444.48399999999998</v>
      </c>
      <c r="Q1204" t="s">
        <v>247</v>
      </c>
      <c r="R1204">
        <v>1983</v>
      </c>
      <c r="S1204" t="s">
        <v>69</v>
      </c>
      <c r="T1204">
        <f>VLOOKUP(Tableau2[[#This Row],[5. type transport]],'Taux émission CO2e'!$A$5:$D$16,4,0)</f>
        <v>0.16</v>
      </c>
      <c r="U1204">
        <f>VLOOKUP(Tableau2[[#This Row],[5. type transport]],'Taux émission CO2e'!$A$5:$B$16,2,0)</f>
        <v>0.3</v>
      </c>
      <c r="V1204">
        <f>VLOOKUP(Tableau2[[#This Row],[5. type transport]],'Taux émission CO2e'!$A$20:$D$31,4,0)</f>
        <v>6.7400000000000002E-2</v>
      </c>
      <c r="W1204">
        <f>VLOOKUP(Tableau2[[#This Row],[5. type transport]],'Taux émission CO2e'!$A$20:$B$31,2,0)</f>
        <v>0.7</v>
      </c>
      <c r="X1204" s="98">
        <f t="shared" si="37"/>
        <v>6.3458980680000003</v>
      </c>
    </row>
    <row r="1205" spans="1:24" x14ac:dyDescent="0.25">
      <c r="A1205">
        <v>20220600077</v>
      </c>
      <c r="B1205" s="95">
        <v>44742</v>
      </c>
      <c r="C1205" s="102">
        <f>YEAR(Tableau2[[#This Row],[2. date saisie]])</f>
        <v>2022</v>
      </c>
      <c r="D1205" s="102">
        <f>MONTH(Tableau2[[#This Row],[2. date saisie]])</f>
        <v>6</v>
      </c>
      <c r="E1205" s="102" t="str">
        <f t="shared" si="36"/>
        <v>06</v>
      </c>
      <c r="F1205" s="102" t="str">
        <f>_xlfn.CONCAT(Tableau2[[#This Row],[2a]],Tableau2[[#This Row],[2c]])</f>
        <v>202206</v>
      </c>
      <c r="G1205" s="96">
        <v>1524598</v>
      </c>
      <c r="H1205">
        <v>150</v>
      </c>
      <c r="I1205" s="102">
        <f>Tableau2[[#This Row],[4. poids OT (kg)]]/1000</f>
        <v>0.15</v>
      </c>
      <c r="J1205" t="s">
        <v>46</v>
      </c>
      <c r="K1205">
        <v>130</v>
      </c>
      <c r="L1205">
        <v>44260</v>
      </c>
      <c r="M1205" t="s">
        <v>250</v>
      </c>
      <c r="N1205">
        <v>91100</v>
      </c>
      <c r="O1205" t="s">
        <v>76</v>
      </c>
      <c r="P1205">
        <v>408.88900000000001</v>
      </c>
      <c r="Q1205" t="s">
        <v>251</v>
      </c>
      <c r="R1205">
        <v>1982</v>
      </c>
      <c r="S1205" t="s">
        <v>69</v>
      </c>
      <c r="T1205">
        <f>VLOOKUP(Tableau2[[#This Row],[5. type transport]],'Taux émission CO2e'!$A$5:$D$16,4,0)</f>
        <v>0.16</v>
      </c>
      <c r="U1205">
        <f>VLOOKUP(Tableau2[[#This Row],[5. type transport]],'Taux émission CO2e'!$A$5:$B$16,2,0)</f>
        <v>0.3</v>
      </c>
      <c r="V1205">
        <f>VLOOKUP(Tableau2[[#This Row],[5. type transport]],'Taux émission CO2e'!$A$20:$D$31,4,0)</f>
        <v>6.7400000000000002E-2</v>
      </c>
      <c r="W1205">
        <f>VLOOKUP(Tableau2[[#This Row],[5. type transport]],'Taux émission CO2e'!$A$20:$B$31,2,0)</f>
        <v>0.7</v>
      </c>
      <c r="X1205" s="98">
        <f t="shared" si="37"/>
        <v>5.8377082530000006</v>
      </c>
    </row>
    <row r="1206" spans="1:24" x14ac:dyDescent="0.25">
      <c r="A1206">
        <v>2022070063</v>
      </c>
      <c r="B1206" s="95">
        <v>44742</v>
      </c>
      <c r="C1206" s="102">
        <f>YEAR(Tableau2[[#This Row],[2. date saisie]])</f>
        <v>2022</v>
      </c>
      <c r="D1206" s="102">
        <f>MONTH(Tableau2[[#This Row],[2. date saisie]])</f>
        <v>6</v>
      </c>
      <c r="E1206" s="102" t="str">
        <f t="shared" si="36"/>
        <v>06</v>
      </c>
      <c r="F1206" s="102" t="str">
        <f>_xlfn.CONCAT(Tableau2[[#This Row],[2a]],Tableau2[[#This Row],[2c]])</f>
        <v>202206</v>
      </c>
      <c r="G1206" s="96">
        <v>1525357</v>
      </c>
      <c r="H1206">
        <v>150</v>
      </c>
      <c r="I1206" s="102">
        <f>Tableau2[[#This Row],[4. poids OT (kg)]]/1000</f>
        <v>0.15</v>
      </c>
      <c r="J1206" t="s">
        <v>46</v>
      </c>
      <c r="K1206">
        <v>140</v>
      </c>
      <c r="L1206">
        <v>80090</v>
      </c>
      <c r="M1206" t="s">
        <v>214</v>
      </c>
      <c r="N1206">
        <v>91100</v>
      </c>
      <c r="O1206" t="s">
        <v>76</v>
      </c>
      <c r="P1206">
        <v>186.81399999999999</v>
      </c>
      <c r="Q1206" t="s">
        <v>215</v>
      </c>
      <c r="R1206">
        <v>1999</v>
      </c>
      <c r="S1206" t="s">
        <v>69</v>
      </c>
      <c r="T1206">
        <f>VLOOKUP(Tableau2[[#This Row],[5. type transport]],'Taux émission CO2e'!$A$5:$D$16,4,0)</f>
        <v>0.16</v>
      </c>
      <c r="U1206">
        <f>VLOOKUP(Tableau2[[#This Row],[5. type transport]],'Taux émission CO2e'!$A$5:$B$16,2,0)</f>
        <v>0.3</v>
      </c>
      <c r="V1206">
        <f>VLOOKUP(Tableau2[[#This Row],[5. type transport]],'Taux émission CO2e'!$A$20:$D$31,4,0)</f>
        <v>6.7400000000000002E-2</v>
      </c>
      <c r="W1206">
        <f>VLOOKUP(Tableau2[[#This Row],[5. type transport]],'Taux émission CO2e'!$A$20:$B$31,2,0)</f>
        <v>0.7</v>
      </c>
      <c r="X1206" s="98">
        <f t="shared" si="37"/>
        <v>2.6671434779999998</v>
      </c>
    </row>
    <row r="1207" spans="1:24" x14ac:dyDescent="0.25">
      <c r="A1207">
        <v>20220600077</v>
      </c>
      <c r="B1207" s="95">
        <v>44742</v>
      </c>
      <c r="C1207" s="102">
        <f>YEAR(Tableau2[[#This Row],[2. date saisie]])</f>
        <v>2022</v>
      </c>
      <c r="D1207" s="102">
        <f>MONTH(Tableau2[[#This Row],[2. date saisie]])</f>
        <v>6</v>
      </c>
      <c r="E1207" s="102" t="str">
        <f t="shared" si="36"/>
        <v>06</v>
      </c>
      <c r="F1207" s="102" t="str">
        <f>_xlfn.CONCAT(Tableau2[[#This Row],[2a]],Tableau2[[#This Row],[2c]])</f>
        <v>202206</v>
      </c>
      <c r="G1207" s="96">
        <v>1525636</v>
      </c>
      <c r="H1207">
        <v>150</v>
      </c>
      <c r="I1207" s="102">
        <f>Tableau2[[#This Row],[4. poids OT (kg)]]/1000</f>
        <v>0.15</v>
      </c>
      <c r="J1207" t="s">
        <v>46</v>
      </c>
      <c r="K1207">
        <v>158</v>
      </c>
      <c r="L1207">
        <v>59800</v>
      </c>
      <c r="M1207" t="s">
        <v>233</v>
      </c>
      <c r="N1207">
        <v>91100</v>
      </c>
      <c r="O1207" t="s">
        <v>76</v>
      </c>
      <c r="P1207">
        <v>254.203</v>
      </c>
      <c r="Q1207" t="s">
        <v>234</v>
      </c>
      <c r="R1207">
        <v>1970</v>
      </c>
      <c r="S1207" t="s">
        <v>69</v>
      </c>
      <c r="T1207">
        <f>VLOOKUP(Tableau2[[#This Row],[5. type transport]],'Taux émission CO2e'!$A$5:$D$16,4,0)</f>
        <v>0.16</v>
      </c>
      <c r="U1207">
        <f>VLOOKUP(Tableau2[[#This Row],[5. type transport]],'Taux émission CO2e'!$A$5:$B$16,2,0)</f>
        <v>0.3</v>
      </c>
      <c r="V1207">
        <f>VLOOKUP(Tableau2[[#This Row],[5. type transport]],'Taux émission CO2e'!$A$20:$D$31,4,0)</f>
        <v>6.7400000000000002E-2</v>
      </c>
      <c r="W1207">
        <f>VLOOKUP(Tableau2[[#This Row],[5. type transport]],'Taux émission CO2e'!$A$20:$B$31,2,0)</f>
        <v>0.7</v>
      </c>
      <c r="X1207" s="98">
        <f t="shared" si="37"/>
        <v>3.6292562310000003</v>
      </c>
    </row>
    <row r="1208" spans="1:24" x14ac:dyDescent="0.25">
      <c r="A1208">
        <v>20220600077</v>
      </c>
      <c r="B1208" s="95">
        <v>44742</v>
      </c>
      <c r="C1208" s="102">
        <f>YEAR(Tableau2[[#This Row],[2. date saisie]])</f>
        <v>2022</v>
      </c>
      <c r="D1208" s="102">
        <f>MONTH(Tableau2[[#This Row],[2. date saisie]])</f>
        <v>6</v>
      </c>
      <c r="E1208" s="102" t="str">
        <f t="shared" si="36"/>
        <v>06</v>
      </c>
      <c r="F1208" s="102" t="str">
        <f>_xlfn.CONCAT(Tableau2[[#This Row],[2a]],Tableau2[[#This Row],[2c]])</f>
        <v>202206</v>
      </c>
      <c r="G1208" s="96">
        <v>1526196</v>
      </c>
      <c r="H1208">
        <v>227</v>
      </c>
      <c r="I1208" s="102">
        <f>Tableau2[[#This Row],[4. poids OT (kg)]]/1000</f>
        <v>0.22700000000000001</v>
      </c>
      <c r="J1208" t="s">
        <v>47</v>
      </c>
      <c r="K1208">
        <v>165</v>
      </c>
      <c r="L1208">
        <v>91100</v>
      </c>
      <c r="M1208" t="s">
        <v>70</v>
      </c>
      <c r="N1208">
        <v>26750</v>
      </c>
      <c r="O1208" t="s">
        <v>86</v>
      </c>
      <c r="P1208">
        <v>541.17999999999995</v>
      </c>
      <c r="Q1208" t="s">
        <v>72</v>
      </c>
      <c r="R1208">
        <v>1969</v>
      </c>
      <c r="S1208" t="s">
        <v>69</v>
      </c>
      <c r="T1208">
        <f>VLOOKUP(Tableau2[[#This Row],[5. type transport]],'Taux émission CO2e'!$A$5:$D$16,4,0)</f>
        <v>0.16</v>
      </c>
      <c r="U1208">
        <f>VLOOKUP(Tableau2[[#This Row],[5. type transport]],'Taux émission CO2e'!$A$5:$B$16,2,0)</f>
        <v>0.3</v>
      </c>
      <c r="V1208">
        <f>VLOOKUP(Tableau2[[#This Row],[5. type transport]],'Taux émission CO2e'!$A$20:$D$31,4,0)</f>
        <v>6.7400000000000002E-2</v>
      </c>
      <c r="W1208">
        <f>VLOOKUP(Tableau2[[#This Row],[5. type transport]],'Taux émission CO2e'!$A$20:$B$31,2,0)</f>
        <v>0.7</v>
      </c>
      <c r="X1208" s="98">
        <f t="shared" si="37"/>
        <v>11.6926593148</v>
      </c>
    </row>
    <row r="1209" spans="1:24" x14ac:dyDescent="0.25">
      <c r="A1209">
        <v>20220600077</v>
      </c>
      <c r="B1209" s="95">
        <v>44742</v>
      </c>
      <c r="C1209" s="102">
        <f>YEAR(Tableau2[[#This Row],[2. date saisie]])</f>
        <v>2022</v>
      </c>
      <c r="D1209" s="102">
        <f>MONTH(Tableau2[[#This Row],[2. date saisie]])</f>
        <v>6</v>
      </c>
      <c r="E1209" s="102" t="str">
        <f t="shared" si="36"/>
        <v>06</v>
      </c>
      <c r="F1209" s="102" t="str">
        <f>_xlfn.CONCAT(Tableau2[[#This Row],[2a]],Tableau2[[#This Row],[2c]])</f>
        <v>202206</v>
      </c>
      <c r="G1209" s="96">
        <v>1525895</v>
      </c>
      <c r="H1209">
        <v>52</v>
      </c>
      <c r="I1209" s="102">
        <f>Tableau2[[#This Row],[4. poids OT (kg)]]/1000</f>
        <v>5.1999999999999998E-2</v>
      </c>
      <c r="J1209" t="s">
        <v>47</v>
      </c>
      <c r="K1209">
        <v>168</v>
      </c>
      <c r="L1209">
        <v>91100</v>
      </c>
      <c r="M1209" t="s">
        <v>70</v>
      </c>
      <c r="N1209">
        <v>4100</v>
      </c>
      <c r="O1209" t="s">
        <v>131</v>
      </c>
      <c r="P1209">
        <v>755.63400000000001</v>
      </c>
      <c r="Q1209" t="s">
        <v>72</v>
      </c>
      <c r="R1209">
        <v>1969</v>
      </c>
      <c r="S1209" t="s">
        <v>69</v>
      </c>
      <c r="T1209">
        <f>VLOOKUP(Tableau2[[#This Row],[5. type transport]],'Taux émission CO2e'!$A$5:$D$16,4,0)</f>
        <v>0.16</v>
      </c>
      <c r="U1209">
        <f>VLOOKUP(Tableau2[[#This Row],[5. type transport]],'Taux émission CO2e'!$A$5:$B$16,2,0)</f>
        <v>0.3</v>
      </c>
      <c r="V1209">
        <f>VLOOKUP(Tableau2[[#This Row],[5. type transport]],'Taux émission CO2e'!$A$20:$D$31,4,0)</f>
        <v>6.7400000000000002E-2</v>
      </c>
      <c r="W1209">
        <f>VLOOKUP(Tableau2[[#This Row],[5. type transport]],'Taux émission CO2e'!$A$20:$B$31,2,0)</f>
        <v>0.7</v>
      </c>
      <c r="X1209" s="98">
        <f t="shared" si="37"/>
        <v>3.7399046942399998</v>
      </c>
    </row>
    <row r="1210" spans="1:24" x14ac:dyDescent="0.25">
      <c r="A1210">
        <v>20220600077</v>
      </c>
      <c r="B1210" s="95">
        <v>44742</v>
      </c>
      <c r="C1210" s="102">
        <f>YEAR(Tableau2[[#This Row],[2. date saisie]])</f>
        <v>2022</v>
      </c>
      <c r="D1210" s="102">
        <f>MONTH(Tableau2[[#This Row],[2. date saisie]])</f>
        <v>6</v>
      </c>
      <c r="E1210" s="102" t="str">
        <f t="shared" si="36"/>
        <v>06</v>
      </c>
      <c r="F1210" s="102" t="str">
        <f>_xlfn.CONCAT(Tableau2[[#This Row],[2a]],Tableau2[[#This Row],[2c]])</f>
        <v>202206</v>
      </c>
      <c r="G1210" s="96">
        <v>1525896</v>
      </c>
      <c r="H1210">
        <v>310</v>
      </c>
      <c r="I1210" s="102">
        <f>Tableau2[[#This Row],[4. poids OT (kg)]]/1000</f>
        <v>0.31</v>
      </c>
      <c r="J1210" t="s">
        <v>47</v>
      </c>
      <c r="K1210">
        <v>178</v>
      </c>
      <c r="L1210">
        <v>91100</v>
      </c>
      <c r="M1210" t="s">
        <v>70</v>
      </c>
      <c r="N1210">
        <v>59810</v>
      </c>
      <c r="O1210" t="s">
        <v>104</v>
      </c>
      <c r="P1210">
        <v>248.797</v>
      </c>
      <c r="Q1210" t="s">
        <v>72</v>
      </c>
      <c r="R1210">
        <v>1969</v>
      </c>
      <c r="S1210" t="s">
        <v>69</v>
      </c>
      <c r="T1210">
        <f>VLOOKUP(Tableau2[[#This Row],[5. type transport]],'Taux émission CO2e'!$A$5:$D$16,4,0)</f>
        <v>0.16</v>
      </c>
      <c r="U1210">
        <f>VLOOKUP(Tableau2[[#This Row],[5. type transport]],'Taux émission CO2e'!$A$5:$B$16,2,0)</f>
        <v>0.3</v>
      </c>
      <c r="V1210">
        <f>VLOOKUP(Tableau2[[#This Row],[5. type transport]],'Taux émission CO2e'!$A$20:$D$31,4,0)</f>
        <v>6.7400000000000002E-2</v>
      </c>
      <c r="W1210">
        <f>VLOOKUP(Tableau2[[#This Row],[5. type transport]],'Taux émission CO2e'!$A$20:$B$31,2,0)</f>
        <v>0.7</v>
      </c>
      <c r="X1210" s="98">
        <f t="shared" si="37"/>
        <v>7.3409545226000006</v>
      </c>
    </row>
    <row r="1211" spans="1:24" x14ac:dyDescent="0.25">
      <c r="A1211">
        <v>20220600077</v>
      </c>
      <c r="B1211" s="95">
        <v>44742</v>
      </c>
      <c r="C1211" s="102">
        <f>YEAR(Tableau2[[#This Row],[2. date saisie]])</f>
        <v>2022</v>
      </c>
      <c r="D1211" s="102">
        <f>MONTH(Tableau2[[#This Row],[2. date saisie]])</f>
        <v>6</v>
      </c>
      <c r="E1211" s="102" t="str">
        <f t="shared" si="36"/>
        <v>06</v>
      </c>
      <c r="F1211" s="102" t="str">
        <f>_xlfn.CONCAT(Tableau2[[#This Row],[2a]],Tableau2[[#This Row],[2c]])</f>
        <v>202206</v>
      </c>
      <c r="G1211" s="96">
        <v>1523630</v>
      </c>
      <c r="H1211">
        <v>300</v>
      </c>
      <c r="I1211" s="102">
        <f>Tableau2[[#This Row],[4. poids OT (kg)]]/1000</f>
        <v>0.3</v>
      </c>
      <c r="J1211" t="s">
        <v>46</v>
      </c>
      <c r="K1211">
        <v>195</v>
      </c>
      <c r="L1211">
        <v>73490</v>
      </c>
      <c r="M1211" t="s">
        <v>204</v>
      </c>
      <c r="N1211">
        <v>91100</v>
      </c>
      <c r="O1211" t="s">
        <v>76</v>
      </c>
      <c r="P1211">
        <v>537.70799999999997</v>
      </c>
      <c r="Q1211" t="s">
        <v>205</v>
      </c>
      <c r="R1211">
        <v>1990</v>
      </c>
      <c r="S1211" t="s">
        <v>78</v>
      </c>
      <c r="T1211">
        <f>VLOOKUP(Tableau2[[#This Row],[5. type transport]],'Taux émission CO2e'!$A$5:$D$16,4,0)</f>
        <v>0.16</v>
      </c>
      <c r="U1211">
        <f>VLOOKUP(Tableau2[[#This Row],[5. type transport]],'Taux émission CO2e'!$A$5:$B$16,2,0)</f>
        <v>0.3</v>
      </c>
      <c r="V1211">
        <f>VLOOKUP(Tableau2[[#This Row],[5. type transport]],'Taux émission CO2e'!$A$20:$D$31,4,0)</f>
        <v>6.7400000000000002E-2</v>
      </c>
      <c r="W1211">
        <f>VLOOKUP(Tableau2[[#This Row],[5. type transport]],'Taux émission CO2e'!$A$20:$B$31,2,0)</f>
        <v>0.7</v>
      </c>
      <c r="X1211" s="98">
        <f t="shared" si="37"/>
        <v>15.353714231999998</v>
      </c>
    </row>
    <row r="1212" spans="1:24" x14ac:dyDescent="0.25">
      <c r="A1212">
        <v>20220600077</v>
      </c>
      <c r="B1212" s="95">
        <v>44742</v>
      </c>
      <c r="C1212" s="102">
        <f>YEAR(Tableau2[[#This Row],[2. date saisie]])</f>
        <v>2022</v>
      </c>
      <c r="D1212" s="102">
        <f>MONTH(Tableau2[[#This Row],[2. date saisie]])</f>
        <v>6</v>
      </c>
      <c r="E1212" s="102" t="str">
        <f t="shared" si="36"/>
        <v>06</v>
      </c>
      <c r="F1212" s="102" t="str">
        <f>_xlfn.CONCAT(Tableau2[[#This Row],[2a]],Tableau2[[#This Row],[2c]])</f>
        <v>202206</v>
      </c>
      <c r="G1212" s="96">
        <v>1526201</v>
      </c>
      <c r="H1212">
        <v>302</v>
      </c>
      <c r="I1212" s="102">
        <f>Tableau2[[#This Row],[4. poids OT (kg)]]/1000</f>
        <v>0.30199999999999999</v>
      </c>
      <c r="J1212" t="s">
        <v>47</v>
      </c>
      <c r="K1212">
        <v>205</v>
      </c>
      <c r="L1212">
        <v>91100</v>
      </c>
      <c r="M1212" t="s">
        <v>70</v>
      </c>
      <c r="N1212">
        <v>21300</v>
      </c>
      <c r="O1212" t="s">
        <v>89</v>
      </c>
      <c r="P1212">
        <v>279.79899999999998</v>
      </c>
      <c r="Q1212" t="s">
        <v>72</v>
      </c>
      <c r="R1212">
        <v>1969</v>
      </c>
      <c r="S1212" t="s">
        <v>69</v>
      </c>
      <c r="T1212">
        <f>VLOOKUP(Tableau2[[#This Row],[5. type transport]],'Taux émission CO2e'!$A$5:$D$16,4,0)</f>
        <v>0.16</v>
      </c>
      <c r="U1212">
        <f>VLOOKUP(Tableau2[[#This Row],[5. type transport]],'Taux émission CO2e'!$A$5:$B$16,2,0)</f>
        <v>0.3</v>
      </c>
      <c r="V1212">
        <f>VLOOKUP(Tableau2[[#This Row],[5. type transport]],'Taux émission CO2e'!$A$20:$D$31,4,0)</f>
        <v>6.7400000000000002E-2</v>
      </c>
      <c r="W1212">
        <f>VLOOKUP(Tableau2[[#This Row],[5. type transport]],'Taux émission CO2e'!$A$20:$B$31,2,0)</f>
        <v>0.7</v>
      </c>
      <c r="X1212" s="98">
        <f t="shared" si="37"/>
        <v>8.0426431836399992</v>
      </c>
    </row>
    <row r="1213" spans="1:24" x14ac:dyDescent="0.25">
      <c r="A1213">
        <v>20220600077</v>
      </c>
      <c r="B1213" s="95">
        <v>44742</v>
      </c>
      <c r="C1213" s="102">
        <f>YEAR(Tableau2[[#This Row],[2. date saisie]])</f>
        <v>2022</v>
      </c>
      <c r="D1213" s="102">
        <f>MONTH(Tableau2[[#This Row],[2. date saisie]])</f>
        <v>6</v>
      </c>
      <c r="E1213" s="102" t="str">
        <f t="shared" si="36"/>
        <v>06</v>
      </c>
      <c r="F1213" s="102" t="str">
        <f>_xlfn.CONCAT(Tableau2[[#This Row],[2a]],Tableau2[[#This Row],[2c]])</f>
        <v>202206</v>
      </c>
      <c r="G1213" s="96">
        <v>1525433</v>
      </c>
      <c r="H1213">
        <v>300</v>
      </c>
      <c r="I1213" s="102">
        <f>Tableau2[[#This Row],[4. poids OT (kg)]]/1000</f>
        <v>0.3</v>
      </c>
      <c r="J1213" t="s">
        <v>47</v>
      </c>
      <c r="K1213">
        <v>239</v>
      </c>
      <c r="L1213">
        <v>26750</v>
      </c>
      <c r="M1213" t="s">
        <v>82</v>
      </c>
      <c r="N1213">
        <v>91100</v>
      </c>
      <c r="O1213" t="s">
        <v>76</v>
      </c>
      <c r="P1213">
        <v>541.52599999999995</v>
      </c>
      <c r="Q1213" t="s">
        <v>83</v>
      </c>
      <c r="R1213">
        <v>1998</v>
      </c>
      <c r="S1213" t="s">
        <v>78</v>
      </c>
      <c r="T1213">
        <f>VLOOKUP(Tableau2[[#This Row],[5. type transport]],'Taux émission CO2e'!$A$5:$D$16,4,0)</f>
        <v>0.16</v>
      </c>
      <c r="U1213">
        <f>VLOOKUP(Tableau2[[#This Row],[5. type transport]],'Taux émission CO2e'!$A$5:$B$16,2,0)</f>
        <v>0.3</v>
      </c>
      <c r="V1213">
        <f>VLOOKUP(Tableau2[[#This Row],[5. type transport]],'Taux émission CO2e'!$A$20:$D$31,4,0)</f>
        <v>6.7400000000000002E-2</v>
      </c>
      <c r="W1213">
        <f>VLOOKUP(Tableau2[[#This Row],[5. type transport]],'Taux émission CO2e'!$A$20:$B$31,2,0)</f>
        <v>0.7</v>
      </c>
      <c r="X1213" s="98">
        <f t="shared" si="37"/>
        <v>15.462733403999998</v>
      </c>
    </row>
    <row r="1214" spans="1:24" x14ac:dyDescent="0.25">
      <c r="A1214">
        <v>20220600077</v>
      </c>
      <c r="B1214" s="95">
        <v>44742</v>
      </c>
      <c r="C1214" s="102">
        <f>YEAR(Tableau2[[#This Row],[2. date saisie]])</f>
        <v>2022</v>
      </c>
      <c r="D1214" s="102">
        <f>MONTH(Tableau2[[#This Row],[2. date saisie]])</f>
        <v>6</v>
      </c>
      <c r="E1214" s="102" t="str">
        <f t="shared" si="36"/>
        <v>06</v>
      </c>
      <c r="F1214" s="102" t="str">
        <f>_xlfn.CONCAT(Tableau2[[#This Row],[2a]],Tableau2[[#This Row],[2c]])</f>
        <v>202206</v>
      </c>
      <c r="G1214" s="96">
        <v>1525362</v>
      </c>
      <c r="H1214">
        <v>300</v>
      </c>
      <c r="I1214" s="102">
        <f>Tableau2[[#This Row],[4. poids OT (kg)]]/1000</f>
        <v>0.3</v>
      </c>
      <c r="J1214" t="s">
        <v>47</v>
      </c>
      <c r="K1214">
        <v>250</v>
      </c>
      <c r="L1214">
        <v>42153</v>
      </c>
      <c r="M1214" t="s">
        <v>238</v>
      </c>
      <c r="N1214">
        <v>91100</v>
      </c>
      <c r="O1214" t="s">
        <v>76</v>
      </c>
      <c r="P1214">
        <v>359.47</v>
      </c>
      <c r="Q1214" t="s">
        <v>239</v>
      </c>
      <c r="R1214">
        <v>1983</v>
      </c>
      <c r="S1214" t="s">
        <v>69</v>
      </c>
      <c r="T1214">
        <f>VLOOKUP(Tableau2[[#This Row],[5. type transport]],'Taux émission CO2e'!$A$5:$D$16,4,0)</f>
        <v>0.16</v>
      </c>
      <c r="U1214">
        <f>VLOOKUP(Tableau2[[#This Row],[5. type transport]],'Taux émission CO2e'!$A$5:$B$16,2,0)</f>
        <v>0.3</v>
      </c>
      <c r="V1214">
        <f>VLOOKUP(Tableau2[[#This Row],[5. type transport]],'Taux émission CO2e'!$A$20:$D$31,4,0)</f>
        <v>6.7400000000000002E-2</v>
      </c>
      <c r="W1214">
        <f>VLOOKUP(Tableau2[[#This Row],[5. type transport]],'Taux émission CO2e'!$A$20:$B$31,2,0)</f>
        <v>0.7</v>
      </c>
      <c r="X1214" s="98">
        <f t="shared" si="37"/>
        <v>10.264306380000001</v>
      </c>
    </row>
    <row r="1215" spans="1:24" x14ac:dyDescent="0.25">
      <c r="A1215">
        <v>20220600077</v>
      </c>
      <c r="B1215" s="95">
        <v>44742</v>
      </c>
      <c r="C1215" s="102">
        <f>YEAR(Tableau2[[#This Row],[2. date saisie]])</f>
        <v>2022</v>
      </c>
      <c r="D1215" s="102">
        <f>MONTH(Tableau2[[#This Row],[2. date saisie]])</f>
        <v>6</v>
      </c>
      <c r="E1215" s="102" t="str">
        <f t="shared" si="36"/>
        <v>06</v>
      </c>
      <c r="F1215" s="102" t="str">
        <f>_xlfn.CONCAT(Tableau2[[#This Row],[2a]],Tableau2[[#This Row],[2c]])</f>
        <v>202206</v>
      </c>
      <c r="G1215" s="96">
        <v>1525314</v>
      </c>
      <c r="H1215">
        <v>750</v>
      </c>
      <c r="I1215" s="102">
        <f>Tableau2[[#This Row],[4. poids OT (kg)]]/1000</f>
        <v>0.75</v>
      </c>
      <c r="J1215" t="s">
        <v>46</v>
      </c>
      <c r="K1215">
        <v>280</v>
      </c>
      <c r="L1215">
        <v>93000</v>
      </c>
      <c r="M1215" t="s">
        <v>145</v>
      </c>
      <c r="N1215">
        <v>91100</v>
      </c>
      <c r="O1215" t="s">
        <v>76</v>
      </c>
      <c r="P1215">
        <v>52.249000000000002</v>
      </c>
      <c r="Q1215" t="s">
        <v>146</v>
      </c>
      <c r="R1215">
        <v>1971</v>
      </c>
      <c r="S1215" t="s">
        <v>69</v>
      </c>
      <c r="T1215">
        <f>VLOOKUP(Tableau2[[#This Row],[5. type transport]],'Taux émission CO2e'!$A$5:$D$16,4,0)</f>
        <v>0.16</v>
      </c>
      <c r="U1215">
        <f>VLOOKUP(Tableau2[[#This Row],[5. type transport]],'Taux émission CO2e'!$A$5:$B$16,2,0)</f>
        <v>0.3</v>
      </c>
      <c r="V1215">
        <f>VLOOKUP(Tableau2[[#This Row],[5. type transport]],'Taux émission CO2e'!$A$20:$D$31,4,0)</f>
        <v>6.7400000000000002E-2</v>
      </c>
      <c r="W1215">
        <f>VLOOKUP(Tableau2[[#This Row],[5. type transport]],'Taux émission CO2e'!$A$20:$B$31,2,0)</f>
        <v>0.7</v>
      </c>
      <c r="X1215" s="98">
        <f t="shared" si="37"/>
        <v>3.7297948650000006</v>
      </c>
    </row>
    <row r="1216" spans="1:24" x14ac:dyDescent="0.25">
      <c r="A1216">
        <v>20220600077</v>
      </c>
      <c r="B1216" s="95">
        <v>44742</v>
      </c>
      <c r="C1216" s="102">
        <f>YEAR(Tableau2[[#This Row],[2. date saisie]])</f>
        <v>2022</v>
      </c>
      <c r="D1216" s="102">
        <f>MONTH(Tableau2[[#This Row],[2. date saisie]])</f>
        <v>6</v>
      </c>
      <c r="E1216" s="102" t="str">
        <f t="shared" si="36"/>
        <v>06</v>
      </c>
      <c r="F1216" s="102" t="str">
        <f>_xlfn.CONCAT(Tableau2[[#This Row],[2a]],Tableau2[[#This Row],[2c]])</f>
        <v>202206</v>
      </c>
      <c r="G1216" s="96">
        <v>1526229</v>
      </c>
      <c r="H1216">
        <v>450</v>
      </c>
      <c r="I1216" s="102">
        <f>Tableau2[[#This Row],[4. poids OT (kg)]]/1000</f>
        <v>0.45</v>
      </c>
      <c r="J1216" t="s">
        <v>47</v>
      </c>
      <c r="K1216">
        <v>280</v>
      </c>
      <c r="L1216">
        <v>19410</v>
      </c>
      <c r="M1216" t="s">
        <v>196</v>
      </c>
      <c r="N1216">
        <v>91100</v>
      </c>
      <c r="O1216" t="s">
        <v>76</v>
      </c>
      <c r="P1216">
        <v>456.06700000000001</v>
      </c>
      <c r="Q1216" t="s">
        <v>197</v>
      </c>
      <c r="R1216">
        <v>1990</v>
      </c>
      <c r="S1216" t="s">
        <v>69</v>
      </c>
      <c r="T1216">
        <f>VLOOKUP(Tableau2[[#This Row],[5. type transport]],'Taux émission CO2e'!$A$5:$D$16,4,0)</f>
        <v>0.16</v>
      </c>
      <c r="U1216">
        <f>VLOOKUP(Tableau2[[#This Row],[5. type transport]],'Taux émission CO2e'!$A$5:$B$16,2,0)</f>
        <v>0.3</v>
      </c>
      <c r="V1216">
        <f>VLOOKUP(Tableau2[[#This Row],[5. type transport]],'Taux émission CO2e'!$A$20:$D$31,4,0)</f>
        <v>6.7400000000000002E-2</v>
      </c>
      <c r="W1216">
        <f>VLOOKUP(Tableau2[[#This Row],[5. type transport]],'Taux émission CO2e'!$A$20:$B$31,2,0)</f>
        <v>0.7</v>
      </c>
      <c r="X1216" s="98">
        <f t="shared" si="37"/>
        <v>19.533805677</v>
      </c>
    </row>
    <row r="1217" spans="1:24" x14ac:dyDescent="0.25">
      <c r="A1217">
        <v>20220600077</v>
      </c>
      <c r="B1217" s="95">
        <v>44742</v>
      </c>
      <c r="C1217" s="102">
        <f>YEAR(Tableau2[[#This Row],[2. date saisie]])</f>
        <v>2022</v>
      </c>
      <c r="D1217" s="102">
        <f>MONTH(Tableau2[[#This Row],[2. date saisie]])</f>
        <v>6</v>
      </c>
      <c r="E1217" s="102" t="str">
        <f t="shared" si="36"/>
        <v>06</v>
      </c>
      <c r="F1217" s="102" t="str">
        <f>_xlfn.CONCAT(Tableau2[[#This Row],[2a]],Tableau2[[#This Row],[2c]])</f>
        <v>202206</v>
      </c>
      <c r="G1217" s="96">
        <v>1525894</v>
      </c>
      <c r="H1217">
        <v>1184</v>
      </c>
      <c r="I1217" s="102">
        <f>Tableau2[[#This Row],[4. poids OT (kg)]]/1000</f>
        <v>1.1839999999999999</v>
      </c>
      <c r="J1217" t="s">
        <v>46</v>
      </c>
      <c r="K1217">
        <v>290</v>
      </c>
      <c r="L1217">
        <v>91100</v>
      </c>
      <c r="M1217" t="s">
        <v>70</v>
      </c>
      <c r="N1217">
        <v>93130</v>
      </c>
      <c r="O1217" t="s">
        <v>182</v>
      </c>
      <c r="P1217">
        <v>46.627000000000002</v>
      </c>
      <c r="Q1217" t="s">
        <v>72</v>
      </c>
      <c r="R1217">
        <v>1969</v>
      </c>
      <c r="S1217" t="s">
        <v>69</v>
      </c>
      <c r="T1217">
        <f>VLOOKUP(Tableau2[[#This Row],[5. type transport]],'Taux émission CO2e'!$A$5:$D$16,4,0)</f>
        <v>0.16</v>
      </c>
      <c r="U1217">
        <f>VLOOKUP(Tableau2[[#This Row],[5. type transport]],'Taux émission CO2e'!$A$5:$B$16,2,0)</f>
        <v>0.3</v>
      </c>
      <c r="V1217">
        <f>VLOOKUP(Tableau2[[#This Row],[5. type transport]],'Taux émission CO2e'!$A$20:$D$31,4,0)</f>
        <v>6.7400000000000002E-2</v>
      </c>
      <c r="W1217">
        <f>VLOOKUP(Tableau2[[#This Row],[5. type transport]],'Taux émission CO2e'!$A$20:$B$31,2,0)</f>
        <v>0.7</v>
      </c>
      <c r="X1217" s="98">
        <f t="shared" si="37"/>
        <v>5.2545421062400006</v>
      </c>
    </row>
    <row r="1218" spans="1:24" x14ac:dyDescent="0.25">
      <c r="A1218">
        <v>20220600077</v>
      </c>
      <c r="B1218" s="95">
        <v>44742</v>
      </c>
      <c r="C1218" s="102">
        <f>YEAR(Tableau2[[#This Row],[2. date saisie]])</f>
        <v>2022</v>
      </c>
      <c r="D1218" s="102">
        <f>MONTH(Tableau2[[#This Row],[2. date saisie]])</f>
        <v>6</v>
      </c>
      <c r="E1218" s="102" t="str">
        <f t="shared" ref="E1218:E1281" si="38">IF(D1218&lt;10,"0"&amp;D1218,D1218)</f>
        <v>06</v>
      </c>
      <c r="F1218" s="102" t="str">
        <f>_xlfn.CONCAT(Tableau2[[#This Row],[2a]],Tableau2[[#This Row],[2c]])</f>
        <v>202206</v>
      </c>
      <c r="G1218" s="96">
        <v>1525963</v>
      </c>
      <c r="H1218">
        <v>750</v>
      </c>
      <c r="I1218" s="102">
        <f>Tableau2[[#This Row],[4. poids OT (kg)]]/1000</f>
        <v>0.75</v>
      </c>
      <c r="J1218" t="s">
        <v>46</v>
      </c>
      <c r="K1218">
        <v>480</v>
      </c>
      <c r="L1218">
        <v>64230</v>
      </c>
      <c r="M1218" t="s">
        <v>209</v>
      </c>
      <c r="N1218">
        <v>91100</v>
      </c>
      <c r="O1218" t="s">
        <v>76</v>
      </c>
      <c r="P1218">
        <v>767.14700000000005</v>
      </c>
      <c r="Q1218" t="s">
        <v>210</v>
      </c>
      <c r="R1218">
        <v>1984</v>
      </c>
      <c r="S1218" t="s">
        <v>78</v>
      </c>
      <c r="T1218">
        <f>VLOOKUP(Tableau2[[#This Row],[5. type transport]],'Taux émission CO2e'!$A$5:$D$16,4,0)</f>
        <v>0.16</v>
      </c>
      <c r="U1218">
        <f>VLOOKUP(Tableau2[[#This Row],[5. type transport]],'Taux émission CO2e'!$A$5:$B$16,2,0)</f>
        <v>0.3</v>
      </c>
      <c r="V1218">
        <f>VLOOKUP(Tableau2[[#This Row],[5. type transport]],'Taux émission CO2e'!$A$20:$D$31,4,0)</f>
        <v>6.7400000000000002E-2</v>
      </c>
      <c r="W1218">
        <f>VLOOKUP(Tableau2[[#This Row],[5. type transport]],'Taux émission CO2e'!$A$20:$B$31,2,0)</f>
        <v>0.7</v>
      </c>
      <c r="X1218" s="98">
        <f t="shared" ref="X1218:X1281" si="39">(U1218*T1218*I1218*P1218)+(V1218*W1218*P1218*I1218)</f>
        <v>54.762788595000011</v>
      </c>
    </row>
    <row r="1219" spans="1:24" x14ac:dyDescent="0.25">
      <c r="A1219">
        <v>20220600077</v>
      </c>
      <c r="B1219" s="95">
        <v>44742</v>
      </c>
      <c r="C1219" s="102">
        <f>YEAR(Tableau2[[#This Row],[2. date saisie]])</f>
        <v>2022</v>
      </c>
      <c r="D1219" s="102">
        <f>MONTH(Tableau2[[#This Row],[2. date saisie]])</f>
        <v>6</v>
      </c>
      <c r="E1219" s="102" t="str">
        <f t="shared" si="38"/>
        <v>06</v>
      </c>
      <c r="F1219" s="102" t="str">
        <f>_xlfn.CONCAT(Tableau2[[#This Row],[2a]],Tableau2[[#This Row],[2c]])</f>
        <v>202206</v>
      </c>
      <c r="G1219" s="96">
        <v>1525892</v>
      </c>
      <c r="H1219">
        <v>882</v>
      </c>
      <c r="I1219" s="102">
        <f>Tableau2[[#This Row],[4. poids OT (kg)]]/1000</f>
        <v>0.88200000000000001</v>
      </c>
      <c r="J1219" t="s">
        <v>47</v>
      </c>
      <c r="K1219">
        <v>585</v>
      </c>
      <c r="L1219">
        <v>91100</v>
      </c>
      <c r="M1219" t="s">
        <v>70</v>
      </c>
      <c r="N1219">
        <v>13000</v>
      </c>
      <c r="O1219" t="s">
        <v>80</v>
      </c>
      <c r="P1219">
        <v>740.44500000000005</v>
      </c>
      <c r="Q1219" t="s">
        <v>72</v>
      </c>
      <c r="R1219">
        <v>1969</v>
      </c>
      <c r="S1219" t="s">
        <v>69</v>
      </c>
      <c r="T1219">
        <f>VLOOKUP(Tableau2[[#This Row],[5. type transport]],'Taux émission CO2e'!$A$5:$D$16,4,0)</f>
        <v>0.16</v>
      </c>
      <c r="U1219">
        <f>VLOOKUP(Tableau2[[#This Row],[5. type transport]],'Taux émission CO2e'!$A$5:$B$16,2,0)</f>
        <v>0.3</v>
      </c>
      <c r="V1219">
        <f>VLOOKUP(Tableau2[[#This Row],[5. type transport]],'Taux émission CO2e'!$A$20:$D$31,4,0)</f>
        <v>6.7400000000000002E-2</v>
      </c>
      <c r="W1219">
        <f>VLOOKUP(Tableau2[[#This Row],[5. type transport]],'Taux émission CO2e'!$A$20:$B$31,2,0)</f>
        <v>0.7</v>
      </c>
      <c r="X1219" s="98">
        <f t="shared" si="39"/>
        <v>62.159439598200002</v>
      </c>
    </row>
    <row r="1220" spans="1:24" x14ac:dyDescent="0.25">
      <c r="A1220">
        <v>2022070063</v>
      </c>
      <c r="B1220" s="95">
        <v>44743</v>
      </c>
      <c r="C1220" s="102">
        <f>YEAR(Tableau2[[#This Row],[2. date saisie]])</f>
        <v>2022</v>
      </c>
      <c r="D1220" s="102">
        <f>MONTH(Tableau2[[#This Row],[2. date saisie]])</f>
        <v>7</v>
      </c>
      <c r="E1220" s="102" t="str">
        <f t="shared" si="38"/>
        <v>07</v>
      </c>
      <c r="F1220" s="102" t="str">
        <f>_xlfn.CONCAT(Tableau2[[#This Row],[2a]],Tableau2[[#This Row],[2c]])</f>
        <v>202207</v>
      </c>
      <c r="G1220" s="96">
        <v>1526638</v>
      </c>
      <c r="H1220">
        <v>102</v>
      </c>
      <c r="I1220" s="102">
        <f>Tableau2[[#This Row],[4. poids OT (kg)]]/1000</f>
        <v>0.10199999999999999</v>
      </c>
      <c r="J1220" t="s">
        <v>47</v>
      </c>
      <c r="K1220">
        <v>100</v>
      </c>
      <c r="L1220">
        <v>91100</v>
      </c>
      <c r="M1220" t="s">
        <v>70</v>
      </c>
      <c r="N1220">
        <v>37220</v>
      </c>
      <c r="O1220" t="s">
        <v>165</v>
      </c>
      <c r="P1220">
        <v>278.33600000000001</v>
      </c>
      <c r="Q1220" t="s">
        <v>72</v>
      </c>
      <c r="R1220">
        <v>1969</v>
      </c>
      <c r="S1220" t="s">
        <v>69</v>
      </c>
      <c r="T1220">
        <f>VLOOKUP(Tableau2[[#This Row],[5. type transport]],'Taux émission CO2e'!$A$5:$D$16,4,0)</f>
        <v>0.16</v>
      </c>
      <c r="U1220">
        <f>VLOOKUP(Tableau2[[#This Row],[5. type transport]],'Taux émission CO2e'!$A$5:$B$16,2,0)</f>
        <v>0.3</v>
      </c>
      <c r="V1220">
        <f>VLOOKUP(Tableau2[[#This Row],[5. type transport]],'Taux émission CO2e'!$A$20:$D$31,4,0)</f>
        <v>6.7400000000000002E-2</v>
      </c>
      <c r="W1220">
        <f>VLOOKUP(Tableau2[[#This Row],[5. type transport]],'Taux émission CO2e'!$A$20:$B$31,2,0)</f>
        <v>0.7</v>
      </c>
      <c r="X1220" s="98">
        <f t="shared" si="39"/>
        <v>2.7021860889600005</v>
      </c>
    </row>
    <row r="1221" spans="1:24" x14ac:dyDescent="0.25">
      <c r="A1221">
        <v>2022070063</v>
      </c>
      <c r="B1221" s="95">
        <v>44743</v>
      </c>
      <c r="C1221" s="102">
        <f>YEAR(Tableau2[[#This Row],[2. date saisie]])</f>
        <v>2022</v>
      </c>
      <c r="D1221" s="102">
        <f>MONTH(Tableau2[[#This Row],[2. date saisie]])</f>
        <v>7</v>
      </c>
      <c r="E1221" s="102" t="str">
        <f t="shared" si="38"/>
        <v>07</v>
      </c>
      <c r="F1221" s="102" t="str">
        <f>_xlfn.CONCAT(Tableau2[[#This Row],[2a]],Tableau2[[#This Row],[2c]])</f>
        <v>202207</v>
      </c>
      <c r="G1221" s="96">
        <v>1524040</v>
      </c>
      <c r="H1221">
        <v>150</v>
      </c>
      <c r="I1221" s="102">
        <f>Tableau2[[#This Row],[4. poids OT (kg)]]/1000</f>
        <v>0.15</v>
      </c>
      <c r="J1221" t="s">
        <v>46</v>
      </c>
      <c r="K1221">
        <v>125</v>
      </c>
      <c r="L1221">
        <v>87000</v>
      </c>
      <c r="M1221" t="s">
        <v>229</v>
      </c>
      <c r="N1221">
        <v>91100</v>
      </c>
      <c r="O1221" t="s">
        <v>76</v>
      </c>
      <c r="P1221">
        <v>389.06299999999999</v>
      </c>
      <c r="Q1221" t="s">
        <v>230</v>
      </c>
      <c r="R1221">
        <v>1965</v>
      </c>
      <c r="S1221" t="s">
        <v>78</v>
      </c>
      <c r="T1221">
        <f>VLOOKUP(Tableau2[[#This Row],[5. type transport]],'Taux émission CO2e'!$A$5:$D$16,4,0)</f>
        <v>0.16</v>
      </c>
      <c r="U1221">
        <f>VLOOKUP(Tableau2[[#This Row],[5. type transport]],'Taux émission CO2e'!$A$5:$B$16,2,0)</f>
        <v>0.3</v>
      </c>
      <c r="V1221">
        <f>VLOOKUP(Tableau2[[#This Row],[5. type transport]],'Taux émission CO2e'!$A$20:$D$31,4,0)</f>
        <v>6.7400000000000002E-2</v>
      </c>
      <c r="W1221">
        <f>VLOOKUP(Tableau2[[#This Row],[5. type transport]],'Taux émission CO2e'!$A$20:$B$31,2,0)</f>
        <v>0.7</v>
      </c>
      <c r="X1221" s="98">
        <f t="shared" si="39"/>
        <v>5.5546524509999999</v>
      </c>
    </row>
    <row r="1222" spans="1:24" x14ac:dyDescent="0.25">
      <c r="A1222">
        <v>2022070063</v>
      </c>
      <c r="B1222" s="95">
        <v>44743</v>
      </c>
      <c r="C1222" s="102">
        <f>YEAR(Tableau2[[#This Row],[2. date saisie]])</f>
        <v>2022</v>
      </c>
      <c r="D1222" s="102">
        <f>MONTH(Tableau2[[#This Row],[2. date saisie]])</f>
        <v>7</v>
      </c>
      <c r="E1222" s="102" t="str">
        <f t="shared" si="38"/>
        <v>07</v>
      </c>
      <c r="F1222" s="102" t="str">
        <f>_xlfn.CONCAT(Tableau2[[#This Row],[2a]],Tableau2[[#This Row],[2c]])</f>
        <v>202207</v>
      </c>
      <c r="G1222" s="96">
        <v>1526251</v>
      </c>
      <c r="H1222">
        <v>150</v>
      </c>
      <c r="I1222" s="102">
        <f>Tableau2[[#This Row],[4. poids OT (kg)]]/1000</f>
        <v>0.15</v>
      </c>
      <c r="J1222" t="s">
        <v>47</v>
      </c>
      <c r="K1222">
        <v>140</v>
      </c>
      <c r="L1222">
        <v>54710</v>
      </c>
      <c r="M1222" t="s">
        <v>231</v>
      </c>
      <c r="N1222">
        <v>91100</v>
      </c>
      <c r="O1222" t="s">
        <v>76</v>
      </c>
      <c r="P1222">
        <v>376.16699999999997</v>
      </c>
      <c r="Q1222" t="s">
        <v>232</v>
      </c>
      <c r="R1222">
        <v>1995</v>
      </c>
      <c r="S1222" t="s">
        <v>69</v>
      </c>
      <c r="T1222">
        <f>VLOOKUP(Tableau2[[#This Row],[5. type transport]],'Taux émission CO2e'!$A$5:$D$16,4,0)</f>
        <v>0.16</v>
      </c>
      <c r="U1222">
        <f>VLOOKUP(Tableau2[[#This Row],[5. type transport]],'Taux émission CO2e'!$A$5:$B$16,2,0)</f>
        <v>0.3</v>
      </c>
      <c r="V1222">
        <f>VLOOKUP(Tableau2[[#This Row],[5. type transport]],'Taux émission CO2e'!$A$20:$D$31,4,0)</f>
        <v>6.7400000000000002E-2</v>
      </c>
      <c r="W1222">
        <f>VLOOKUP(Tableau2[[#This Row],[5. type transport]],'Taux émission CO2e'!$A$20:$B$31,2,0)</f>
        <v>0.7</v>
      </c>
      <c r="X1222" s="98">
        <f t="shared" si="39"/>
        <v>5.3705362589999996</v>
      </c>
    </row>
    <row r="1223" spans="1:24" x14ac:dyDescent="0.25">
      <c r="A1223">
        <v>2022070063</v>
      </c>
      <c r="B1223" s="95">
        <v>44743</v>
      </c>
      <c r="C1223" s="102">
        <f>YEAR(Tableau2[[#This Row],[2. date saisie]])</f>
        <v>2022</v>
      </c>
      <c r="D1223" s="102">
        <f>MONTH(Tableau2[[#This Row],[2. date saisie]])</f>
        <v>7</v>
      </c>
      <c r="E1223" s="102" t="str">
        <f t="shared" si="38"/>
        <v>07</v>
      </c>
      <c r="F1223" s="102" t="str">
        <f>_xlfn.CONCAT(Tableau2[[#This Row],[2a]],Tableau2[[#This Row],[2c]])</f>
        <v>202207</v>
      </c>
      <c r="G1223" s="96">
        <v>1526640</v>
      </c>
      <c r="H1223">
        <v>440</v>
      </c>
      <c r="I1223" s="102">
        <f>Tableau2[[#This Row],[4. poids OT (kg)]]/1000</f>
        <v>0.44</v>
      </c>
      <c r="J1223" t="s">
        <v>39</v>
      </c>
      <c r="K1223">
        <v>140</v>
      </c>
      <c r="L1223">
        <v>91100</v>
      </c>
      <c r="M1223" t="s">
        <v>70</v>
      </c>
      <c r="N1223">
        <v>94440</v>
      </c>
      <c r="O1223" t="s">
        <v>120</v>
      </c>
      <c r="P1223">
        <v>34.085999999999999</v>
      </c>
      <c r="Q1223" t="s">
        <v>72</v>
      </c>
      <c r="R1223">
        <v>1969</v>
      </c>
      <c r="S1223" t="s">
        <v>69</v>
      </c>
      <c r="T1223">
        <f>VLOOKUP(Tableau2[[#This Row],[5. type transport]],'Taux émission CO2e'!$A$5:$D$16,4,0)</f>
        <v>0.24099999999999999</v>
      </c>
      <c r="U1223">
        <f>VLOOKUP(Tableau2[[#This Row],[5. type transport]],'Taux émission CO2e'!$A$5:$B$16,2,0)</f>
        <v>1</v>
      </c>
      <c r="V1223">
        <f>VLOOKUP(Tableau2[[#This Row],[5. type transport]],'Taux émission CO2e'!$A$20:$D$31,4,0)</f>
        <v>0</v>
      </c>
      <c r="W1223">
        <f>VLOOKUP(Tableau2[[#This Row],[5. type transport]],'Taux émission CO2e'!$A$20:$B$31,2,0)</f>
        <v>0</v>
      </c>
      <c r="X1223" s="98">
        <f t="shared" si="39"/>
        <v>3.6144794399999998</v>
      </c>
    </row>
    <row r="1224" spans="1:24" x14ac:dyDescent="0.25">
      <c r="A1224">
        <v>2022070063</v>
      </c>
      <c r="B1224" s="95">
        <v>44743</v>
      </c>
      <c r="C1224" s="102">
        <f>YEAR(Tableau2[[#This Row],[2. date saisie]])</f>
        <v>2022</v>
      </c>
      <c r="D1224" s="102">
        <f>MONTH(Tableau2[[#This Row],[2. date saisie]])</f>
        <v>7</v>
      </c>
      <c r="E1224" s="102" t="str">
        <f t="shared" si="38"/>
        <v>07</v>
      </c>
      <c r="F1224" s="102" t="str">
        <f>_xlfn.CONCAT(Tableau2[[#This Row],[2a]],Tableau2[[#This Row],[2c]])</f>
        <v>202207</v>
      </c>
      <c r="G1224" s="96">
        <v>1526001</v>
      </c>
      <c r="H1224">
        <v>400</v>
      </c>
      <c r="I1224" s="102">
        <f>Tableau2[[#This Row],[4. poids OT (kg)]]/1000</f>
        <v>0.4</v>
      </c>
      <c r="J1224" t="s">
        <v>46</v>
      </c>
      <c r="K1224">
        <v>200</v>
      </c>
      <c r="L1224">
        <v>62780</v>
      </c>
      <c r="M1224" t="s">
        <v>113</v>
      </c>
      <c r="N1224">
        <v>91100</v>
      </c>
      <c r="O1224" t="s">
        <v>76</v>
      </c>
      <c r="P1224">
        <v>278.49700000000001</v>
      </c>
      <c r="Q1224" t="s">
        <v>114</v>
      </c>
      <c r="R1224">
        <v>1987</v>
      </c>
      <c r="S1224" t="s">
        <v>78</v>
      </c>
      <c r="T1224">
        <f>VLOOKUP(Tableau2[[#This Row],[5. type transport]],'Taux émission CO2e'!$A$5:$D$16,4,0)</f>
        <v>0.16</v>
      </c>
      <c r="U1224">
        <f>VLOOKUP(Tableau2[[#This Row],[5. type transport]],'Taux émission CO2e'!$A$5:$B$16,2,0)</f>
        <v>0.3</v>
      </c>
      <c r="V1224">
        <f>VLOOKUP(Tableau2[[#This Row],[5. type transport]],'Taux émission CO2e'!$A$20:$D$31,4,0)</f>
        <v>6.7400000000000002E-2</v>
      </c>
      <c r="W1224">
        <f>VLOOKUP(Tableau2[[#This Row],[5. type transport]],'Taux émission CO2e'!$A$20:$B$31,2,0)</f>
        <v>0.7</v>
      </c>
      <c r="X1224" s="98">
        <f t="shared" si="39"/>
        <v>10.602937784000002</v>
      </c>
    </row>
    <row r="1225" spans="1:24" x14ac:dyDescent="0.25">
      <c r="A1225">
        <v>2022070063</v>
      </c>
      <c r="B1225" s="95">
        <v>44743</v>
      </c>
      <c r="C1225" s="102">
        <f>YEAR(Tableau2[[#This Row],[2. date saisie]])</f>
        <v>2022</v>
      </c>
      <c r="D1225" s="102">
        <f>MONTH(Tableau2[[#This Row],[2. date saisie]])</f>
        <v>7</v>
      </c>
      <c r="E1225" s="102" t="str">
        <f t="shared" si="38"/>
        <v>07</v>
      </c>
      <c r="F1225" s="102" t="str">
        <f>_xlfn.CONCAT(Tableau2[[#This Row],[2a]],Tableau2[[#This Row],[2c]])</f>
        <v>202207</v>
      </c>
      <c r="G1225" s="96">
        <v>1526641</v>
      </c>
      <c r="H1225">
        <v>203</v>
      </c>
      <c r="I1225" s="102">
        <f>Tableau2[[#This Row],[4. poids OT (kg)]]/1000</f>
        <v>0.20300000000000001</v>
      </c>
      <c r="J1225" t="s">
        <v>47</v>
      </c>
      <c r="K1225">
        <v>205</v>
      </c>
      <c r="L1225">
        <v>91100</v>
      </c>
      <c r="M1225" t="s">
        <v>70</v>
      </c>
      <c r="N1225">
        <v>21300</v>
      </c>
      <c r="O1225" t="s">
        <v>89</v>
      </c>
      <c r="P1225">
        <v>279.79899999999998</v>
      </c>
      <c r="Q1225" t="s">
        <v>72</v>
      </c>
      <c r="R1225">
        <v>1969</v>
      </c>
      <c r="S1225" t="s">
        <v>69</v>
      </c>
      <c r="T1225">
        <f>VLOOKUP(Tableau2[[#This Row],[5. type transport]],'Taux émission CO2e'!$A$5:$D$16,4,0)</f>
        <v>0.16</v>
      </c>
      <c r="U1225">
        <f>VLOOKUP(Tableau2[[#This Row],[5. type transport]],'Taux émission CO2e'!$A$5:$B$16,2,0)</f>
        <v>0.3</v>
      </c>
      <c r="V1225">
        <f>VLOOKUP(Tableau2[[#This Row],[5. type transport]],'Taux émission CO2e'!$A$20:$D$31,4,0)</f>
        <v>6.7400000000000002E-2</v>
      </c>
      <c r="W1225">
        <f>VLOOKUP(Tableau2[[#This Row],[5. type transport]],'Taux émission CO2e'!$A$20:$B$31,2,0)</f>
        <v>0.7</v>
      </c>
      <c r="X1225" s="98">
        <f t="shared" si="39"/>
        <v>5.4061475704599999</v>
      </c>
    </row>
    <row r="1226" spans="1:24" x14ac:dyDescent="0.25">
      <c r="A1226">
        <v>2022070063</v>
      </c>
      <c r="B1226" s="95">
        <v>44743</v>
      </c>
      <c r="C1226" s="102">
        <f>YEAR(Tableau2[[#This Row],[2. date saisie]])</f>
        <v>2022</v>
      </c>
      <c r="D1226" s="102">
        <f>MONTH(Tableau2[[#This Row],[2. date saisie]])</f>
        <v>7</v>
      </c>
      <c r="E1226" s="102" t="str">
        <f t="shared" si="38"/>
        <v>07</v>
      </c>
      <c r="F1226" s="102" t="str">
        <f>_xlfn.CONCAT(Tableau2[[#This Row],[2a]],Tableau2[[#This Row],[2c]])</f>
        <v>202207</v>
      </c>
      <c r="G1226" s="96">
        <v>1526006</v>
      </c>
      <c r="H1226">
        <v>300</v>
      </c>
      <c r="I1226" s="102">
        <f>Tableau2[[#This Row],[4. poids OT (kg)]]/1000</f>
        <v>0.3</v>
      </c>
      <c r="J1226" t="s">
        <v>47</v>
      </c>
      <c r="K1226">
        <v>260</v>
      </c>
      <c r="L1226">
        <v>8090</v>
      </c>
      <c r="M1226" t="s">
        <v>81</v>
      </c>
      <c r="N1226">
        <v>91100</v>
      </c>
      <c r="O1226" t="s">
        <v>76</v>
      </c>
      <c r="P1226">
        <v>258.04300000000001</v>
      </c>
      <c r="Q1226" t="s">
        <v>124</v>
      </c>
      <c r="R1226">
        <v>1992</v>
      </c>
      <c r="S1226" t="s">
        <v>78</v>
      </c>
      <c r="T1226">
        <f>VLOOKUP(Tableau2[[#This Row],[5. type transport]],'Taux émission CO2e'!$A$5:$D$16,4,0)</f>
        <v>0.16</v>
      </c>
      <c r="U1226">
        <f>VLOOKUP(Tableau2[[#This Row],[5. type transport]],'Taux émission CO2e'!$A$5:$B$16,2,0)</f>
        <v>0.3</v>
      </c>
      <c r="V1226">
        <f>VLOOKUP(Tableau2[[#This Row],[5. type transport]],'Taux émission CO2e'!$A$20:$D$31,4,0)</f>
        <v>6.7400000000000002E-2</v>
      </c>
      <c r="W1226">
        <f>VLOOKUP(Tableau2[[#This Row],[5. type transport]],'Taux émission CO2e'!$A$20:$B$31,2,0)</f>
        <v>0.7</v>
      </c>
      <c r="X1226" s="98">
        <f t="shared" si="39"/>
        <v>7.3681598219999991</v>
      </c>
    </row>
    <row r="1227" spans="1:24" x14ac:dyDescent="0.25">
      <c r="A1227">
        <v>2022070063</v>
      </c>
      <c r="B1227" s="95">
        <v>44743</v>
      </c>
      <c r="C1227" s="102">
        <f>YEAR(Tableau2[[#This Row],[2. date saisie]])</f>
        <v>2022</v>
      </c>
      <c r="D1227" s="102">
        <f>MONTH(Tableau2[[#This Row],[2. date saisie]])</f>
        <v>7</v>
      </c>
      <c r="E1227" s="102" t="str">
        <f t="shared" si="38"/>
        <v>07</v>
      </c>
      <c r="F1227" s="102" t="str">
        <f>_xlfn.CONCAT(Tableau2[[#This Row],[2a]],Tableau2[[#This Row],[2c]])</f>
        <v>202207</v>
      </c>
      <c r="G1227" s="96">
        <v>1526637</v>
      </c>
      <c r="H1227">
        <v>450</v>
      </c>
      <c r="I1227" s="102">
        <f>Tableau2[[#This Row],[4. poids OT (kg)]]/1000</f>
        <v>0.45</v>
      </c>
      <c r="J1227" t="s">
        <v>47</v>
      </c>
      <c r="K1227">
        <v>270</v>
      </c>
      <c r="L1227">
        <v>91100</v>
      </c>
      <c r="M1227" t="s">
        <v>70</v>
      </c>
      <c r="N1227">
        <v>59810</v>
      </c>
      <c r="O1227" t="s">
        <v>104</v>
      </c>
      <c r="P1227">
        <v>248.797</v>
      </c>
      <c r="Q1227" t="s">
        <v>72</v>
      </c>
      <c r="R1227">
        <v>1969</v>
      </c>
      <c r="S1227" t="s">
        <v>69</v>
      </c>
      <c r="T1227">
        <f>VLOOKUP(Tableau2[[#This Row],[5. type transport]],'Taux émission CO2e'!$A$5:$D$16,4,0)</f>
        <v>0.16</v>
      </c>
      <c r="U1227">
        <f>VLOOKUP(Tableau2[[#This Row],[5. type transport]],'Taux émission CO2e'!$A$5:$B$16,2,0)</f>
        <v>0.3</v>
      </c>
      <c r="V1227">
        <f>VLOOKUP(Tableau2[[#This Row],[5. type transport]],'Taux émission CO2e'!$A$20:$D$31,4,0)</f>
        <v>6.7400000000000002E-2</v>
      </c>
      <c r="W1227">
        <f>VLOOKUP(Tableau2[[#This Row],[5. type transport]],'Taux émission CO2e'!$A$20:$B$31,2,0)</f>
        <v>0.7</v>
      </c>
      <c r="X1227" s="98">
        <f t="shared" si="39"/>
        <v>10.656224307</v>
      </c>
    </row>
    <row r="1228" spans="1:24" x14ac:dyDescent="0.25">
      <c r="A1228">
        <v>2022070063</v>
      </c>
      <c r="B1228" s="95">
        <v>44743</v>
      </c>
      <c r="C1228" s="102">
        <f>YEAR(Tableau2[[#This Row],[2. date saisie]])</f>
        <v>2022</v>
      </c>
      <c r="D1228" s="102">
        <f>MONTH(Tableau2[[#This Row],[2. date saisie]])</f>
        <v>7</v>
      </c>
      <c r="E1228" s="102" t="str">
        <f t="shared" si="38"/>
        <v>07</v>
      </c>
      <c r="F1228" s="102" t="str">
        <f>_xlfn.CONCAT(Tableau2[[#This Row],[2a]],Tableau2[[#This Row],[2c]])</f>
        <v>202207</v>
      </c>
      <c r="G1228" s="96">
        <v>1526639</v>
      </c>
      <c r="H1228">
        <v>800</v>
      </c>
      <c r="I1228" s="102">
        <f>Tableau2[[#This Row],[4. poids OT (kg)]]/1000</f>
        <v>0.8</v>
      </c>
      <c r="J1228" t="s">
        <v>46</v>
      </c>
      <c r="K1228">
        <v>399</v>
      </c>
      <c r="L1228">
        <v>91100</v>
      </c>
      <c r="M1228" t="s">
        <v>70</v>
      </c>
      <c r="N1228">
        <v>8090</v>
      </c>
      <c r="O1228" t="s">
        <v>81</v>
      </c>
      <c r="P1228">
        <v>256.911</v>
      </c>
      <c r="Q1228" t="s">
        <v>72</v>
      </c>
      <c r="R1228">
        <v>1969</v>
      </c>
      <c r="S1228" t="s">
        <v>69</v>
      </c>
      <c r="T1228">
        <f>VLOOKUP(Tableau2[[#This Row],[5. type transport]],'Taux émission CO2e'!$A$5:$D$16,4,0)</f>
        <v>0.16</v>
      </c>
      <c r="U1228">
        <f>VLOOKUP(Tableau2[[#This Row],[5. type transport]],'Taux émission CO2e'!$A$5:$B$16,2,0)</f>
        <v>0.3</v>
      </c>
      <c r="V1228">
        <f>VLOOKUP(Tableau2[[#This Row],[5. type transport]],'Taux émission CO2e'!$A$20:$D$31,4,0)</f>
        <v>6.7400000000000002E-2</v>
      </c>
      <c r="W1228">
        <f>VLOOKUP(Tableau2[[#This Row],[5. type transport]],'Taux émission CO2e'!$A$20:$B$31,2,0)</f>
        <v>0.7</v>
      </c>
      <c r="X1228" s="98">
        <f t="shared" si="39"/>
        <v>19.562231184000002</v>
      </c>
    </row>
    <row r="1229" spans="1:24" x14ac:dyDescent="0.25">
      <c r="A1229">
        <v>2022070063</v>
      </c>
      <c r="B1229" s="95">
        <v>44743</v>
      </c>
      <c r="C1229" s="102">
        <f>YEAR(Tableau2[[#This Row],[2. date saisie]])</f>
        <v>2022</v>
      </c>
      <c r="D1229" s="102">
        <f>MONTH(Tableau2[[#This Row],[2. date saisie]])</f>
        <v>7</v>
      </c>
      <c r="E1229" s="102" t="str">
        <f t="shared" si="38"/>
        <v>07</v>
      </c>
      <c r="F1229" s="102" t="str">
        <f>_xlfn.CONCAT(Tableau2[[#This Row],[2a]],Tableau2[[#This Row],[2c]])</f>
        <v>202207</v>
      </c>
      <c r="G1229" s="96">
        <v>1526642</v>
      </c>
      <c r="H1229">
        <v>881</v>
      </c>
      <c r="I1229" s="102">
        <f>Tableau2[[#This Row],[4. poids OT (kg)]]/1000</f>
        <v>0.88100000000000001</v>
      </c>
      <c r="J1229" t="s">
        <v>47</v>
      </c>
      <c r="K1229">
        <v>435</v>
      </c>
      <c r="L1229">
        <v>91100</v>
      </c>
      <c r="M1229" t="s">
        <v>70</v>
      </c>
      <c r="N1229">
        <v>19410</v>
      </c>
      <c r="O1229" t="s">
        <v>183</v>
      </c>
      <c r="P1229">
        <v>458.50700000000001</v>
      </c>
      <c r="Q1229" t="s">
        <v>72</v>
      </c>
      <c r="R1229">
        <v>1969</v>
      </c>
      <c r="S1229" t="s">
        <v>69</v>
      </c>
      <c r="T1229">
        <f>VLOOKUP(Tableau2[[#This Row],[5. type transport]],'Taux émission CO2e'!$A$5:$D$16,4,0)</f>
        <v>0.16</v>
      </c>
      <c r="U1229">
        <f>VLOOKUP(Tableau2[[#This Row],[5. type transport]],'Taux émission CO2e'!$A$5:$B$16,2,0)</f>
        <v>0.3</v>
      </c>
      <c r="V1229">
        <f>VLOOKUP(Tableau2[[#This Row],[5. type transport]],'Taux émission CO2e'!$A$20:$D$31,4,0)</f>
        <v>6.7400000000000002E-2</v>
      </c>
      <c r="W1229">
        <f>VLOOKUP(Tableau2[[#This Row],[5. type transport]],'Taux émission CO2e'!$A$20:$B$31,2,0)</f>
        <v>0.7</v>
      </c>
      <c r="X1229" s="98">
        <f t="shared" si="39"/>
        <v>38.447453405060003</v>
      </c>
    </row>
    <row r="1230" spans="1:24" x14ac:dyDescent="0.25">
      <c r="A1230">
        <v>2022070063</v>
      </c>
      <c r="B1230" s="95">
        <v>44743</v>
      </c>
      <c r="C1230" s="102">
        <f>YEAR(Tableau2[[#This Row],[2. date saisie]])</f>
        <v>2022</v>
      </c>
      <c r="D1230" s="102">
        <f>MONTH(Tableau2[[#This Row],[2. date saisie]])</f>
        <v>7</v>
      </c>
      <c r="E1230" s="102" t="str">
        <f t="shared" si="38"/>
        <v>07</v>
      </c>
      <c r="F1230" s="102" t="str">
        <f>_xlfn.CONCAT(Tableau2[[#This Row],[2a]],Tableau2[[#This Row],[2c]])</f>
        <v>202207</v>
      </c>
      <c r="G1230" s="96">
        <v>1526002</v>
      </c>
      <c r="H1230">
        <v>600</v>
      </c>
      <c r="I1230" s="102">
        <f>Tableau2[[#This Row],[4. poids OT (kg)]]/1000</f>
        <v>0.6</v>
      </c>
      <c r="J1230" t="s">
        <v>47</v>
      </c>
      <c r="K1230">
        <v>470</v>
      </c>
      <c r="L1230">
        <v>13000</v>
      </c>
      <c r="M1230" t="s">
        <v>184</v>
      </c>
      <c r="N1230">
        <v>91100</v>
      </c>
      <c r="O1230" t="s">
        <v>76</v>
      </c>
      <c r="P1230">
        <v>740.09799999999996</v>
      </c>
      <c r="Q1230" t="s">
        <v>185</v>
      </c>
      <c r="R1230">
        <v>1976</v>
      </c>
      <c r="S1230" t="s">
        <v>69</v>
      </c>
      <c r="T1230">
        <f>VLOOKUP(Tableau2[[#This Row],[5. type transport]],'Taux émission CO2e'!$A$5:$D$16,4,0)</f>
        <v>0.16</v>
      </c>
      <c r="U1230">
        <f>VLOOKUP(Tableau2[[#This Row],[5. type transport]],'Taux émission CO2e'!$A$5:$B$16,2,0)</f>
        <v>0.3</v>
      </c>
      <c r="V1230">
        <f>VLOOKUP(Tableau2[[#This Row],[5. type transport]],'Taux émission CO2e'!$A$20:$D$31,4,0)</f>
        <v>6.7400000000000002E-2</v>
      </c>
      <c r="W1230">
        <f>VLOOKUP(Tableau2[[#This Row],[5. type transport]],'Taux émission CO2e'!$A$20:$B$31,2,0)</f>
        <v>0.7</v>
      </c>
      <c r="X1230" s="98">
        <f t="shared" si="39"/>
        <v>42.265516583999997</v>
      </c>
    </row>
    <row r="1231" spans="1:24" x14ac:dyDescent="0.25">
      <c r="A1231">
        <v>2022070063</v>
      </c>
      <c r="B1231" s="95">
        <v>44746</v>
      </c>
      <c r="C1231" s="102">
        <f>YEAR(Tableau2[[#This Row],[2. date saisie]])</f>
        <v>2022</v>
      </c>
      <c r="D1231" s="102">
        <f>MONTH(Tableau2[[#This Row],[2. date saisie]])</f>
        <v>7</v>
      </c>
      <c r="E1231" s="102" t="str">
        <f t="shared" si="38"/>
        <v>07</v>
      </c>
      <c r="F1231" s="102" t="str">
        <f>_xlfn.CONCAT(Tableau2[[#This Row],[2a]],Tableau2[[#This Row],[2c]])</f>
        <v>202207</v>
      </c>
      <c r="G1231" s="96">
        <v>1527087</v>
      </c>
      <c r="H1231">
        <v>102</v>
      </c>
      <c r="I1231" s="102">
        <f>Tableau2[[#This Row],[4. poids OT (kg)]]/1000</f>
        <v>0.10199999999999999</v>
      </c>
      <c r="J1231" t="s">
        <v>47</v>
      </c>
      <c r="K1231">
        <v>100</v>
      </c>
      <c r="L1231">
        <v>91100</v>
      </c>
      <c r="M1231" t="s">
        <v>70</v>
      </c>
      <c r="N1231">
        <v>62620</v>
      </c>
      <c r="O1231" t="s">
        <v>127</v>
      </c>
      <c r="P1231">
        <v>245.798</v>
      </c>
      <c r="Q1231" t="s">
        <v>72</v>
      </c>
      <c r="R1231">
        <v>1969</v>
      </c>
      <c r="S1231" t="s">
        <v>69</v>
      </c>
      <c r="T1231">
        <f>VLOOKUP(Tableau2[[#This Row],[5. type transport]],'Taux émission CO2e'!$A$5:$D$16,4,0)</f>
        <v>0.16</v>
      </c>
      <c r="U1231">
        <f>VLOOKUP(Tableau2[[#This Row],[5. type transport]],'Taux émission CO2e'!$A$5:$B$16,2,0)</f>
        <v>0.3</v>
      </c>
      <c r="V1231">
        <f>VLOOKUP(Tableau2[[#This Row],[5. type transport]],'Taux émission CO2e'!$A$20:$D$31,4,0)</f>
        <v>6.7400000000000002E-2</v>
      </c>
      <c r="W1231">
        <f>VLOOKUP(Tableau2[[#This Row],[5. type transport]],'Taux émission CO2e'!$A$20:$B$31,2,0)</f>
        <v>0.7</v>
      </c>
      <c r="X1231" s="98">
        <f t="shared" si="39"/>
        <v>2.38629547128</v>
      </c>
    </row>
    <row r="1232" spans="1:24" x14ac:dyDescent="0.25">
      <c r="A1232">
        <v>2022070063</v>
      </c>
      <c r="B1232" s="95">
        <v>44746</v>
      </c>
      <c r="C1232" s="102">
        <f>YEAR(Tableau2[[#This Row],[2. date saisie]])</f>
        <v>2022</v>
      </c>
      <c r="D1232" s="102">
        <f>MONTH(Tableau2[[#This Row],[2. date saisie]])</f>
        <v>7</v>
      </c>
      <c r="E1232" s="102" t="str">
        <f t="shared" si="38"/>
        <v>07</v>
      </c>
      <c r="F1232" s="102" t="str">
        <f>_xlfn.CONCAT(Tableau2[[#This Row],[2a]],Tableau2[[#This Row],[2c]])</f>
        <v>202207</v>
      </c>
      <c r="G1232" s="96">
        <v>1527089</v>
      </c>
      <c r="H1232">
        <v>158</v>
      </c>
      <c r="I1232" s="102">
        <f>Tableau2[[#This Row],[4. poids OT (kg)]]/1000</f>
        <v>0.158</v>
      </c>
      <c r="J1232" t="s">
        <v>47</v>
      </c>
      <c r="K1232">
        <v>140</v>
      </c>
      <c r="L1232">
        <v>91100</v>
      </c>
      <c r="M1232" t="s">
        <v>70</v>
      </c>
      <c r="N1232">
        <v>87000</v>
      </c>
      <c r="O1232" t="s">
        <v>207</v>
      </c>
      <c r="P1232">
        <v>390.036</v>
      </c>
      <c r="Q1232" t="s">
        <v>72</v>
      </c>
      <c r="R1232">
        <v>1969</v>
      </c>
      <c r="S1232" t="s">
        <v>69</v>
      </c>
      <c r="T1232">
        <f>VLOOKUP(Tableau2[[#This Row],[5. type transport]],'Taux émission CO2e'!$A$5:$D$16,4,0)</f>
        <v>0.16</v>
      </c>
      <c r="U1232">
        <f>VLOOKUP(Tableau2[[#This Row],[5. type transport]],'Taux émission CO2e'!$A$5:$B$16,2,0)</f>
        <v>0.3</v>
      </c>
      <c r="V1232">
        <f>VLOOKUP(Tableau2[[#This Row],[5. type transport]],'Taux émission CO2e'!$A$20:$D$31,4,0)</f>
        <v>6.7400000000000002E-2</v>
      </c>
      <c r="W1232">
        <f>VLOOKUP(Tableau2[[#This Row],[5. type transport]],'Taux émission CO2e'!$A$20:$B$31,2,0)</f>
        <v>0.7</v>
      </c>
      <c r="X1232" s="98">
        <f t="shared" si="39"/>
        <v>5.8655329838399997</v>
      </c>
    </row>
    <row r="1233" spans="1:24" x14ac:dyDescent="0.25">
      <c r="A1233">
        <v>2022070063</v>
      </c>
      <c r="B1233" s="95">
        <v>44746</v>
      </c>
      <c r="C1233" s="102">
        <f>YEAR(Tableau2[[#This Row],[2. date saisie]])</f>
        <v>2022</v>
      </c>
      <c r="D1233" s="102">
        <f>MONTH(Tableau2[[#This Row],[2. date saisie]])</f>
        <v>7</v>
      </c>
      <c r="E1233" s="102" t="str">
        <f t="shared" si="38"/>
        <v>07</v>
      </c>
      <c r="F1233" s="102" t="str">
        <f>_xlfn.CONCAT(Tableau2[[#This Row],[2a]],Tableau2[[#This Row],[2c]])</f>
        <v>202207</v>
      </c>
      <c r="G1233" s="96">
        <v>1525886</v>
      </c>
      <c r="H1233">
        <v>450</v>
      </c>
      <c r="I1233" s="102">
        <f>Tableau2[[#This Row],[4. poids OT (kg)]]/1000</f>
        <v>0.45</v>
      </c>
      <c r="J1233" t="s">
        <v>47</v>
      </c>
      <c r="K1233">
        <v>355</v>
      </c>
      <c r="L1233">
        <v>31390</v>
      </c>
      <c r="M1233" t="s">
        <v>222</v>
      </c>
      <c r="N1233">
        <v>91100</v>
      </c>
      <c r="O1233" t="s">
        <v>76</v>
      </c>
      <c r="P1233">
        <v>711.98699999999997</v>
      </c>
      <c r="Q1233" t="s">
        <v>223</v>
      </c>
      <c r="R1233">
        <v>1999</v>
      </c>
      <c r="S1233" t="s">
        <v>78</v>
      </c>
      <c r="T1233">
        <f>VLOOKUP(Tableau2[[#This Row],[5. type transport]],'Taux émission CO2e'!$A$5:$D$16,4,0)</f>
        <v>0.16</v>
      </c>
      <c r="U1233">
        <f>VLOOKUP(Tableau2[[#This Row],[5. type transport]],'Taux émission CO2e'!$A$5:$B$16,2,0)</f>
        <v>0.3</v>
      </c>
      <c r="V1233">
        <f>VLOOKUP(Tableau2[[#This Row],[5. type transport]],'Taux émission CO2e'!$A$20:$D$31,4,0)</f>
        <v>6.7400000000000002E-2</v>
      </c>
      <c r="W1233">
        <f>VLOOKUP(Tableau2[[#This Row],[5. type transport]],'Taux émission CO2e'!$A$20:$B$31,2,0)</f>
        <v>0.7</v>
      </c>
      <c r="X1233" s="98">
        <f t="shared" si="39"/>
        <v>30.495115197000001</v>
      </c>
    </row>
    <row r="1234" spans="1:24" x14ac:dyDescent="0.25">
      <c r="A1234">
        <v>2022070063</v>
      </c>
      <c r="B1234" s="95">
        <v>44746</v>
      </c>
      <c r="C1234" s="102">
        <f>YEAR(Tableau2[[#This Row],[2. date saisie]])</f>
        <v>2022</v>
      </c>
      <c r="D1234" s="102">
        <f>MONTH(Tableau2[[#This Row],[2. date saisie]])</f>
        <v>7</v>
      </c>
      <c r="E1234" s="102" t="str">
        <f t="shared" si="38"/>
        <v>07</v>
      </c>
      <c r="F1234" s="102" t="str">
        <f>_xlfn.CONCAT(Tableau2[[#This Row],[2a]],Tableau2[[#This Row],[2c]])</f>
        <v>202207</v>
      </c>
      <c r="G1234" s="96">
        <v>1527088</v>
      </c>
      <c r="H1234">
        <v>439</v>
      </c>
      <c r="I1234" s="102">
        <f>Tableau2[[#This Row],[4. poids OT (kg)]]/1000</f>
        <v>0.439</v>
      </c>
      <c r="J1234" t="s">
        <v>47</v>
      </c>
      <c r="K1234">
        <v>360</v>
      </c>
      <c r="L1234">
        <v>91100</v>
      </c>
      <c r="M1234" t="s">
        <v>70</v>
      </c>
      <c r="N1234">
        <v>67100</v>
      </c>
      <c r="O1234" t="s">
        <v>79</v>
      </c>
      <c r="P1234">
        <v>515.798</v>
      </c>
      <c r="Q1234" t="s">
        <v>72</v>
      </c>
      <c r="R1234">
        <v>1969</v>
      </c>
      <c r="S1234" t="s">
        <v>69</v>
      </c>
      <c r="T1234">
        <f>VLOOKUP(Tableau2[[#This Row],[5. type transport]],'Taux émission CO2e'!$A$5:$D$16,4,0)</f>
        <v>0.16</v>
      </c>
      <c r="U1234">
        <f>VLOOKUP(Tableau2[[#This Row],[5. type transport]],'Taux émission CO2e'!$A$5:$B$16,2,0)</f>
        <v>0.3</v>
      </c>
      <c r="V1234">
        <f>VLOOKUP(Tableau2[[#This Row],[5. type transport]],'Taux émission CO2e'!$A$20:$D$31,4,0)</f>
        <v>6.7400000000000002E-2</v>
      </c>
      <c r="W1234">
        <f>VLOOKUP(Tableau2[[#This Row],[5. type transport]],'Taux émission CO2e'!$A$20:$B$31,2,0)</f>
        <v>0.7</v>
      </c>
      <c r="X1234" s="98">
        <f t="shared" si="39"/>
        <v>21.552113947960002</v>
      </c>
    </row>
    <row r="1235" spans="1:24" x14ac:dyDescent="0.25">
      <c r="A1235">
        <v>2022070063</v>
      </c>
      <c r="B1235" s="95">
        <v>44746</v>
      </c>
      <c r="C1235" s="102">
        <f>YEAR(Tableau2[[#This Row],[2. date saisie]])</f>
        <v>2022</v>
      </c>
      <c r="D1235" s="102">
        <f>MONTH(Tableau2[[#This Row],[2. date saisie]])</f>
        <v>7</v>
      </c>
      <c r="E1235" s="102" t="str">
        <f t="shared" si="38"/>
        <v>07</v>
      </c>
      <c r="F1235" s="102" t="str">
        <f>_xlfn.CONCAT(Tableau2[[#This Row],[2a]],Tableau2[[#This Row],[2c]])</f>
        <v>202207</v>
      </c>
      <c r="G1235" s="96">
        <v>1526606</v>
      </c>
      <c r="H1235">
        <v>450</v>
      </c>
      <c r="I1235" s="102">
        <f>Tableau2[[#This Row],[4. poids OT (kg)]]/1000</f>
        <v>0.45</v>
      </c>
      <c r="J1235" t="s">
        <v>47</v>
      </c>
      <c r="K1235">
        <v>450</v>
      </c>
      <c r="L1235">
        <v>39570</v>
      </c>
      <c r="M1235" t="s">
        <v>115</v>
      </c>
      <c r="N1235">
        <v>91100</v>
      </c>
      <c r="O1235" t="s">
        <v>76</v>
      </c>
      <c r="P1235">
        <v>380.58600000000001</v>
      </c>
      <c r="Q1235" t="s">
        <v>116</v>
      </c>
      <c r="R1235">
        <v>1986</v>
      </c>
      <c r="S1235" t="s">
        <v>69</v>
      </c>
      <c r="T1235">
        <f>VLOOKUP(Tableau2[[#This Row],[5. type transport]],'Taux émission CO2e'!$A$5:$D$16,4,0)</f>
        <v>0.16</v>
      </c>
      <c r="U1235">
        <f>VLOOKUP(Tableau2[[#This Row],[5. type transport]],'Taux émission CO2e'!$A$5:$B$16,2,0)</f>
        <v>0.3</v>
      </c>
      <c r="V1235">
        <f>VLOOKUP(Tableau2[[#This Row],[5. type transport]],'Taux émission CO2e'!$A$20:$D$31,4,0)</f>
        <v>6.7400000000000002E-2</v>
      </c>
      <c r="W1235">
        <f>VLOOKUP(Tableau2[[#This Row],[5. type transport]],'Taux émission CO2e'!$A$20:$B$31,2,0)</f>
        <v>0.7</v>
      </c>
      <c r="X1235" s="98">
        <f t="shared" si="39"/>
        <v>16.300878965999999</v>
      </c>
    </row>
    <row r="1236" spans="1:24" x14ac:dyDescent="0.25">
      <c r="A1236">
        <v>2022070063</v>
      </c>
      <c r="B1236" s="95">
        <v>44746</v>
      </c>
      <c r="C1236" s="102">
        <f>YEAR(Tableau2[[#This Row],[2. date saisie]])</f>
        <v>2022</v>
      </c>
      <c r="D1236" s="102">
        <f>MONTH(Tableau2[[#This Row],[2. date saisie]])</f>
        <v>7</v>
      </c>
      <c r="E1236" s="102" t="str">
        <f t="shared" si="38"/>
        <v>07</v>
      </c>
      <c r="F1236" s="102" t="str">
        <f>_xlfn.CONCAT(Tableau2[[#This Row],[2a]],Tableau2[[#This Row],[2c]])</f>
        <v>202207</v>
      </c>
      <c r="G1236" s="96">
        <v>1526605</v>
      </c>
      <c r="H1236">
        <v>1000</v>
      </c>
      <c r="I1236" s="102">
        <f>Tableau2[[#This Row],[4. poids OT (kg)]]/1000</f>
        <v>1</v>
      </c>
      <c r="J1236" t="s">
        <v>46</v>
      </c>
      <c r="K1236">
        <v>520</v>
      </c>
      <c r="L1236">
        <v>67100</v>
      </c>
      <c r="M1236" t="s">
        <v>73</v>
      </c>
      <c r="N1236">
        <v>91100</v>
      </c>
      <c r="O1236" t="s">
        <v>76</v>
      </c>
      <c r="P1236">
        <v>516.47400000000005</v>
      </c>
      <c r="Q1236" t="s">
        <v>75</v>
      </c>
      <c r="R1236">
        <v>1987</v>
      </c>
      <c r="S1236" t="s">
        <v>69</v>
      </c>
      <c r="T1236">
        <f>VLOOKUP(Tableau2[[#This Row],[5. type transport]],'Taux émission CO2e'!$A$5:$D$16,4,0)</f>
        <v>0.16</v>
      </c>
      <c r="U1236">
        <f>VLOOKUP(Tableau2[[#This Row],[5. type transport]],'Taux émission CO2e'!$A$5:$B$16,2,0)</f>
        <v>0.3</v>
      </c>
      <c r="V1236">
        <f>VLOOKUP(Tableau2[[#This Row],[5. type transport]],'Taux émission CO2e'!$A$20:$D$31,4,0)</f>
        <v>6.7400000000000002E-2</v>
      </c>
      <c r="W1236">
        <f>VLOOKUP(Tableau2[[#This Row],[5. type transport]],'Taux émission CO2e'!$A$20:$B$31,2,0)</f>
        <v>0.7</v>
      </c>
      <c r="X1236" s="98">
        <f t="shared" si="39"/>
        <v>49.157995320000005</v>
      </c>
    </row>
    <row r="1237" spans="1:24" x14ac:dyDescent="0.25">
      <c r="A1237">
        <v>2022070063</v>
      </c>
      <c r="B1237" s="95">
        <v>44747</v>
      </c>
      <c r="C1237" s="102">
        <f>YEAR(Tableau2[[#This Row],[2. date saisie]])</f>
        <v>2022</v>
      </c>
      <c r="D1237" s="102">
        <f>MONTH(Tableau2[[#This Row],[2. date saisie]])</f>
        <v>7</v>
      </c>
      <c r="E1237" s="102" t="str">
        <f t="shared" si="38"/>
        <v>07</v>
      </c>
      <c r="F1237" s="102" t="str">
        <f>_xlfn.CONCAT(Tableau2[[#This Row],[2a]],Tableau2[[#This Row],[2c]])</f>
        <v>202207</v>
      </c>
      <c r="G1237" s="96">
        <v>1527158</v>
      </c>
      <c r="H1237">
        <v>300</v>
      </c>
      <c r="I1237" s="102">
        <f>Tableau2[[#This Row],[4. poids OT (kg)]]/1000</f>
        <v>0.3</v>
      </c>
      <c r="J1237" t="s">
        <v>39</v>
      </c>
      <c r="K1237">
        <v>100</v>
      </c>
      <c r="L1237">
        <v>94440</v>
      </c>
      <c r="M1237" t="s">
        <v>87</v>
      </c>
      <c r="N1237">
        <v>91100</v>
      </c>
      <c r="O1237" t="s">
        <v>76</v>
      </c>
      <c r="P1237">
        <v>33.991</v>
      </c>
      <c r="Q1237" t="s">
        <v>88</v>
      </c>
      <c r="R1237">
        <v>1976</v>
      </c>
      <c r="S1237" t="s">
        <v>69</v>
      </c>
      <c r="T1237">
        <f>VLOOKUP(Tableau2[[#This Row],[5. type transport]],'Taux émission CO2e'!$A$5:$D$16,4,0)</f>
        <v>0.24099999999999999</v>
      </c>
      <c r="U1237">
        <f>VLOOKUP(Tableau2[[#This Row],[5. type transport]],'Taux émission CO2e'!$A$5:$B$16,2,0)</f>
        <v>1</v>
      </c>
      <c r="V1237">
        <f>VLOOKUP(Tableau2[[#This Row],[5. type transport]],'Taux émission CO2e'!$A$20:$D$31,4,0)</f>
        <v>0</v>
      </c>
      <c r="W1237">
        <f>VLOOKUP(Tableau2[[#This Row],[5. type transport]],'Taux émission CO2e'!$A$20:$B$31,2,0)</f>
        <v>0</v>
      </c>
      <c r="X1237" s="98">
        <f t="shared" si="39"/>
        <v>2.4575492999999997</v>
      </c>
    </row>
    <row r="1238" spans="1:24" x14ac:dyDescent="0.25">
      <c r="A1238">
        <v>2022070063</v>
      </c>
      <c r="B1238" s="95">
        <v>44747</v>
      </c>
      <c r="C1238" s="102">
        <f>YEAR(Tableau2[[#This Row],[2. date saisie]])</f>
        <v>2022</v>
      </c>
      <c r="D1238" s="102">
        <f>MONTH(Tableau2[[#This Row],[2. date saisie]])</f>
        <v>7</v>
      </c>
      <c r="E1238" s="102" t="str">
        <f t="shared" si="38"/>
        <v>07</v>
      </c>
      <c r="F1238" s="102" t="str">
        <f>_xlfn.CONCAT(Tableau2[[#This Row],[2a]],Tableau2[[#This Row],[2c]])</f>
        <v>202207</v>
      </c>
      <c r="G1238" s="96">
        <v>1527762</v>
      </c>
      <c r="H1238">
        <v>189</v>
      </c>
      <c r="I1238" s="102">
        <f>Tableau2[[#This Row],[4. poids OT (kg)]]/1000</f>
        <v>0.189</v>
      </c>
      <c r="J1238" t="s">
        <v>47</v>
      </c>
      <c r="K1238">
        <v>155</v>
      </c>
      <c r="L1238">
        <v>91100</v>
      </c>
      <c r="M1238" t="s">
        <v>70</v>
      </c>
      <c r="N1238">
        <v>8090</v>
      </c>
      <c r="O1238" t="s">
        <v>81</v>
      </c>
      <c r="P1238">
        <v>256.911</v>
      </c>
      <c r="Q1238" t="s">
        <v>72</v>
      </c>
      <c r="R1238">
        <v>1969</v>
      </c>
      <c r="S1238" t="s">
        <v>69</v>
      </c>
      <c r="T1238">
        <f>VLOOKUP(Tableau2[[#This Row],[5. type transport]],'Taux émission CO2e'!$A$5:$D$16,4,0)</f>
        <v>0.16</v>
      </c>
      <c r="U1238">
        <f>VLOOKUP(Tableau2[[#This Row],[5. type transport]],'Taux émission CO2e'!$A$5:$B$16,2,0)</f>
        <v>0.3</v>
      </c>
      <c r="V1238">
        <f>VLOOKUP(Tableau2[[#This Row],[5. type transport]],'Taux émission CO2e'!$A$20:$D$31,4,0)</f>
        <v>6.7400000000000002E-2</v>
      </c>
      <c r="W1238">
        <f>VLOOKUP(Tableau2[[#This Row],[5. type transport]],'Taux émission CO2e'!$A$20:$B$31,2,0)</f>
        <v>0.7</v>
      </c>
      <c r="X1238" s="98">
        <f t="shared" si="39"/>
        <v>4.6215771172200002</v>
      </c>
    </row>
    <row r="1239" spans="1:24" x14ac:dyDescent="0.25">
      <c r="A1239">
        <v>2022070063</v>
      </c>
      <c r="B1239" s="95">
        <v>44747</v>
      </c>
      <c r="C1239" s="102">
        <f>YEAR(Tableau2[[#This Row],[2. date saisie]])</f>
        <v>2022</v>
      </c>
      <c r="D1239" s="102">
        <f>MONTH(Tableau2[[#This Row],[2. date saisie]])</f>
        <v>7</v>
      </c>
      <c r="E1239" s="102" t="str">
        <f t="shared" si="38"/>
        <v>07</v>
      </c>
      <c r="F1239" s="102" t="str">
        <f>_xlfn.CONCAT(Tableau2[[#This Row],[2a]],Tableau2[[#This Row],[2c]])</f>
        <v>202207</v>
      </c>
      <c r="G1239" s="96">
        <v>1527826</v>
      </c>
      <c r="H1239">
        <v>170</v>
      </c>
      <c r="I1239" s="102">
        <f>Tableau2[[#This Row],[4. poids OT (kg)]]/1000</f>
        <v>0.17</v>
      </c>
      <c r="J1239" t="s">
        <v>47</v>
      </c>
      <c r="K1239">
        <v>159</v>
      </c>
      <c r="L1239">
        <v>91100</v>
      </c>
      <c r="M1239" t="s">
        <v>70</v>
      </c>
      <c r="N1239">
        <v>13000</v>
      </c>
      <c r="O1239" t="s">
        <v>80</v>
      </c>
      <c r="P1239">
        <v>740.44500000000005</v>
      </c>
      <c r="Q1239" t="s">
        <v>72</v>
      </c>
      <c r="R1239">
        <v>1969</v>
      </c>
      <c r="S1239" t="s">
        <v>69</v>
      </c>
      <c r="T1239">
        <f>VLOOKUP(Tableau2[[#This Row],[5. type transport]],'Taux émission CO2e'!$A$5:$D$16,4,0)</f>
        <v>0.16</v>
      </c>
      <c r="U1239">
        <f>VLOOKUP(Tableau2[[#This Row],[5. type transport]],'Taux émission CO2e'!$A$5:$B$16,2,0)</f>
        <v>0.3</v>
      </c>
      <c r="V1239">
        <f>VLOOKUP(Tableau2[[#This Row],[5. type transport]],'Taux émission CO2e'!$A$20:$D$31,4,0)</f>
        <v>6.7400000000000002E-2</v>
      </c>
      <c r="W1239">
        <f>VLOOKUP(Tableau2[[#This Row],[5. type transport]],'Taux émission CO2e'!$A$20:$B$31,2,0)</f>
        <v>0.7</v>
      </c>
      <c r="X1239" s="98">
        <f t="shared" si="39"/>
        <v>11.980844367000003</v>
      </c>
    </row>
    <row r="1240" spans="1:24" x14ac:dyDescent="0.25">
      <c r="A1240">
        <v>2022070063</v>
      </c>
      <c r="B1240" s="95">
        <v>44747</v>
      </c>
      <c r="C1240" s="102">
        <f>YEAR(Tableau2[[#This Row],[2. date saisie]])</f>
        <v>2022</v>
      </c>
      <c r="D1240" s="102">
        <f>MONTH(Tableau2[[#This Row],[2. date saisie]])</f>
        <v>7</v>
      </c>
      <c r="E1240" s="102" t="str">
        <f t="shared" si="38"/>
        <v>07</v>
      </c>
      <c r="F1240" s="102" t="str">
        <f>_xlfn.CONCAT(Tableau2[[#This Row],[2a]],Tableau2[[#This Row],[2c]])</f>
        <v>202207</v>
      </c>
      <c r="G1240" s="96">
        <v>1527763</v>
      </c>
      <c r="H1240">
        <v>227</v>
      </c>
      <c r="I1240" s="102">
        <f>Tableau2[[#This Row],[4. poids OT (kg)]]/1000</f>
        <v>0.22700000000000001</v>
      </c>
      <c r="J1240" t="s">
        <v>47</v>
      </c>
      <c r="K1240">
        <v>165</v>
      </c>
      <c r="L1240">
        <v>91100</v>
      </c>
      <c r="M1240" t="s">
        <v>70</v>
      </c>
      <c r="N1240">
        <v>26750</v>
      </c>
      <c r="O1240" t="s">
        <v>86</v>
      </c>
      <c r="P1240">
        <v>541.17999999999995</v>
      </c>
      <c r="Q1240" t="s">
        <v>72</v>
      </c>
      <c r="R1240">
        <v>1969</v>
      </c>
      <c r="S1240" t="s">
        <v>69</v>
      </c>
      <c r="T1240">
        <f>VLOOKUP(Tableau2[[#This Row],[5. type transport]],'Taux émission CO2e'!$A$5:$D$16,4,0)</f>
        <v>0.16</v>
      </c>
      <c r="U1240">
        <f>VLOOKUP(Tableau2[[#This Row],[5. type transport]],'Taux émission CO2e'!$A$5:$B$16,2,0)</f>
        <v>0.3</v>
      </c>
      <c r="V1240">
        <f>VLOOKUP(Tableau2[[#This Row],[5. type transport]],'Taux émission CO2e'!$A$20:$D$31,4,0)</f>
        <v>6.7400000000000002E-2</v>
      </c>
      <c r="W1240">
        <f>VLOOKUP(Tableau2[[#This Row],[5. type transport]],'Taux émission CO2e'!$A$20:$B$31,2,0)</f>
        <v>0.7</v>
      </c>
      <c r="X1240" s="98">
        <f t="shared" si="39"/>
        <v>11.6926593148</v>
      </c>
    </row>
    <row r="1241" spans="1:24" x14ac:dyDescent="0.25">
      <c r="A1241">
        <v>2022070063</v>
      </c>
      <c r="B1241" s="95">
        <v>44747</v>
      </c>
      <c r="C1241" s="102">
        <f>YEAR(Tableau2[[#This Row],[2. date saisie]])</f>
        <v>2022</v>
      </c>
      <c r="D1241" s="102">
        <f>MONTH(Tableau2[[#This Row],[2. date saisie]])</f>
        <v>7</v>
      </c>
      <c r="E1241" s="102" t="str">
        <f t="shared" si="38"/>
        <v>07</v>
      </c>
      <c r="F1241" s="102" t="str">
        <f>_xlfn.CONCAT(Tableau2[[#This Row],[2a]],Tableau2[[#This Row],[2c]])</f>
        <v>202207</v>
      </c>
      <c r="G1241" s="96">
        <v>1527825</v>
      </c>
      <c r="H1241">
        <v>378</v>
      </c>
      <c r="I1241" s="102">
        <f>Tableau2[[#This Row],[4. poids OT (kg)]]/1000</f>
        <v>0.378</v>
      </c>
      <c r="J1241" t="s">
        <v>46</v>
      </c>
      <c r="K1241">
        <v>178</v>
      </c>
      <c r="L1241">
        <v>91100</v>
      </c>
      <c r="M1241" t="s">
        <v>70</v>
      </c>
      <c r="N1241">
        <v>59810</v>
      </c>
      <c r="O1241" t="s">
        <v>104</v>
      </c>
      <c r="P1241">
        <v>248.797</v>
      </c>
      <c r="Q1241" t="s">
        <v>72</v>
      </c>
      <c r="R1241">
        <v>1969</v>
      </c>
      <c r="S1241" t="s">
        <v>69</v>
      </c>
      <c r="T1241">
        <f>VLOOKUP(Tableau2[[#This Row],[5. type transport]],'Taux émission CO2e'!$A$5:$D$16,4,0)</f>
        <v>0.16</v>
      </c>
      <c r="U1241">
        <f>VLOOKUP(Tableau2[[#This Row],[5. type transport]],'Taux émission CO2e'!$A$5:$B$16,2,0)</f>
        <v>0.3</v>
      </c>
      <c r="V1241">
        <f>VLOOKUP(Tableau2[[#This Row],[5. type transport]],'Taux émission CO2e'!$A$20:$D$31,4,0)</f>
        <v>6.7400000000000002E-2</v>
      </c>
      <c r="W1241">
        <f>VLOOKUP(Tableau2[[#This Row],[5. type transport]],'Taux émission CO2e'!$A$20:$B$31,2,0)</f>
        <v>0.7</v>
      </c>
      <c r="X1241" s="98">
        <f t="shared" si="39"/>
        <v>8.9512284178799995</v>
      </c>
    </row>
    <row r="1242" spans="1:24" x14ac:dyDescent="0.25">
      <c r="A1242">
        <v>2022070063</v>
      </c>
      <c r="B1242" s="95">
        <v>44747</v>
      </c>
      <c r="C1242" s="102">
        <f>YEAR(Tableau2[[#This Row],[2. date saisie]])</f>
        <v>2022</v>
      </c>
      <c r="D1242" s="102">
        <f>MONTH(Tableau2[[#This Row],[2. date saisie]])</f>
        <v>7</v>
      </c>
      <c r="E1242" s="102" t="str">
        <f t="shared" si="38"/>
        <v>07</v>
      </c>
      <c r="F1242" s="102" t="str">
        <f>_xlfn.CONCAT(Tableau2[[#This Row],[2a]],Tableau2[[#This Row],[2c]])</f>
        <v>202207</v>
      </c>
      <c r="G1242" s="96">
        <v>1527764</v>
      </c>
      <c r="H1242">
        <v>604</v>
      </c>
      <c r="I1242" s="102">
        <f>Tableau2[[#This Row],[4. poids OT (kg)]]/1000</f>
        <v>0.60399999999999998</v>
      </c>
      <c r="J1242" t="s">
        <v>46</v>
      </c>
      <c r="K1242">
        <v>220</v>
      </c>
      <c r="L1242">
        <v>91100</v>
      </c>
      <c r="M1242" t="s">
        <v>70</v>
      </c>
      <c r="N1242">
        <v>59100</v>
      </c>
      <c r="O1242" t="s">
        <v>74</v>
      </c>
      <c r="P1242">
        <v>266.166</v>
      </c>
      <c r="Q1242" t="s">
        <v>72</v>
      </c>
      <c r="R1242">
        <v>1969</v>
      </c>
      <c r="S1242" t="s">
        <v>69</v>
      </c>
      <c r="T1242">
        <f>VLOOKUP(Tableau2[[#This Row],[5. type transport]],'Taux émission CO2e'!$A$5:$D$16,4,0)</f>
        <v>0.16</v>
      </c>
      <c r="U1242">
        <f>VLOOKUP(Tableau2[[#This Row],[5. type transport]],'Taux émission CO2e'!$A$5:$B$16,2,0)</f>
        <v>0.3</v>
      </c>
      <c r="V1242">
        <f>VLOOKUP(Tableau2[[#This Row],[5. type transport]],'Taux émission CO2e'!$A$20:$D$31,4,0)</f>
        <v>6.7400000000000002E-2</v>
      </c>
      <c r="W1242">
        <f>VLOOKUP(Tableau2[[#This Row],[5. type transport]],'Taux émission CO2e'!$A$20:$B$31,2,0)</f>
        <v>0.7</v>
      </c>
      <c r="X1242" s="98">
        <f t="shared" si="39"/>
        <v>15.30154264752</v>
      </c>
    </row>
    <row r="1243" spans="1:24" x14ac:dyDescent="0.25">
      <c r="A1243">
        <v>2022070063</v>
      </c>
      <c r="B1243" s="95">
        <v>44748</v>
      </c>
      <c r="C1243" s="102">
        <f>YEAR(Tableau2[[#This Row],[2. date saisie]])</f>
        <v>2022</v>
      </c>
      <c r="D1243" s="102">
        <f>MONTH(Tableau2[[#This Row],[2. date saisie]])</f>
        <v>7</v>
      </c>
      <c r="E1243" s="102" t="str">
        <f t="shared" si="38"/>
        <v>07</v>
      </c>
      <c r="F1243" s="102" t="str">
        <f>_xlfn.CONCAT(Tableau2[[#This Row],[2a]],Tableau2[[#This Row],[2c]])</f>
        <v>202207</v>
      </c>
      <c r="G1243" s="96">
        <v>1527944</v>
      </c>
      <c r="H1243">
        <v>300</v>
      </c>
      <c r="I1243" s="102">
        <f>Tableau2[[#This Row],[4. poids OT (kg)]]/1000</f>
        <v>0.3</v>
      </c>
      <c r="J1243" t="s">
        <v>46</v>
      </c>
      <c r="K1243">
        <v>188</v>
      </c>
      <c r="L1243">
        <v>21300</v>
      </c>
      <c r="M1243" t="s">
        <v>94</v>
      </c>
      <c r="N1243">
        <v>91100</v>
      </c>
      <c r="O1243" t="s">
        <v>76</v>
      </c>
      <c r="P1243">
        <v>278.14499999999998</v>
      </c>
      <c r="Q1243" t="s">
        <v>95</v>
      </c>
      <c r="R1243">
        <v>1995</v>
      </c>
      <c r="S1243" t="s">
        <v>78</v>
      </c>
      <c r="T1243">
        <f>VLOOKUP(Tableau2[[#This Row],[5. type transport]],'Taux émission CO2e'!$A$5:$D$16,4,0)</f>
        <v>0.16</v>
      </c>
      <c r="U1243">
        <f>VLOOKUP(Tableau2[[#This Row],[5. type transport]],'Taux émission CO2e'!$A$5:$B$16,2,0)</f>
        <v>0.3</v>
      </c>
      <c r="V1243">
        <f>VLOOKUP(Tableau2[[#This Row],[5. type transport]],'Taux émission CO2e'!$A$20:$D$31,4,0)</f>
        <v>6.7400000000000002E-2</v>
      </c>
      <c r="W1243">
        <f>VLOOKUP(Tableau2[[#This Row],[5. type transport]],'Taux émission CO2e'!$A$20:$B$31,2,0)</f>
        <v>0.7</v>
      </c>
      <c r="X1243" s="98">
        <f t="shared" si="39"/>
        <v>7.942152329999999</v>
      </c>
    </row>
    <row r="1244" spans="1:24" x14ac:dyDescent="0.25">
      <c r="A1244">
        <v>2022070063</v>
      </c>
      <c r="B1244" s="95">
        <v>44748</v>
      </c>
      <c r="C1244" s="102">
        <f>YEAR(Tableau2[[#This Row],[2. date saisie]])</f>
        <v>2022</v>
      </c>
      <c r="D1244" s="102">
        <f>MONTH(Tableau2[[#This Row],[2. date saisie]])</f>
        <v>7</v>
      </c>
      <c r="E1244" s="102" t="str">
        <f t="shared" si="38"/>
        <v>07</v>
      </c>
      <c r="F1244" s="102" t="str">
        <f>_xlfn.CONCAT(Tableau2[[#This Row],[2a]],Tableau2[[#This Row],[2c]])</f>
        <v>202207</v>
      </c>
      <c r="G1244" s="96">
        <v>1528562</v>
      </c>
      <c r="H1244">
        <v>102</v>
      </c>
      <c r="I1244" s="102">
        <f>Tableau2[[#This Row],[4. poids OT (kg)]]/1000</f>
        <v>0.10199999999999999</v>
      </c>
      <c r="J1244" t="s">
        <v>47</v>
      </c>
      <c r="K1244">
        <v>200</v>
      </c>
      <c r="L1244">
        <v>91100</v>
      </c>
      <c r="M1244" t="s">
        <v>70</v>
      </c>
      <c r="N1244">
        <v>83170</v>
      </c>
      <c r="O1244" t="s">
        <v>220</v>
      </c>
      <c r="P1244">
        <v>778.82</v>
      </c>
      <c r="Q1244" t="s">
        <v>72</v>
      </c>
      <c r="R1244">
        <v>1969</v>
      </c>
      <c r="S1244" t="s">
        <v>69</v>
      </c>
      <c r="T1244">
        <f>VLOOKUP(Tableau2[[#This Row],[5. type transport]],'Taux émission CO2e'!$A$5:$D$16,4,0)</f>
        <v>0.16</v>
      </c>
      <c r="U1244">
        <f>VLOOKUP(Tableau2[[#This Row],[5. type transport]],'Taux émission CO2e'!$A$5:$B$16,2,0)</f>
        <v>0.3</v>
      </c>
      <c r="V1244">
        <f>VLOOKUP(Tableau2[[#This Row],[5. type transport]],'Taux émission CO2e'!$A$20:$D$31,4,0)</f>
        <v>6.7400000000000002E-2</v>
      </c>
      <c r="W1244">
        <f>VLOOKUP(Tableau2[[#This Row],[5. type transport]],'Taux émission CO2e'!$A$20:$B$31,2,0)</f>
        <v>0.7</v>
      </c>
      <c r="X1244" s="98">
        <f t="shared" si="39"/>
        <v>7.561064935200001</v>
      </c>
    </row>
    <row r="1245" spans="1:24" x14ac:dyDescent="0.25">
      <c r="A1245">
        <v>2022070063</v>
      </c>
      <c r="B1245" s="95">
        <v>44748</v>
      </c>
      <c r="C1245" s="102">
        <f>YEAR(Tableau2[[#This Row],[2. date saisie]])</f>
        <v>2022</v>
      </c>
      <c r="D1245" s="102">
        <f>MONTH(Tableau2[[#This Row],[2. date saisie]])</f>
        <v>7</v>
      </c>
      <c r="E1245" s="102" t="str">
        <f t="shared" si="38"/>
        <v>07</v>
      </c>
      <c r="F1245" s="102" t="str">
        <f>_xlfn.CONCAT(Tableau2[[#This Row],[2a]],Tableau2[[#This Row],[2c]])</f>
        <v>202207</v>
      </c>
      <c r="G1245" s="96">
        <v>1528561</v>
      </c>
      <c r="H1245">
        <v>203</v>
      </c>
      <c r="I1245" s="102">
        <f>Tableau2[[#This Row],[4. poids OT (kg)]]/1000</f>
        <v>0.20300000000000001</v>
      </c>
      <c r="J1245" t="s">
        <v>47</v>
      </c>
      <c r="K1245">
        <v>205</v>
      </c>
      <c r="L1245">
        <v>91100</v>
      </c>
      <c r="M1245" t="s">
        <v>70</v>
      </c>
      <c r="N1245">
        <v>21300</v>
      </c>
      <c r="O1245" t="s">
        <v>89</v>
      </c>
      <c r="P1245">
        <v>279.79899999999998</v>
      </c>
      <c r="Q1245" t="s">
        <v>72</v>
      </c>
      <c r="R1245">
        <v>1969</v>
      </c>
      <c r="S1245" t="s">
        <v>69</v>
      </c>
      <c r="T1245">
        <f>VLOOKUP(Tableau2[[#This Row],[5. type transport]],'Taux émission CO2e'!$A$5:$D$16,4,0)</f>
        <v>0.16</v>
      </c>
      <c r="U1245">
        <f>VLOOKUP(Tableau2[[#This Row],[5. type transport]],'Taux émission CO2e'!$A$5:$B$16,2,0)</f>
        <v>0.3</v>
      </c>
      <c r="V1245">
        <f>VLOOKUP(Tableau2[[#This Row],[5. type transport]],'Taux émission CO2e'!$A$20:$D$31,4,0)</f>
        <v>6.7400000000000002E-2</v>
      </c>
      <c r="W1245">
        <f>VLOOKUP(Tableau2[[#This Row],[5. type transport]],'Taux émission CO2e'!$A$20:$B$31,2,0)</f>
        <v>0.7</v>
      </c>
      <c r="X1245" s="98">
        <f t="shared" si="39"/>
        <v>5.4061475704599999</v>
      </c>
    </row>
    <row r="1246" spans="1:24" x14ac:dyDescent="0.25">
      <c r="A1246">
        <v>2022070063</v>
      </c>
      <c r="B1246" s="95">
        <v>44749</v>
      </c>
      <c r="C1246" s="102">
        <f>YEAR(Tableau2[[#This Row],[2. date saisie]])</f>
        <v>2022</v>
      </c>
      <c r="D1246" s="102">
        <f>MONTH(Tableau2[[#This Row],[2. date saisie]])</f>
        <v>7</v>
      </c>
      <c r="E1246" s="102" t="str">
        <f t="shared" si="38"/>
        <v>07</v>
      </c>
      <c r="F1246" s="102" t="str">
        <f>_xlfn.CONCAT(Tableau2[[#This Row],[2a]],Tableau2[[#This Row],[2c]])</f>
        <v>202207</v>
      </c>
      <c r="G1246" s="96">
        <v>1527033</v>
      </c>
      <c r="H1246">
        <v>150</v>
      </c>
      <c r="I1246" s="102">
        <f>Tableau2[[#This Row],[4. poids OT (kg)]]/1000</f>
        <v>0.15</v>
      </c>
      <c r="J1246" t="s">
        <v>47</v>
      </c>
      <c r="K1246">
        <v>130</v>
      </c>
      <c r="L1246">
        <v>37000</v>
      </c>
      <c r="M1246" t="s">
        <v>252</v>
      </c>
      <c r="N1246">
        <v>91100</v>
      </c>
      <c r="O1246" t="s">
        <v>76</v>
      </c>
      <c r="P1246">
        <v>232.78100000000001</v>
      </c>
      <c r="Q1246" t="s">
        <v>253</v>
      </c>
      <c r="R1246">
        <v>1973</v>
      </c>
      <c r="S1246" t="s">
        <v>78</v>
      </c>
      <c r="T1246">
        <f>VLOOKUP(Tableau2[[#This Row],[5. type transport]],'Taux émission CO2e'!$A$5:$D$16,4,0)</f>
        <v>0.16</v>
      </c>
      <c r="U1246">
        <f>VLOOKUP(Tableau2[[#This Row],[5. type transport]],'Taux émission CO2e'!$A$5:$B$16,2,0)</f>
        <v>0.3</v>
      </c>
      <c r="V1246">
        <f>VLOOKUP(Tableau2[[#This Row],[5. type transport]],'Taux émission CO2e'!$A$20:$D$31,4,0)</f>
        <v>6.7400000000000002E-2</v>
      </c>
      <c r="W1246">
        <f>VLOOKUP(Tableau2[[#This Row],[5. type transport]],'Taux émission CO2e'!$A$20:$B$31,2,0)</f>
        <v>0.7</v>
      </c>
      <c r="X1246" s="98">
        <f t="shared" si="39"/>
        <v>3.323414337</v>
      </c>
    </row>
    <row r="1247" spans="1:24" x14ac:dyDescent="0.25">
      <c r="A1247">
        <v>2022070063</v>
      </c>
      <c r="B1247" s="95">
        <v>44749</v>
      </c>
      <c r="C1247" s="102">
        <f>YEAR(Tableau2[[#This Row],[2. date saisie]])</f>
        <v>2022</v>
      </c>
      <c r="D1247" s="102">
        <f>MONTH(Tableau2[[#This Row],[2. date saisie]])</f>
        <v>7</v>
      </c>
      <c r="E1247" s="102" t="str">
        <f t="shared" si="38"/>
        <v>07</v>
      </c>
      <c r="F1247" s="102" t="str">
        <f>_xlfn.CONCAT(Tableau2[[#This Row],[2a]],Tableau2[[#This Row],[2c]])</f>
        <v>202207</v>
      </c>
      <c r="G1247" s="96">
        <v>1527104</v>
      </c>
      <c r="H1247">
        <v>150</v>
      </c>
      <c r="I1247" s="102">
        <f>Tableau2[[#This Row],[4. poids OT (kg)]]/1000</f>
        <v>0.15</v>
      </c>
      <c r="J1247" t="s">
        <v>46</v>
      </c>
      <c r="K1247">
        <v>130</v>
      </c>
      <c r="L1247">
        <v>85200</v>
      </c>
      <c r="M1247" t="s">
        <v>246</v>
      </c>
      <c r="N1247">
        <v>91100</v>
      </c>
      <c r="O1247" t="s">
        <v>76</v>
      </c>
      <c r="P1247">
        <v>444.48399999999998</v>
      </c>
      <c r="Q1247" t="s">
        <v>247</v>
      </c>
      <c r="R1247">
        <v>1983</v>
      </c>
      <c r="S1247" t="s">
        <v>69</v>
      </c>
      <c r="T1247">
        <f>VLOOKUP(Tableau2[[#This Row],[5. type transport]],'Taux émission CO2e'!$A$5:$D$16,4,0)</f>
        <v>0.16</v>
      </c>
      <c r="U1247">
        <f>VLOOKUP(Tableau2[[#This Row],[5. type transport]],'Taux émission CO2e'!$A$5:$B$16,2,0)</f>
        <v>0.3</v>
      </c>
      <c r="V1247">
        <f>VLOOKUP(Tableau2[[#This Row],[5. type transport]],'Taux émission CO2e'!$A$20:$D$31,4,0)</f>
        <v>6.7400000000000002E-2</v>
      </c>
      <c r="W1247">
        <f>VLOOKUP(Tableau2[[#This Row],[5. type transport]],'Taux émission CO2e'!$A$20:$B$31,2,0)</f>
        <v>0.7</v>
      </c>
      <c r="X1247" s="98">
        <f t="shared" si="39"/>
        <v>6.3458980680000003</v>
      </c>
    </row>
    <row r="1248" spans="1:24" x14ac:dyDescent="0.25">
      <c r="A1248">
        <v>2022070063</v>
      </c>
      <c r="B1248" s="95">
        <v>44749</v>
      </c>
      <c r="C1248" s="102">
        <f>YEAR(Tableau2[[#This Row],[2. date saisie]])</f>
        <v>2022</v>
      </c>
      <c r="D1248" s="102">
        <f>MONTH(Tableau2[[#This Row],[2. date saisie]])</f>
        <v>7</v>
      </c>
      <c r="E1248" s="102" t="str">
        <f t="shared" si="38"/>
        <v>07</v>
      </c>
      <c r="F1248" s="102" t="str">
        <f>_xlfn.CONCAT(Tableau2[[#This Row],[2a]],Tableau2[[#This Row],[2c]])</f>
        <v>202207</v>
      </c>
      <c r="G1248" s="96">
        <v>1527394</v>
      </c>
      <c r="H1248">
        <v>150</v>
      </c>
      <c r="I1248" s="102">
        <f>Tableau2[[#This Row],[4. poids OT (kg)]]/1000</f>
        <v>0.15</v>
      </c>
      <c r="J1248" t="s">
        <v>46</v>
      </c>
      <c r="K1248">
        <v>158</v>
      </c>
      <c r="L1248">
        <v>21300</v>
      </c>
      <c r="M1248" t="s">
        <v>94</v>
      </c>
      <c r="N1248">
        <v>91100</v>
      </c>
      <c r="O1248" t="s">
        <v>76</v>
      </c>
      <c r="P1248">
        <v>278.14499999999998</v>
      </c>
      <c r="Q1248" t="s">
        <v>95</v>
      </c>
      <c r="R1248">
        <v>1995</v>
      </c>
      <c r="S1248" t="s">
        <v>78</v>
      </c>
      <c r="T1248">
        <f>VLOOKUP(Tableau2[[#This Row],[5. type transport]],'Taux émission CO2e'!$A$5:$D$16,4,0)</f>
        <v>0.16</v>
      </c>
      <c r="U1248">
        <f>VLOOKUP(Tableau2[[#This Row],[5. type transport]],'Taux émission CO2e'!$A$5:$B$16,2,0)</f>
        <v>0.3</v>
      </c>
      <c r="V1248">
        <f>VLOOKUP(Tableau2[[#This Row],[5. type transport]],'Taux émission CO2e'!$A$20:$D$31,4,0)</f>
        <v>6.7400000000000002E-2</v>
      </c>
      <c r="W1248">
        <f>VLOOKUP(Tableau2[[#This Row],[5. type transport]],'Taux émission CO2e'!$A$20:$B$31,2,0)</f>
        <v>0.7</v>
      </c>
      <c r="X1248" s="98">
        <f t="shared" si="39"/>
        <v>3.9710761649999995</v>
      </c>
    </row>
    <row r="1249" spans="1:24" x14ac:dyDescent="0.25">
      <c r="A1249">
        <v>2022070063</v>
      </c>
      <c r="B1249" s="95">
        <v>44749</v>
      </c>
      <c r="C1249" s="102">
        <f>YEAR(Tableau2[[#This Row],[2. date saisie]])</f>
        <v>2022</v>
      </c>
      <c r="D1249" s="102">
        <f>MONTH(Tableau2[[#This Row],[2. date saisie]])</f>
        <v>7</v>
      </c>
      <c r="E1249" s="102" t="str">
        <f t="shared" si="38"/>
        <v>07</v>
      </c>
      <c r="F1249" s="102" t="str">
        <f>_xlfn.CONCAT(Tableau2[[#This Row],[2a]],Tableau2[[#This Row],[2c]])</f>
        <v>202207</v>
      </c>
      <c r="G1249" s="96">
        <v>1528261</v>
      </c>
      <c r="H1249">
        <v>300</v>
      </c>
      <c r="I1249" s="102">
        <f>Tableau2[[#This Row],[4. poids OT (kg)]]/1000</f>
        <v>0.3</v>
      </c>
      <c r="J1249" t="s">
        <v>46</v>
      </c>
      <c r="K1249">
        <v>165</v>
      </c>
      <c r="L1249">
        <v>67400</v>
      </c>
      <c r="M1249" t="s">
        <v>243</v>
      </c>
      <c r="N1249">
        <v>91100</v>
      </c>
      <c r="O1249" t="s">
        <v>76</v>
      </c>
      <c r="P1249">
        <v>514.08299999999997</v>
      </c>
      <c r="Q1249" t="s">
        <v>244</v>
      </c>
      <c r="R1249">
        <v>1990</v>
      </c>
      <c r="S1249" t="s">
        <v>69</v>
      </c>
      <c r="T1249">
        <f>VLOOKUP(Tableau2[[#This Row],[5. type transport]],'Taux émission CO2e'!$A$5:$D$16,4,0)</f>
        <v>0.16</v>
      </c>
      <c r="U1249">
        <f>VLOOKUP(Tableau2[[#This Row],[5. type transport]],'Taux émission CO2e'!$A$5:$B$16,2,0)</f>
        <v>0.3</v>
      </c>
      <c r="V1249">
        <f>VLOOKUP(Tableau2[[#This Row],[5. type transport]],'Taux émission CO2e'!$A$20:$D$31,4,0)</f>
        <v>6.7400000000000002E-2</v>
      </c>
      <c r="W1249">
        <f>VLOOKUP(Tableau2[[#This Row],[5. type transport]],'Taux émission CO2e'!$A$20:$B$31,2,0)</f>
        <v>0.7</v>
      </c>
      <c r="X1249" s="98">
        <f t="shared" si="39"/>
        <v>14.679125981999999</v>
      </c>
    </row>
    <row r="1250" spans="1:24" x14ac:dyDescent="0.25">
      <c r="A1250">
        <v>2022070063</v>
      </c>
      <c r="B1250" s="95">
        <v>44749</v>
      </c>
      <c r="C1250" s="102">
        <f>YEAR(Tableau2[[#This Row],[2. date saisie]])</f>
        <v>2022</v>
      </c>
      <c r="D1250" s="102">
        <f>MONTH(Tableau2[[#This Row],[2. date saisie]])</f>
        <v>7</v>
      </c>
      <c r="E1250" s="102" t="str">
        <f t="shared" si="38"/>
        <v>07</v>
      </c>
      <c r="F1250" s="102" t="str">
        <f>_xlfn.CONCAT(Tableau2[[#This Row],[2a]],Tableau2[[#This Row],[2c]])</f>
        <v>202207</v>
      </c>
      <c r="G1250" s="96">
        <v>1528167</v>
      </c>
      <c r="H1250">
        <v>300</v>
      </c>
      <c r="I1250" s="102">
        <f>Tableau2[[#This Row],[4. poids OT (kg)]]/1000</f>
        <v>0.3</v>
      </c>
      <c r="J1250" t="s">
        <v>46</v>
      </c>
      <c r="K1250">
        <v>175</v>
      </c>
      <c r="L1250">
        <v>53120</v>
      </c>
      <c r="M1250" t="s">
        <v>248</v>
      </c>
      <c r="N1250">
        <v>91100</v>
      </c>
      <c r="O1250" t="s">
        <v>76</v>
      </c>
      <c r="P1250">
        <v>316.21199999999999</v>
      </c>
      <c r="Q1250" t="s">
        <v>249</v>
      </c>
      <c r="R1250">
        <v>1999</v>
      </c>
      <c r="S1250" t="s">
        <v>78</v>
      </c>
      <c r="T1250">
        <f>VLOOKUP(Tableau2[[#This Row],[5. type transport]],'Taux émission CO2e'!$A$5:$D$16,4,0)</f>
        <v>0.16</v>
      </c>
      <c r="U1250">
        <f>VLOOKUP(Tableau2[[#This Row],[5. type transport]],'Taux émission CO2e'!$A$5:$B$16,2,0)</f>
        <v>0.3</v>
      </c>
      <c r="V1250">
        <f>VLOOKUP(Tableau2[[#This Row],[5. type transport]],'Taux émission CO2e'!$A$20:$D$31,4,0)</f>
        <v>6.7400000000000002E-2</v>
      </c>
      <c r="W1250">
        <f>VLOOKUP(Tableau2[[#This Row],[5. type transport]],'Taux émission CO2e'!$A$20:$B$31,2,0)</f>
        <v>0.7</v>
      </c>
      <c r="X1250" s="98">
        <f t="shared" si="39"/>
        <v>9.0291174479999992</v>
      </c>
    </row>
    <row r="1251" spans="1:24" x14ac:dyDescent="0.25">
      <c r="A1251">
        <v>2022070063</v>
      </c>
      <c r="B1251" s="95">
        <v>44749</v>
      </c>
      <c r="C1251" s="102">
        <f>YEAR(Tableau2[[#This Row],[2. date saisie]])</f>
        <v>2022</v>
      </c>
      <c r="D1251" s="102">
        <f>MONTH(Tableau2[[#This Row],[2. date saisie]])</f>
        <v>7</v>
      </c>
      <c r="E1251" s="102" t="str">
        <f t="shared" si="38"/>
        <v>07</v>
      </c>
      <c r="F1251" s="102" t="str">
        <f>_xlfn.CONCAT(Tableau2[[#This Row],[2a]],Tableau2[[#This Row],[2c]])</f>
        <v>202207</v>
      </c>
      <c r="G1251" s="96">
        <v>1527549</v>
      </c>
      <c r="H1251">
        <v>300</v>
      </c>
      <c r="I1251" s="102">
        <f>Tableau2[[#This Row],[4. poids OT (kg)]]/1000</f>
        <v>0.3</v>
      </c>
      <c r="J1251" t="s">
        <v>46</v>
      </c>
      <c r="K1251">
        <v>195</v>
      </c>
      <c r="L1251">
        <v>73490</v>
      </c>
      <c r="M1251" t="s">
        <v>204</v>
      </c>
      <c r="N1251">
        <v>91100</v>
      </c>
      <c r="O1251" t="s">
        <v>76</v>
      </c>
      <c r="P1251">
        <v>537.70799999999997</v>
      </c>
      <c r="Q1251" t="s">
        <v>205</v>
      </c>
      <c r="R1251">
        <v>1990</v>
      </c>
      <c r="S1251" t="s">
        <v>78</v>
      </c>
      <c r="T1251">
        <f>VLOOKUP(Tableau2[[#This Row],[5. type transport]],'Taux émission CO2e'!$A$5:$D$16,4,0)</f>
        <v>0.16</v>
      </c>
      <c r="U1251">
        <f>VLOOKUP(Tableau2[[#This Row],[5. type transport]],'Taux émission CO2e'!$A$5:$B$16,2,0)</f>
        <v>0.3</v>
      </c>
      <c r="V1251">
        <f>VLOOKUP(Tableau2[[#This Row],[5. type transport]],'Taux émission CO2e'!$A$20:$D$31,4,0)</f>
        <v>6.7400000000000002E-2</v>
      </c>
      <c r="W1251">
        <f>VLOOKUP(Tableau2[[#This Row],[5. type transport]],'Taux émission CO2e'!$A$20:$B$31,2,0)</f>
        <v>0.7</v>
      </c>
      <c r="X1251" s="98">
        <f t="shared" si="39"/>
        <v>15.353714231999998</v>
      </c>
    </row>
    <row r="1252" spans="1:24" x14ac:dyDescent="0.25">
      <c r="A1252">
        <v>2022070063</v>
      </c>
      <c r="B1252" s="95">
        <v>44749</v>
      </c>
      <c r="C1252" s="102">
        <f>YEAR(Tableau2[[#This Row],[2. date saisie]])</f>
        <v>2022</v>
      </c>
      <c r="D1252" s="102">
        <f>MONTH(Tableau2[[#This Row],[2. date saisie]])</f>
        <v>7</v>
      </c>
      <c r="E1252" s="102" t="str">
        <f t="shared" si="38"/>
        <v>07</v>
      </c>
      <c r="F1252" s="102" t="str">
        <f>_xlfn.CONCAT(Tableau2[[#This Row],[2a]],Tableau2[[#This Row],[2c]])</f>
        <v>202207</v>
      </c>
      <c r="G1252" s="96">
        <v>1529254</v>
      </c>
      <c r="H1252">
        <v>152</v>
      </c>
      <c r="I1252" s="102">
        <f>Tableau2[[#This Row],[4. poids OT (kg)]]/1000</f>
        <v>0.152</v>
      </c>
      <c r="J1252" t="s">
        <v>47</v>
      </c>
      <c r="K1252">
        <v>196</v>
      </c>
      <c r="L1252">
        <v>91100</v>
      </c>
      <c r="M1252" t="s">
        <v>70</v>
      </c>
      <c r="N1252">
        <v>6520</v>
      </c>
      <c r="O1252" t="s">
        <v>212</v>
      </c>
      <c r="P1252">
        <v>884.3</v>
      </c>
      <c r="Q1252" t="s">
        <v>72</v>
      </c>
      <c r="R1252">
        <v>1969</v>
      </c>
      <c r="S1252" t="s">
        <v>69</v>
      </c>
      <c r="T1252">
        <f>VLOOKUP(Tableau2[[#This Row],[5. type transport]],'Taux émission CO2e'!$A$5:$D$16,4,0)</f>
        <v>0.16</v>
      </c>
      <c r="U1252">
        <f>VLOOKUP(Tableau2[[#This Row],[5. type transport]],'Taux émission CO2e'!$A$5:$B$16,2,0)</f>
        <v>0.3</v>
      </c>
      <c r="V1252">
        <f>VLOOKUP(Tableau2[[#This Row],[5. type transport]],'Taux émission CO2e'!$A$20:$D$31,4,0)</f>
        <v>6.7400000000000002E-2</v>
      </c>
      <c r="W1252">
        <f>VLOOKUP(Tableau2[[#This Row],[5. type transport]],'Taux émission CO2e'!$A$20:$B$31,2,0)</f>
        <v>0.7</v>
      </c>
      <c r="X1252" s="98">
        <f t="shared" si="39"/>
        <v>12.793486447999999</v>
      </c>
    </row>
    <row r="1253" spans="1:24" x14ac:dyDescent="0.25">
      <c r="A1253">
        <v>2022070063</v>
      </c>
      <c r="B1253" s="95">
        <v>44749</v>
      </c>
      <c r="C1253" s="102">
        <f>YEAR(Tableau2[[#This Row],[2. date saisie]])</f>
        <v>2022</v>
      </c>
      <c r="D1253" s="102">
        <f>MONTH(Tableau2[[#This Row],[2. date saisie]])</f>
        <v>7</v>
      </c>
      <c r="E1253" s="102" t="str">
        <f t="shared" si="38"/>
        <v>07</v>
      </c>
      <c r="F1253" s="102" t="str">
        <f>_xlfn.CONCAT(Tableau2[[#This Row],[2a]],Tableau2[[#This Row],[2c]])</f>
        <v>202207</v>
      </c>
      <c r="G1253" s="96">
        <v>1529440</v>
      </c>
      <c r="H1253">
        <v>220</v>
      </c>
      <c r="I1253" s="102">
        <f>Tableau2[[#This Row],[4. poids OT (kg)]]/1000</f>
        <v>0.22</v>
      </c>
      <c r="J1253" t="s">
        <v>47</v>
      </c>
      <c r="K1253">
        <v>210</v>
      </c>
      <c r="L1253">
        <v>91100</v>
      </c>
      <c r="M1253" t="s">
        <v>70</v>
      </c>
      <c r="N1253">
        <v>53120</v>
      </c>
      <c r="O1253" t="s">
        <v>208</v>
      </c>
      <c r="P1253">
        <v>316.77699999999999</v>
      </c>
      <c r="Q1253" t="s">
        <v>72</v>
      </c>
      <c r="R1253">
        <v>1969</v>
      </c>
      <c r="S1253" t="s">
        <v>69</v>
      </c>
      <c r="T1253">
        <f>VLOOKUP(Tableau2[[#This Row],[5. type transport]],'Taux émission CO2e'!$A$5:$D$16,4,0)</f>
        <v>0.16</v>
      </c>
      <c r="U1253">
        <f>VLOOKUP(Tableau2[[#This Row],[5. type transport]],'Taux émission CO2e'!$A$5:$B$16,2,0)</f>
        <v>0.3</v>
      </c>
      <c r="V1253">
        <f>VLOOKUP(Tableau2[[#This Row],[5. type transport]],'Taux émission CO2e'!$A$20:$D$31,4,0)</f>
        <v>6.7400000000000002E-2</v>
      </c>
      <c r="W1253">
        <f>VLOOKUP(Tableau2[[#This Row],[5. type transport]],'Taux émission CO2e'!$A$20:$B$31,2,0)</f>
        <v>0.7</v>
      </c>
      <c r="X1253" s="98">
        <f t="shared" si="39"/>
        <v>6.6331836691999992</v>
      </c>
    </row>
    <row r="1254" spans="1:24" x14ac:dyDescent="0.25">
      <c r="A1254">
        <v>2022070063</v>
      </c>
      <c r="B1254" s="95">
        <v>44749</v>
      </c>
      <c r="C1254" s="102">
        <f>YEAR(Tableau2[[#This Row],[2. date saisie]])</f>
        <v>2022</v>
      </c>
      <c r="D1254" s="102">
        <f>MONTH(Tableau2[[#This Row],[2. date saisie]])</f>
        <v>7</v>
      </c>
      <c r="E1254" s="102" t="str">
        <f t="shared" si="38"/>
        <v>07</v>
      </c>
      <c r="F1254" s="102" t="str">
        <f>_xlfn.CONCAT(Tableau2[[#This Row],[2a]],Tableau2[[#This Row],[2c]])</f>
        <v>202207</v>
      </c>
      <c r="G1254" s="96">
        <v>1529251</v>
      </c>
      <c r="H1254">
        <v>303</v>
      </c>
      <c r="I1254" s="102">
        <f>Tableau2[[#This Row],[4. poids OT (kg)]]/1000</f>
        <v>0.30299999999999999</v>
      </c>
      <c r="J1254" t="s">
        <v>47</v>
      </c>
      <c r="K1254">
        <v>215</v>
      </c>
      <c r="L1254">
        <v>91100</v>
      </c>
      <c r="M1254" t="s">
        <v>70</v>
      </c>
      <c r="N1254">
        <v>59200</v>
      </c>
      <c r="O1254" t="s">
        <v>90</v>
      </c>
      <c r="P1254">
        <v>265.54500000000002</v>
      </c>
      <c r="Q1254" t="s">
        <v>72</v>
      </c>
      <c r="R1254">
        <v>1969</v>
      </c>
      <c r="S1254" t="s">
        <v>69</v>
      </c>
      <c r="T1254">
        <f>VLOOKUP(Tableau2[[#This Row],[5. type transport]],'Taux émission CO2e'!$A$5:$D$16,4,0)</f>
        <v>0.16</v>
      </c>
      <c r="U1254">
        <f>VLOOKUP(Tableau2[[#This Row],[5. type transport]],'Taux émission CO2e'!$A$5:$B$16,2,0)</f>
        <v>0.3</v>
      </c>
      <c r="V1254">
        <f>VLOOKUP(Tableau2[[#This Row],[5. type transport]],'Taux émission CO2e'!$A$20:$D$31,4,0)</f>
        <v>6.7400000000000002E-2</v>
      </c>
      <c r="W1254">
        <f>VLOOKUP(Tableau2[[#This Row],[5. type transport]],'Taux émission CO2e'!$A$20:$B$31,2,0)</f>
        <v>0.7</v>
      </c>
      <c r="X1254" s="98">
        <f t="shared" si="39"/>
        <v>7.6581956492999996</v>
      </c>
    </row>
    <row r="1255" spans="1:24" x14ac:dyDescent="0.25">
      <c r="A1255">
        <v>2022070063</v>
      </c>
      <c r="B1255" s="95">
        <v>44749</v>
      </c>
      <c r="C1255" s="102">
        <f>YEAR(Tableau2[[#This Row],[2. date saisie]])</f>
        <v>2022</v>
      </c>
      <c r="D1255" s="102">
        <f>MONTH(Tableau2[[#This Row],[2. date saisie]])</f>
        <v>7</v>
      </c>
      <c r="E1255" s="102" t="str">
        <f t="shared" si="38"/>
        <v>07</v>
      </c>
      <c r="F1255" s="102" t="str">
        <f>_xlfn.CONCAT(Tableau2[[#This Row],[2a]],Tableau2[[#This Row],[2c]])</f>
        <v>202207</v>
      </c>
      <c r="G1255" s="96">
        <v>1529252</v>
      </c>
      <c r="H1255">
        <v>303</v>
      </c>
      <c r="I1255" s="102">
        <f>Tableau2[[#This Row],[4. poids OT (kg)]]/1000</f>
        <v>0.30299999999999999</v>
      </c>
      <c r="J1255" t="s">
        <v>47</v>
      </c>
      <c r="K1255">
        <v>215</v>
      </c>
      <c r="L1255">
        <v>91100</v>
      </c>
      <c r="M1255" t="s">
        <v>70</v>
      </c>
      <c r="N1255">
        <v>59810</v>
      </c>
      <c r="O1255" t="s">
        <v>104</v>
      </c>
      <c r="P1255">
        <v>248.797</v>
      </c>
      <c r="Q1255" t="s">
        <v>72</v>
      </c>
      <c r="R1255">
        <v>1969</v>
      </c>
      <c r="S1255" t="s">
        <v>69</v>
      </c>
      <c r="T1255">
        <f>VLOOKUP(Tableau2[[#This Row],[5. type transport]],'Taux émission CO2e'!$A$5:$D$16,4,0)</f>
        <v>0.16</v>
      </c>
      <c r="U1255">
        <f>VLOOKUP(Tableau2[[#This Row],[5. type transport]],'Taux émission CO2e'!$A$5:$B$16,2,0)</f>
        <v>0.3</v>
      </c>
      <c r="V1255">
        <f>VLOOKUP(Tableau2[[#This Row],[5. type transport]],'Taux émission CO2e'!$A$20:$D$31,4,0)</f>
        <v>6.7400000000000002E-2</v>
      </c>
      <c r="W1255">
        <f>VLOOKUP(Tableau2[[#This Row],[5. type transport]],'Taux émission CO2e'!$A$20:$B$31,2,0)</f>
        <v>0.7</v>
      </c>
      <c r="X1255" s="98">
        <f t="shared" si="39"/>
        <v>7.17519103338</v>
      </c>
    </row>
    <row r="1256" spans="1:24" x14ac:dyDescent="0.25">
      <c r="A1256">
        <v>2022070063</v>
      </c>
      <c r="B1256" s="95">
        <v>44749</v>
      </c>
      <c r="C1256" s="102">
        <f>YEAR(Tableau2[[#This Row],[2. date saisie]])</f>
        <v>2022</v>
      </c>
      <c r="D1256" s="102">
        <f>MONTH(Tableau2[[#This Row],[2. date saisie]])</f>
        <v>7</v>
      </c>
      <c r="E1256" s="102" t="str">
        <f t="shared" si="38"/>
        <v>07</v>
      </c>
      <c r="F1256" s="102" t="str">
        <f>_xlfn.CONCAT(Tableau2[[#This Row],[2a]],Tableau2[[#This Row],[2c]])</f>
        <v>202207</v>
      </c>
      <c r="G1256" s="96">
        <v>1528616</v>
      </c>
      <c r="H1256">
        <v>300</v>
      </c>
      <c r="I1256" s="102">
        <f>Tableau2[[#This Row],[4. poids OT (kg)]]/1000</f>
        <v>0.3</v>
      </c>
      <c r="J1256" t="s">
        <v>47</v>
      </c>
      <c r="K1256">
        <v>239</v>
      </c>
      <c r="L1256">
        <v>26750</v>
      </c>
      <c r="M1256" t="s">
        <v>82</v>
      </c>
      <c r="N1256">
        <v>91100</v>
      </c>
      <c r="O1256" t="s">
        <v>76</v>
      </c>
      <c r="P1256">
        <v>541.52599999999995</v>
      </c>
      <c r="Q1256" t="s">
        <v>83</v>
      </c>
      <c r="R1256">
        <v>1998</v>
      </c>
      <c r="S1256" t="s">
        <v>78</v>
      </c>
      <c r="T1256">
        <f>VLOOKUP(Tableau2[[#This Row],[5. type transport]],'Taux émission CO2e'!$A$5:$D$16,4,0)</f>
        <v>0.16</v>
      </c>
      <c r="U1256">
        <f>VLOOKUP(Tableau2[[#This Row],[5. type transport]],'Taux émission CO2e'!$A$5:$B$16,2,0)</f>
        <v>0.3</v>
      </c>
      <c r="V1256">
        <f>VLOOKUP(Tableau2[[#This Row],[5. type transport]],'Taux émission CO2e'!$A$20:$D$31,4,0)</f>
        <v>6.7400000000000002E-2</v>
      </c>
      <c r="W1256">
        <f>VLOOKUP(Tableau2[[#This Row],[5. type transport]],'Taux émission CO2e'!$A$20:$B$31,2,0)</f>
        <v>0.7</v>
      </c>
      <c r="X1256" s="98">
        <f t="shared" si="39"/>
        <v>15.462733403999998</v>
      </c>
    </row>
    <row r="1257" spans="1:24" x14ac:dyDescent="0.25">
      <c r="A1257">
        <v>2022070063</v>
      </c>
      <c r="B1257" s="95">
        <v>44749</v>
      </c>
      <c r="C1257" s="102">
        <f>YEAR(Tableau2[[#This Row],[2. date saisie]])</f>
        <v>2022</v>
      </c>
      <c r="D1257" s="102">
        <f>MONTH(Tableau2[[#This Row],[2. date saisie]])</f>
        <v>7</v>
      </c>
      <c r="E1257" s="102" t="str">
        <f t="shared" si="38"/>
        <v>07</v>
      </c>
      <c r="F1257" s="102" t="str">
        <f>_xlfn.CONCAT(Tableau2[[#This Row],[2a]],Tableau2[[#This Row],[2c]])</f>
        <v>202207</v>
      </c>
      <c r="G1257" s="96">
        <v>1528340</v>
      </c>
      <c r="H1257">
        <v>150</v>
      </c>
      <c r="I1257" s="102">
        <f>Tableau2[[#This Row],[4. poids OT (kg)]]/1000</f>
        <v>0.15</v>
      </c>
      <c r="J1257" t="s">
        <v>47</v>
      </c>
      <c r="K1257">
        <v>280</v>
      </c>
      <c r="L1257">
        <v>19410</v>
      </c>
      <c r="M1257" t="s">
        <v>196</v>
      </c>
      <c r="N1257">
        <v>91100</v>
      </c>
      <c r="O1257" t="s">
        <v>76</v>
      </c>
      <c r="P1257">
        <v>456.06700000000001</v>
      </c>
      <c r="Q1257" t="s">
        <v>197</v>
      </c>
      <c r="R1257">
        <v>1990</v>
      </c>
      <c r="S1257" t="s">
        <v>69</v>
      </c>
      <c r="T1257">
        <f>VLOOKUP(Tableau2[[#This Row],[5. type transport]],'Taux émission CO2e'!$A$5:$D$16,4,0)</f>
        <v>0.16</v>
      </c>
      <c r="U1257">
        <f>VLOOKUP(Tableau2[[#This Row],[5. type transport]],'Taux émission CO2e'!$A$5:$B$16,2,0)</f>
        <v>0.3</v>
      </c>
      <c r="V1257">
        <f>VLOOKUP(Tableau2[[#This Row],[5. type transport]],'Taux émission CO2e'!$A$20:$D$31,4,0)</f>
        <v>6.7400000000000002E-2</v>
      </c>
      <c r="W1257">
        <f>VLOOKUP(Tableau2[[#This Row],[5. type transport]],'Taux émission CO2e'!$A$20:$B$31,2,0)</f>
        <v>0.7</v>
      </c>
      <c r="X1257" s="98">
        <f t="shared" si="39"/>
        <v>6.5112685589999995</v>
      </c>
    </row>
    <row r="1258" spans="1:24" x14ac:dyDescent="0.25">
      <c r="A1258">
        <v>2022070063</v>
      </c>
      <c r="B1258" s="95">
        <v>44749</v>
      </c>
      <c r="C1258" s="102">
        <f>YEAR(Tableau2[[#This Row],[2. date saisie]])</f>
        <v>2022</v>
      </c>
      <c r="D1258" s="102">
        <f>MONTH(Tableau2[[#This Row],[2. date saisie]])</f>
        <v>7</v>
      </c>
      <c r="E1258" s="102" t="str">
        <f t="shared" si="38"/>
        <v>07</v>
      </c>
      <c r="F1258" s="102" t="str">
        <f>_xlfn.CONCAT(Tableau2[[#This Row],[2a]],Tableau2[[#This Row],[2c]])</f>
        <v>202207</v>
      </c>
      <c r="G1258" s="96">
        <v>1529667</v>
      </c>
      <c r="H1258">
        <v>300</v>
      </c>
      <c r="I1258" s="102">
        <f>Tableau2[[#This Row],[4. poids OT (kg)]]/1000</f>
        <v>0.3</v>
      </c>
      <c r="J1258" t="s">
        <v>47</v>
      </c>
      <c r="K1258">
        <v>340</v>
      </c>
      <c r="L1258">
        <v>91100</v>
      </c>
      <c r="M1258" t="s">
        <v>70</v>
      </c>
      <c r="N1258">
        <v>13000</v>
      </c>
      <c r="O1258" t="s">
        <v>80</v>
      </c>
      <c r="P1258">
        <v>740.44500000000005</v>
      </c>
      <c r="Q1258" t="s">
        <v>72</v>
      </c>
      <c r="R1258">
        <v>1969</v>
      </c>
      <c r="S1258" t="s">
        <v>69</v>
      </c>
      <c r="T1258">
        <f>VLOOKUP(Tableau2[[#This Row],[5. type transport]],'Taux émission CO2e'!$A$5:$D$16,4,0)</f>
        <v>0.16</v>
      </c>
      <c r="U1258">
        <f>VLOOKUP(Tableau2[[#This Row],[5. type transport]],'Taux émission CO2e'!$A$5:$B$16,2,0)</f>
        <v>0.3</v>
      </c>
      <c r="V1258">
        <f>VLOOKUP(Tableau2[[#This Row],[5. type transport]],'Taux émission CO2e'!$A$20:$D$31,4,0)</f>
        <v>6.7400000000000002E-2</v>
      </c>
      <c r="W1258">
        <f>VLOOKUP(Tableau2[[#This Row],[5. type transport]],'Taux émission CO2e'!$A$20:$B$31,2,0)</f>
        <v>0.7</v>
      </c>
      <c r="X1258" s="98">
        <f t="shared" si="39"/>
        <v>21.14266653</v>
      </c>
    </row>
    <row r="1259" spans="1:24" x14ac:dyDescent="0.25">
      <c r="A1259">
        <v>2022070063</v>
      </c>
      <c r="B1259" s="95">
        <v>44750</v>
      </c>
      <c r="C1259" s="102">
        <f>YEAR(Tableau2[[#This Row],[2. date saisie]])</f>
        <v>2022</v>
      </c>
      <c r="D1259" s="102">
        <f>MONTH(Tableau2[[#This Row],[2. date saisie]])</f>
        <v>7</v>
      </c>
      <c r="E1259" s="102" t="str">
        <f t="shared" si="38"/>
        <v>07</v>
      </c>
      <c r="F1259" s="102" t="str">
        <f>_xlfn.CONCAT(Tableau2[[#This Row],[2a]],Tableau2[[#This Row],[2c]])</f>
        <v>202207</v>
      </c>
      <c r="G1259" s="96">
        <v>1530105</v>
      </c>
      <c r="H1259">
        <v>152</v>
      </c>
      <c r="I1259" s="102">
        <f>Tableau2[[#This Row],[4. poids OT (kg)]]/1000</f>
        <v>0.152</v>
      </c>
      <c r="J1259" t="s">
        <v>47</v>
      </c>
      <c r="K1259">
        <v>100</v>
      </c>
      <c r="L1259">
        <v>91100</v>
      </c>
      <c r="M1259" t="s">
        <v>70</v>
      </c>
      <c r="N1259">
        <v>59810</v>
      </c>
      <c r="O1259" t="s">
        <v>104</v>
      </c>
      <c r="P1259">
        <v>248.797</v>
      </c>
      <c r="Q1259" t="s">
        <v>72</v>
      </c>
      <c r="R1259">
        <v>1969</v>
      </c>
      <c r="S1259" t="s">
        <v>69</v>
      </c>
      <c r="T1259">
        <f>VLOOKUP(Tableau2[[#This Row],[5. type transport]],'Taux émission CO2e'!$A$5:$D$16,4,0)</f>
        <v>0.16</v>
      </c>
      <c r="U1259">
        <f>VLOOKUP(Tableau2[[#This Row],[5. type transport]],'Taux émission CO2e'!$A$5:$B$16,2,0)</f>
        <v>0.3</v>
      </c>
      <c r="V1259">
        <f>VLOOKUP(Tableau2[[#This Row],[5. type transport]],'Taux émission CO2e'!$A$20:$D$31,4,0)</f>
        <v>6.7400000000000002E-2</v>
      </c>
      <c r="W1259">
        <f>VLOOKUP(Tableau2[[#This Row],[5. type transport]],'Taux émission CO2e'!$A$20:$B$31,2,0)</f>
        <v>0.7</v>
      </c>
      <c r="X1259" s="98">
        <f t="shared" si="39"/>
        <v>3.59943576592</v>
      </c>
    </row>
    <row r="1260" spans="1:24" x14ac:dyDescent="0.25">
      <c r="A1260">
        <v>2022070063</v>
      </c>
      <c r="B1260" s="95">
        <v>44750</v>
      </c>
      <c r="C1260" s="102">
        <f>YEAR(Tableau2[[#This Row],[2. date saisie]])</f>
        <v>2022</v>
      </c>
      <c r="D1260" s="102">
        <f>MONTH(Tableau2[[#This Row],[2. date saisie]])</f>
        <v>7</v>
      </c>
      <c r="E1260" s="102" t="str">
        <f t="shared" si="38"/>
        <v>07</v>
      </c>
      <c r="F1260" s="102" t="str">
        <f>_xlfn.CONCAT(Tableau2[[#This Row],[2a]],Tableau2[[#This Row],[2c]])</f>
        <v>202207</v>
      </c>
      <c r="G1260" s="96">
        <v>1528622</v>
      </c>
      <c r="H1260">
        <v>150</v>
      </c>
      <c r="I1260" s="102">
        <f>Tableau2[[#This Row],[4. poids OT (kg)]]/1000</f>
        <v>0.15</v>
      </c>
      <c r="J1260" t="s">
        <v>46</v>
      </c>
      <c r="K1260">
        <v>125</v>
      </c>
      <c r="L1260">
        <v>87000</v>
      </c>
      <c r="M1260" t="s">
        <v>229</v>
      </c>
      <c r="N1260">
        <v>91100</v>
      </c>
      <c r="O1260" t="s">
        <v>76</v>
      </c>
      <c r="P1260">
        <v>389.06299999999999</v>
      </c>
      <c r="Q1260" t="s">
        <v>230</v>
      </c>
      <c r="R1260">
        <v>1965</v>
      </c>
      <c r="S1260" t="s">
        <v>78</v>
      </c>
      <c r="T1260">
        <f>VLOOKUP(Tableau2[[#This Row],[5. type transport]],'Taux émission CO2e'!$A$5:$D$16,4,0)</f>
        <v>0.16</v>
      </c>
      <c r="U1260">
        <f>VLOOKUP(Tableau2[[#This Row],[5. type transport]],'Taux émission CO2e'!$A$5:$B$16,2,0)</f>
        <v>0.3</v>
      </c>
      <c r="V1260">
        <f>VLOOKUP(Tableau2[[#This Row],[5. type transport]],'Taux émission CO2e'!$A$20:$D$31,4,0)</f>
        <v>6.7400000000000002E-2</v>
      </c>
      <c r="W1260">
        <f>VLOOKUP(Tableau2[[#This Row],[5. type transport]],'Taux émission CO2e'!$A$20:$B$31,2,0)</f>
        <v>0.7</v>
      </c>
      <c r="X1260" s="98">
        <f t="shared" si="39"/>
        <v>5.5546524509999999</v>
      </c>
    </row>
    <row r="1261" spans="1:24" x14ac:dyDescent="0.25">
      <c r="A1261">
        <v>2022070063</v>
      </c>
      <c r="B1261" s="95">
        <v>44750</v>
      </c>
      <c r="C1261" s="102">
        <f>YEAR(Tableau2[[#This Row],[2. date saisie]])</f>
        <v>2022</v>
      </c>
      <c r="D1261" s="102">
        <f>MONTH(Tableau2[[#This Row],[2. date saisie]])</f>
        <v>7</v>
      </c>
      <c r="E1261" s="102" t="str">
        <f t="shared" si="38"/>
        <v>07</v>
      </c>
      <c r="F1261" s="102" t="str">
        <f>_xlfn.CONCAT(Tableau2[[#This Row],[2a]],Tableau2[[#This Row],[2c]])</f>
        <v>202207</v>
      </c>
      <c r="G1261" s="96">
        <v>1528627</v>
      </c>
      <c r="H1261">
        <v>150</v>
      </c>
      <c r="I1261" s="102">
        <f>Tableau2[[#This Row],[4. poids OT (kg)]]/1000</f>
        <v>0.15</v>
      </c>
      <c r="J1261" t="s">
        <v>46</v>
      </c>
      <c r="K1261">
        <v>140</v>
      </c>
      <c r="L1261">
        <v>80090</v>
      </c>
      <c r="M1261" t="s">
        <v>214</v>
      </c>
      <c r="N1261">
        <v>91100</v>
      </c>
      <c r="O1261" t="s">
        <v>76</v>
      </c>
      <c r="P1261">
        <v>186.81399999999999</v>
      </c>
      <c r="Q1261" t="s">
        <v>215</v>
      </c>
      <c r="R1261">
        <v>1999</v>
      </c>
      <c r="S1261" t="s">
        <v>69</v>
      </c>
      <c r="T1261">
        <f>VLOOKUP(Tableau2[[#This Row],[5. type transport]],'Taux émission CO2e'!$A$5:$D$16,4,0)</f>
        <v>0.16</v>
      </c>
      <c r="U1261">
        <f>VLOOKUP(Tableau2[[#This Row],[5. type transport]],'Taux émission CO2e'!$A$5:$B$16,2,0)</f>
        <v>0.3</v>
      </c>
      <c r="V1261">
        <f>VLOOKUP(Tableau2[[#This Row],[5. type transport]],'Taux émission CO2e'!$A$20:$D$31,4,0)</f>
        <v>6.7400000000000002E-2</v>
      </c>
      <c r="W1261">
        <f>VLOOKUP(Tableau2[[#This Row],[5. type transport]],'Taux émission CO2e'!$A$20:$B$31,2,0)</f>
        <v>0.7</v>
      </c>
      <c r="X1261" s="98">
        <f t="shared" si="39"/>
        <v>2.6671434779999998</v>
      </c>
    </row>
    <row r="1262" spans="1:24" x14ac:dyDescent="0.25">
      <c r="A1262">
        <v>2022070063</v>
      </c>
      <c r="B1262" s="95">
        <v>44750</v>
      </c>
      <c r="C1262" s="102">
        <f>YEAR(Tableau2[[#This Row],[2. date saisie]])</f>
        <v>2022</v>
      </c>
      <c r="D1262" s="102">
        <f>MONTH(Tableau2[[#This Row],[2. date saisie]])</f>
        <v>7</v>
      </c>
      <c r="E1262" s="102" t="str">
        <f t="shared" si="38"/>
        <v>07</v>
      </c>
      <c r="F1262" s="102" t="str">
        <f>_xlfn.CONCAT(Tableau2[[#This Row],[2a]],Tableau2[[#This Row],[2c]])</f>
        <v>202207</v>
      </c>
      <c r="G1262" s="96">
        <v>1530106</v>
      </c>
      <c r="H1262">
        <v>121</v>
      </c>
      <c r="I1262" s="102">
        <f>Tableau2[[#This Row],[4. poids OT (kg)]]/1000</f>
        <v>0.121</v>
      </c>
      <c r="J1262" t="s">
        <v>47</v>
      </c>
      <c r="K1262">
        <v>145</v>
      </c>
      <c r="L1262">
        <v>91100</v>
      </c>
      <c r="M1262" t="s">
        <v>70</v>
      </c>
      <c r="N1262">
        <v>69800</v>
      </c>
      <c r="O1262" t="s">
        <v>211</v>
      </c>
      <c r="P1262">
        <v>445.25200000000001</v>
      </c>
      <c r="Q1262" t="s">
        <v>72</v>
      </c>
      <c r="R1262">
        <v>1969</v>
      </c>
      <c r="S1262" t="s">
        <v>69</v>
      </c>
      <c r="T1262">
        <f>VLOOKUP(Tableau2[[#This Row],[5. type transport]],'Taux émission CO2e'!$A$5:$D$16,4,0)</f>
        <v>0.16</v>
      </c>
      <c r="U1262">
        <f>VLOOKUP(Tableau2[[#This Row],[5. type transport]],'Taux émission CO2e'!$A$5:$B$16,2,0)</f>
        <v>0.3</v>
      </c>
      <c r="V1262">
        <f>VLOOKUP(Tableau2[[#This Row],[5. type transport]],'Taux émission CO2e'!$A$20:$D$31,4,0)</f>
        <v>6.7400000000000002E-2</v>
      </c>
      <c r="W1262">
        <f>VLOOKUP(Tableau2[[#This Row],[5. type transport]],'Taux émission CO2e'!$A$20:$B$31,2,0)</f>
        <v>0.7</v>
      </c>
      <c r="X1262" s="98">
        <f t="shared" si="39"/>
        <v>5.1278693285599992</v>
      </c>
    </row>
    <row r="1263" spans="1:24" x14ac:dyDescent="0.25">
      <c r="A1263">
        <v>2022070063</v>
      </c>
      <c r="B1263" s="95">
        <v>44750</v>
      </c>
      <c r="C1263" s="102">
        <f>YEAR(Tableau2[[#This Row],[2. date saisie]])</f>
        <v>2022</v>
      </c>
      <c r="D1263" s="102">
        <f>MONTH(Tableau2[[#This Row],[2. date saisie]])</f>
        <v>7</v>
      </c>
      <c r="E1263" s="102" t="str">
        <f t="shared" si="38"/>
        <v>07</v>
      </c>
      <c r="F1263" s="102" t="str">
        <f>_xlfn.CONCAT(Tableau2[[#This Row],[2a]],Tableau2[[#This Row],[2c]])</f>
        <v>202207</v>
      </c>
      <c r="G1263" s="96">
        <v>1529321</v>
      </c>
      <c r="H1263">
        <v>150</v>
      </c>
      <c r="I1263" s="102">
        <f>Tableau2[[#This Row],[4. poids OT (kg)]]/1000</f>
        <v>0.15</v>
      </c>
      <c r="J1263" t="s">
        <v>46</v>
      </c>
      <c r="K1263">
        <v>158</v>
      </c>
      <c r="L1263">
        <v>62780</v>
      </c>
      <c r="M1263" t="s">
        <v>113</v>
      </c>
      <c r="N1263">
        <v>91100</v>
      </c>
      <c r="O1263" t="s">
        <v>76</v>
      </c>
      <c r="P1263">
        <v>278.49700000000001</v>
      </c>
      <c r="Q1263" t="s">
        <v>114</v>
      </c>
      <c r="R1263">
        <v>1987</v>
      </c>
      <c r="S1263" t="s">
        <v>78</v>
      </c>
      <c r="T1263">
        <f>VLOOKUP(Tableau2[[#This Row],[5. type transport]],'Taux émission CO2e'!$A$5:$D$16,4,0)</f>
        <v>0.16</v>
      </c>
      <c r="U1263">
        <f>VLOOKUP(Tableau2[[#This Row],[5. type transport]],'Taux émission CO2e'!$A$5:$B$16,2,0)</f>
        <v>0.3</v>
      </c>
      <c r="V1263">
        <f>VLOOKUP(Tableau2[[#This Row],[5. type transport]],'Taux émission CO2e'!$A$20:$D$31,4,0)</f>
        <v>6.7400000000000002E-2</v>
      </c>
      <c r="W1263">
        <f>VLOOKUP(Tableau2[[#This Row],[5. type transport]],'Taux émission CO2e'!$A$20:$B$31,2,0)</f>
        <v>0.7</v>
      </c>
      <c r="X1263" s="98">
        <f t="shared" si="39"/>
        <v>3.9761016690000002</v>
      </c>
    </row>
    <row r="1264" spans="1:24" x14ac:dyDescent="0.25">
      <c r="A1264">
        <v>2022070063</v>
      </c>
      <c r="B1264" s="95">
        <v>44750</v>
      </c>
      <c r="C1264" s="102">
        <f>YEAR(Tableau2[[#This Row],[2. date saisie]])</f>
        <v>2022</v>
      </c>
      <c r="D1264" s="102">
        <f>MONTH(Tableau2[[#This Row],[2. date saisie]])</f>
        <v>7</v>
      </c>
      <c r="E1264" s="102" t="str">
        <f t="shared" si="38"/>
        <v>07</v>
      </c>
      <c r="F1264" s="102" t="str">
        <f>_xlfn.CONCAT(Tableau2[[#This Row],[2a]],Tableau2[[#This Row],[2c]])</f>
        <v>202207</v>
      </c>
      <c r="G1264" s="96">
        <v>1529287</v>
      </c>
      <c r="H1264">
        <v>150</v>
      </c>
      <c r="I1264" s="102">
        <f>Tableau2[[#This Row],[4. poids OT (kg)]]/1000</f>
        <v>0.15</v>
      </c>
      <c r="J1264" t="s">
        <v>47</v>
      </c>
      <c r="K1264">
        <v>195</v>
      </c>
      <c r="L1264">
        <v>33520</v>
      </c>
      <c r="M1264" t="s">
        <v>236</v>
      </c>
      <c r="N1264">
        <v>91100</v>
      </c>
      <c r="O1264" t="s">
        <v>76</v>
      </c>
      <c r="P1264">
        <v>577.11099999999999</v>
      </c>
      <c r="Q1264" t="s">
        <v>237</v>
      </c>
      <c r="R1264">
        <v>1976</v>
      </c>
      <c r="S1264" t="s">
        <v>69</v>
      </c>
      <c r="T1264">
        <f>VLOOKUP(Tableau2[[#This Row],[5. type transport]],'Taux émission CO2e'!$A$5:$D$16,4,0)</f>
        <v>0.16</v>
      </c>
      <c r="U1264">
        <f>VLOOKUP(Tableau2[[#This Row],[5. type transport]],'Taux émission CO2e'!$A$5:$B$16,2,0)</f>
        <v>0.3</v>
      </c>
      <c r="V1264">
        <f>VLOOKUP(Tableau2[[#This Row],[5. type transport]],'Taux émission CO2e'!$A$20:$D$31,4,0)</f>
        <v>6.7400000000000002E-2</v>
      </c>
      <c r="W1264">
        <f>VLOOKUP(Tableau2[[#This Row],[5. type transport]],'Taux émission CO2e'!$A$20:$B$31,2,0)</f>
        <v>0.7</v>
      </c>
      <c r="X1264" s="98">
        <f t="shared" si="39"/>
        <v>8.2394137470000004</v>
      </c>
    </row>
    <row r="1265" spans="1:24" x14ac:dyDescent="0.25">
      <c r="A1265">
        <v>2022070063</v>
      </c>
      <c r="B1265" s="95">
        <v>44750</v>
      </c>
      <c r="C1265" s="102">
        <f>YEAR(Tableau2[[#This Row],[2. date saisie]])</f>
        <v>2022</v>
      </c>
      <c r="D1265" s="102">
        <f>MONTH(Tableau2[[#This Row],[2. date saisie]])</f>
        <v>7</v>
      </c>
      <c r="E1265" s="102" t="str">
        <f t="shared" si="38"/>
        <v>07</v>
      </c>
      <c r="F1265" s="102" t="str">
        <f>_xlfn.CONCAT(Tableau2[[#This Row],[2a]],Tableau2[[#This Row],[2c]])</f>
        <v>202207</v>
      </c>
      <c r="G1265" s="96">
        <v>1528534</v>
      </c>
      <c r="H1265">
        <v>300</v>
      </c>
      <c r="I1265" s="102">
        <f>Tableau2[[#This Row],[4. poids OT (kg)]]/1000</f>
        <v>0.3</v>
      </c>
      <c r="J1265" t="s">
        <v>47</v>
      </c>
      <c r="K1265">
        <v>200</v>
      </c>
      <c r="L1265">
        <v>76380</v>
      </c>
      <c r="M1265" t="s">
        <v>216</v>
      </c>
      <c r="N1265">
        <v>91100</v>
      </c>
      <c r="O1265" t="s">
        <v>76</v>
      </c>
      <c r="P1265">
        <v>173.22</v>
      </c>
      <c r="Q1265" t="s">
        <v>217</v>
      </c>
      <c r="R1265">
        <v>1997</v>
      </c>
      <c r="S1265" t="s">
        <v>78</v>
      </c>
      <c r="T1265">
        <f>VLOOKUP(Tableau2[[#This Row],[5. type transport]],'Taux émission CO2e'!$A$5:$D$16,4,0)</f>
        <v>0.16</v>
      </c>
      <c r="U1265">
        <f>VLOOKUP(Tableau2[[#This Row],[5. type transport]],'Taux émission CO2e'!$A$5:$B$16,2,0)</f>
        <v>0.3</v>
      </c>
      <c r="V1265">
        <f>VLOOKUP(Tableau2[[#This Row],[5. type transport]],'Taux émission CO2e'!$A$20:$D$31,4,0)</f>
        <v>6.7400000000000002E-2</v>
      </c>
      <c r="W1265">
        <f>VLOOKUP(Tableau2[[#This Row],[5. type transport]],'Taux émission CO2e'!$A$20:$B$31,2,0)</f>
        <v>0.7</v>
      </c>
      <c r="X1265" s="98">
        <f t="shared" si="39"/>
        <v>4.94612388</v>
      </c>
    </row>
    <row r="1266" spans="1:24" x14ac:dyDescent="0.25">
      <c r="A1266">
        <v>2022070063</v>
      </c>
      <c r="B1266" s="95">
        <v>44750</v>
      </c>
      <c r="C1266" s="102">
        <f>YEAR(Tableau2[[#This Row],[2. date saisie]])</f>
        <v>2022</v>
      </c>
      <c r="D1266" s="102">
        <f>MONTH(Tableau2[[#This Row],[2. date saisie]])</f>
        <v>7</v>
      </c>
      <c r="E1266" s="102" t="str">
        <f t="shared" si="38"/>
        <v>07</v>
      </c>
      <c r="F1266" s="102" t="str">
        <f>_xlfn.CONCAT(Tableau2[[#This Row],[2a]],Tableau2[[#This Row],[2c]])</f>
        <v>202207</v>
      </c>
      <c r="G1266" s="96">
        <v>1529326</v>
      </c>
      <c r="H1266">
        <v>300</v>
      </c>
      <c r="I1266" s="102">
        <f>Tableau2[[#This Row],[4. poids OT (kg)]]/1000</f>
        <v>0.3</v>
      </c>
      <c r="J1266" t="s">
        <v>47</v>
      </c>
      <c r="K1266">
        <v>200</v>
      </c>
      <c r="L1266">
        <v>8090</v>
      </c>
      <c r="M1266" t="s">
        <v>81</v>
      </c>
      <c r="N1266">
        <v>91100</v>
      </c>
      <c r="O1266" t="s">
        <v>76</v>
      </c>
      <c r="P1266">
        <v>258.04300000000001</v>
      </c>
      <c r="Q1266" t="s">
        <v>124</v>
      </c>
      <c r="R1266">
        <v>1992</v>
      </c>
      <c r="S1266" t="s">
        <v>78</v>
      </c>
      <c r="T1266">
        <f>VLOOKUP(Tableau2[[#This Row],[5. type transport]],'Taux émission CO2e'!$A$5:$D$16,4,0)</f>
        <v>0.16</v>
      </c>
      <c r="U1266">
        <f>VLOOKUP(Tableau2[[#This Row],[5. type transport]],'Taux émission CO2e'!$A$5:$B$16,2,0)</f>
        <v>0.3</v>
      </c>
      <c r="V1266">
        <f>VLOOKUP(Tableau2[[#This Row],[5. type transport]],'Taux émission CO2e'!$A$20:$D$31,4,0)</f>
        <v>6.7400000000000002E-2</v>
      </c>
      <c r="W1266">
        <f>VLOOKUP(Tableau2[[#This Row],[5. type transport]],'Taux émission CO2e'!$A$20:$B$31,2,0)</f>
        <v>0.7</v>
      </c>
      <c r="X1266" s="98">
        <f t="shared" si="39"/>
        <v>7.3681598219999991</v>
      </c>
    </row>
    <row r="1267" spans="1:24" x14ac:dyDescent="0.25">
      <c r="A1267">
        <v>2022070063</v>
      </c>
      <c r="B1267" s="95">
        <v>44750</v>
      </c>
      <c r="C1267" s="102">
        <f>YEAR(Tableau2[[#This Row],[2. date saisie]])</f>
        <v>2022</v>
      </c>
      <c r="D1267" s="102">
        <f>MONTH(Tableau2[[#This Row],[2. date saisie]])</f>
        <v>7</v>
      </c>
      <c r="E1267" s="102" t="str">
        <f t="shared" si="38"/>
        <v>07</v>
      </c>
      <c r="F1267" s="102" t="str">
        <f>_xlfn.CONCAT(Tableau2[[#This Row],[2a]],Tableau2[[#This Row],[2c]])</f>
        <v>202207</v>
      </c>
      <c r="G1267" s="96">
        <v>1529665</v>
      </c>
      <c r="H1267">
        <v>385</v>
      </c>
      <c r="I1267" s="102">
        <f>Tableau2[[#This Row],[4. poids OT (kg)]]/1000</f>
        <v>0.38500000000000001</v>
      </c>
      <c r="J1267" t="s">
        <v>47</v>
      </c>
      <c r="K1267">
        <v>444.15</v>
      </c>
      <c r="L1267">
        <v>91100</v>
      </c>
      <c r="M1267" t="s">
        <v>70</v>
      </c>
      <c r="N1267">
        <v>13000</v>
      </c>
      <c r="O1267" t="s">
        <v>80</v>
      </c>
      <c r="P1267">
        <v>740.44500000000005</v>
      </c>
      <c r="Q1267" t="s">
        <v>72</v>
      </c>
      <c r="R1267">
        <v>1969</v>
      </c>
      <c r="S1267" t="s">
        <v>69</v>
      </c>
      <c r="T1267">
        <f>VLOOKUP(Tableau2[[#This Row],[5. type transport]],'Taux émission CO2e'!$A$5:$D$16,4,0)</f>
        <v>0.16</v>
      </c>
      <c r="U1267">
        <f>VLOOKUP(Tableau2[[#This Row],[5. type transport]],'Taux émission CO2e'!$A$5:$B$16,2,0)</f>
        <v>0.3</v>
      </c>
      <c r="V1267">
        <f>VLOOKUP(Tableau2[[#This Row],[5. type transport]],'Taux émission CO2e'!$A$20:$D$31,4,0)</f>
        <v>6.7400000000000002E-2</v>
      </c>
      <c r="W1267">
        <f>VLOOKUP(Tableau2[[#This Row],[5. type transport]],'Taux émission CO2e'!$A$20:$B$31,2,0)</f>
        <v>0.7</v>
      </c>
      <c r="X1267" s="98">
        <f t="shared" si="39"/>
        <v>27.133088713500001</v>
      </c>
    </row>
    <row r="1268" spans="1:24" x14ac:dyDescent="0.25">
      <c r="A1268">
        <v>2022070063</v>
      </c>
      <c r="B1268" s="95">
        <v>44750</v>
      </c>
      <c r="C1268" s="102">
        <f>YEAR(Tableau2[[#This Row],[2. date saisie]])</f>
        <v>2022</v>
      </c>
      <c r="D1268" s="102">
        <f>MONTH(Tableau2[[#This Row],[2. date saisie]])</f>
        <v>7</v>
      </c>
      <c r="E1268" s="102" t="str">
        <f t="shared" si="38"/>
        <v>07</v>
      </c>
      <c r="F1268" s="102" t="str">
        <f>_xlfn.CONCAT(Tableau2[[#This Row],[2a]],Tableau2[[#This Row],[2c]])</f>
        <v>202207</v>
      </c>
      <c r="G1268" s="96">
        <v>1529666</v>
      </c>
      <c r="H1268">
        <v>385</v>
      </c>
      <c r="I1268" s="102">
        <f>Tableau2[[#This Row],[4. poids OT (kg)]]/1000</f>
        <v>0.38500000000000001</v>
      </c>
      <c r="J1268" t="s">
        <v>47</v>
      </c>
      <c r="K1268">
        <v>444.15</v>
      </c>
      <c r="L1268">
        <v>91100</v>
      </c>
      <c r="M1268" t="s">
        <v>70</v>
      </c>
      <c r="N1268">
        <v>13000</v>
      </c>
      <c r="O1268" t="s">
        <v>80</v>
      </c>
      <c r="P1268">
        <v>740.44500000000005</v>
      </c>
      <c r="Q1268" t="s">
        <v>72</v>
      </c>
      <c r="R1268">
        <v>1969</v>
      </c>
      <c r="S1268" t="s">
        <v>69</v>
      </c>
      <c r="T1268">
        <f>VLOOKUP(Tableau2[[#This Row],[5. type transport]],'Taux émission CO2e'!$A$5:$D$16,4,0)</f>
        <v>0.16</v>
      </c>
      <c r="U1268">
        <f>VLOOKUP(Tableau2[[#This Row],[5. type transport]],'Taux émission CO2e'!$A$5:$B$16,2,0)</f>
        <v>0.3</v>
      </c>
      <c r="V1268">
        <f>VLOOKUP(Tableau2[[#This Row],[5. type transport]],'Taux émission CO2e'!$A$20:$D$31,4,0)</f>
        <v>6.7400000000000002E-2</v>
      </c>
      <c r="W1268">
        <f>VLOOKUP(Tableau2[[#This Row],[5. type transport]],'Taux émission CO2e'!$A$20:$B$31,2,0)</f>
        <v>0.7</v>
      </c>
      <c r="X1268" s="98">
        <f t="shared" si="39"/>
        <v>27.133088713500001</v>
      </c>
    </row>
    <row r="1269" spans="1:24" x14ac:dyDescent="0.25">
      <c r="A1269">
        <v>2022070063</v>
      </c>
      <c r="B1269" s="95">
        <v>44750</v>
      </c>
      <c r="C1269" s="102">
        <f>YEAR(Tableau2[[#This Row],[2. date saisie]])</f>
        <v>2022</v>
      </c>
      <c r="D1269" s="102">
        <f>MONTH(Tableau2[[#This Row],[2. date saisie]])</f>
        <v>7</v>
      </c>
      <c r="E1269" s="102" t="str">
        <f t="shared" si="38"/>
        <v>07</v>
      </c>
      <c r="F1269" s="102" t="str">
        <f>_xlfn.CONCAT(Tableau2[[#This Row],[2a]],Tableau2[[#This Row],[2c]])</f>
        <v>202207</v>
      </c>
      <c r="G1269" s="96">
        <v>1529322</v>
      </c>
      <c r="H1269">
        <v>750</v>
      </c>
      <c r="I1269" s="102">
        <f>Tableau2[[#This Row],[4. poids OT (kg)]]/1000</f>
        <v>0.75</v>
      </c>
      <c r="J1269" t="s">
        <v>47</v>
      </c>
      <c r="K1269">
        <v>470</v>
      </c>
      <c r="L1269">
        <v>13000</v>
      </c>
      <c r="M1269" t="s">
        <v>184</v>
      </c>
      <c r="N1269">
        <v>91100</v>
      </c>
      <c r="O1269" t="s">
        <v>76</v>
      </c>
      <c r="P1269">
        <v>740.09799999999996</v>
      </c>
      <c r="Q1269" t="s">
        <v>185</v>
      </c>
      <c r="R1269">
        <v>1976</v>
      </c>
      <c r="S1269" t="s">
        <v>69</v>
      </c>
      <c r="T1269">
        <f>VLOOKUP(Tableau2[[#This Row],[5. type transport]],'Taux émission CO2e'!$A$5:$D$16,4,0)</f>
        <v>0.16</v>
      </c>
      <c r="U1269">
        <f>VLOOKUP(Tableau2[[#This Row],[5. type transport]],'Taux émission CO2e'!$A$5:$B$16,2,0)</f>
        <v>0.3</v>
      </c>
      <c r="V1269">
        <f>VLOOKUP(Tableau2[[#This Row],[5. type transport]],'Taux émission CO2e'!$A$20:$D$31,4,0)</f>
        <v>6.7400000000000002E-2</v>
      </c>
      <c r="W1269">
        <f>VLOOKUP(Tableau2[[#This Row],[5. type transport]],'Taux émission CO2e'!$A$20:$B$31,2,0)</f>
        <v>0.7</v>
      </c>
      <c r="X1269" s="98">
        <f t="shared" si="39"/>
        <v>52.831895729999999</v>
      </c>
    </row>
    <row r="1270" spans="1:24" x14ac:dyDescent="0.25">
      <c r="A1270">
        <v>2022070063</v>
      </c>
      <c r="B1270" s="95">
        <v>44753</v>
      </c>
      <c r="C1270" s="102">
        <f>YEAR(Tableau2[[#This Row],[2. date saisie]])</f>
        <v>2022</v>
      </c>
      <c r="D1270" s="102">
        <f>MONTH(Tableau2[[#This Row],[2. date saisie]])</f>
        <v>7</v>
      </c>
      <c r="E1270" s="102" t="str">
        <f t="shared" si="38"/>
        <v>07</v>
      </c>
      <c r="F1270" s="102" t="str">
        <f>_xlfn.CONCAT(Tableau2[[#This Row],[2a]],Tableau2[[#This Row],[2c]])</f>
        <v>202207</v>
      </c>
      <c r="G1270" s="96">
        <v>1529943</v>
      </c>
      <c r="H1270">
        <v>150</v>
      </c>
      <c r="I1270" s="102">
        <f>Tableau2[[#This Row],[4. poids OT (kg)]]/1000</f>
        <v>0.15</v>
      </c>
      <c r="J1270" t="s">
        <v>46</v>
      </c>
      <c r="K1270">
        <v>158</v>
      </c>
      <c r="L1270">
        <v>59200</v>
      </c>
      <c r="M1270" t="s">
        <v>218</v>
      </c>
      <c r="N1270">
        <v>91100</v>
      </c>
      <c r="O1270" t="s">
        <v>76</v>
      </c>
      <c r="P1270">
        <v>266.87799999999999</v>
      </c>
      <c r="Q1270" t="s">
        <v>219</v>
      </c>
      <c r="R1270">
        <v>1970</v>
      </c>
      <c r="S1270" t="s">
        <v>78</v>
      </c>
      <c r="T1270">
        <f>VLOOKUP(Tableau2[[#This Row],[5. type transport]],'Taux émission CO2e'!$A$5:$D$16,4,0)</f>
        <v>0.16</v>
      </c>
      <c r="U1270">
        <f>VLOOKUP(Tableau2[[#This Row],[5. type transport]],'Taux émission CO2e'!$A$5:$B$16,2,0)</f>
        <v>0.3</v>
      </c>
      <c r="V1270">
        <f>VLOOKUP(Tableau2[[#This Row],[5. type transport]],'Taux émission CO2e'!$A$20:$D$31,4,0)</f>
        <v>6.7400000000000002E-2</v>
      </c>
      <c r="W1270">
        <f>VLOOKUP(Tableau2[[#This Row],[5. type transport]],'Taux émission CO2e'!$A$20:$B$31,2,0)</f>
        <v>0.7</v>
      </c>
      <c r="X1270" s="98">
        <f t="shared" si="39"/>
        <v>3.8102172059999999</v>
      </c>
    </row>
    <row r="1271" spans="1:24" x14ac:dyDescent="0.25">
      <c r="A1271">
        <v>2022070063</v>
      </c>
      <c r="B1271" s="95">
        <v>44753</v>
      </c>
      <c r="C1271" s="102">
        <f>YEAR(Tableau2[[#This Row],[2. date saisie]])</f>
        <v>2022</v>
      </c>
      <c r="D1271" s="102">
        <f>MONTH(Tableau2[[#This Row],[2. date saisie]])</f>
        <v>7</v>
      </c>
      <c r="E1271" s="102" t="str">
        <f t="shared" si="38"/>
        <v>07</v>
      </c>
      <c r="F1271" s="102" t="str">
        <f>_xlfn.CONCAT(Tableau2[[#This Row],[2a]],Tableau2[[#This Row],[2c]])</f>
        <v>202207</v>
      </c>
      <c r="G1271" s="96">
        <v>1529951</v>
      </c>
      <c r="H1271">
        <v>300</v>
      </c>
      <c r="I1271" s="102">
        <f>Tableau2[[#This Row],[4. poids OT (kg)]]/1000</f>
        <v>0.3</v>
      </c>
      <c r="J1271" t="s">
        <v>47</v>
      </c>
      <c r="K1271">
        <v>210</v>
      </c>
      <c r="L1271">
        <v>54710</v>
      </c>
      <c r="M1271" t="s">
        <v>231</v>
      </c>
      <c r="N1271">
        <v>91100</v>
      </c>
      <c r="O1271" t="s">
        <v>76</v>
      </c>
      <c r="P1271">
        <v>376.16699999999997</v>
      </c>
      <c r="Q1271" t="s">
        <v>232</v>
      </c>
      <c r="R1271">
        <v>1995</v>
      </c>
      <c r="S1271" t="s">
        <v>69</v>
      </c>
      <c r="T1271">
        <f>VLOOKUP(Tableau2[[#This Row],[5. type transport]],'Taux émission CO2e'!$A$5:$D$16,4,0)</f>
        <v>0.16</v>
      </c>
      <c r="U1271">
        <f>VLOOKUP(Tableau2[[#This Row],[5. type transport]],'Taux émission CO2e'!$A$5:$B$16,2,0)</f>
        <v>0.3</v>
      </c>
      <c r="V1271">
        <f>VLOOKUP(Tableau2[[#This Row],[5. type transport]],'Taux émission CO2e'!$A$20:$D$31,4,0)</f>
        <v>6.7400000000000002E-2</v>
      </c>
      <c r="W1271">
        <f>VLOOKUP(Tableau2[[#This Row],[5. type transport]],'Taux émission CO2e'!$A$20:$B$31,2,0)</f>
        <v>0.7</v>
      </c>
      <c r="X1271" s="98">
        <f t="shared" si="39"/>
        <v>10.741072517999999</v>
      </c>
    </row>
    <row r="1272" spans="1:24" x14ac:dyDescent="0.25">
      <c r="A1272">
        <v>2022070063</v>
      </c>
      <c r="B1272" s="95">
        <v>44753</v>
      </c>
      <c r="C1272" s="102">
        <f>YEAR(Tableau2[[#This Row],[2. date saisie]])</f>
        <v>2022</v>
      </c>
      <c r="D1272" s="102">
        <f>MONTH(Tableau2[[#This Row],[2. date saisie]])</f>
        <v>7</v>
      </c>
      <c r="E1272" s="102" t="str">
        <f t="shared" si="38"/>
        <v>07</v>
      </c>
      <c r="F1272" s="102" t="str">
        <f>_xlfn.CONCAT(Tableau2[[#This Row],[2a]],Tableau2[[#This Row],[2c]])</f>
        <v>202207</v>
      </c>
      <c r="G1272" s="96">
        <v>1529571</v>
      </c>
      <c r="H1272">
        <v>450</v>
      </c>
      <c r="I1272" s="102">
        <f>Tableau2[[#This Row],[4. poids OT (kg)]]/1000</f>
        <v>0.45</v>
      </c>
      <c r="J1272" t="s">
        <v>47</v>
      </c>
      <c r="K1272">
        <v>280</v>
      </c>
      <c r="L1272">
        <v>19410</v>
      </c>
      <c r="M1272" t="s">
        <v>196</v>
      </c>
      <c r="N1272">
        <v>91100</v>
      </c>
      <c r="O1272" t="s">
        <v>76</v>
      </c>
      <c r="P1272">
        <v>456.06700000000001</v>
      </c>
      <c r="Q1272" t="s">
        <v>197</v>
      </c>
      <c r="R1272">
        <v>1990</v>
      </c>
      <c r="S1272" t="s">
        <v>69</v>
      </c>
      <c r="T1272">
        <f>VLOOKUP(Tableau2[[#This Row],[5. type transport]],'Taux émission CO2e'!$A$5:$D$16,4,0)</f>
        <v>0.16</v>
      </c>
      <c r="U1272">
        <f>VLOOKUP(Tableau2[[#This Row],[5. type transport]],'Taux émission CO2e'!$A$5:$B$16,2,0)</f>
        <v>0.3</v>
      </c>
      <c r="V1272">
        <f>VLOOKUP(Tableau2[[#This Row],[5. type transport]],'Taux émission CO2e'!$A$20:$D$31,4,0)</f>
        <v>6.7400000000000002E-2</v>
      </c>
      <c r="W1272">
        <f>VLOOKUP(Tableau2[[#This Row],[5. type transport]],'Taux émission CO2e'!$A$20:$B$31,2,0)</f>
        <v>0.7</v>
      </c>
      <c r="X1272" s="98">
        <f t="shared" si="39"/>
        <v>19.533805677</v>
      </c>
    </row>
    <row r="1273" spans="1:24" x14ac:dyDescent="0.25">
      <c r="A1273">
        <v>2022070063</v>
      </c>
      <c r="B1273" s="95">
        <v>44753</v>
      </c>
      <c r="C1273" s="102">
        <f>YEAR(Tableau2[[#This Row],[2. date saisie]])</f>
        <v>2022</v>
      </c>
      <c r="D1273" s="102">
        <f>MONTH(Tableau2[[#This Row],[2. date saisie]])</f>
        <v>7</v>
      </c>
      <c r="E1273" s="102" t="str">
        <f t="shared" si="38"/>
        <v>07</v>
      </c>
      <c r="F1273" s="102" t="str">
        <f>_xlfn.CONCAT(Tableau2[[#This Row],[2a]],Tableau2[[#This Row],[2c]])</f>
        <v>202207</v>
      </c>
      <c r="G1273" s="96">
        <v>1529990</v>
      </c>
      <c r="H1273">
        <v>1000</v>
      </c>
      <c r="I1273" s="102">
        <f>Tableau2[[#This Row],[4. poids OT (kg)]]/1000</f>
        <v>1</v>
      </c>
      <c r="J1273" t="s">
        <v>46</v>
      </c>
      <c r="K1273">
        <v>450</v>
      </c>
      <c r="L1273">
        <v>67100</v>
      </c>
      <c r="M1273" t="s">
        <v>73</v>
      </c>
      <c r="N1273">
        <v>91100</v>
      </c>
      <c r="O1273" t="s">
        <v>76</v>
      </c>
      <c r="P1273">
        <v>516.47400000000005</v>
      </c>
      <c r="Q1273" t="s">
        <v>75</v>
      </c>
      <c r="R1273">
        <v>1987</v>
      </c>
      <c r="S1273" t="s">
        <v>69</v>
      </c>
      <c r="T1273">
        <f>VLOOKUP(Tableau2[[#This Row],[5. type transport]],'Taux émission CO2e'!$A$5:$D$16,4,0)</f>
        <v>0.16</v>
      </c>
      <c r="U1273">
        <f>VLOOKUP(Tableau2[[#This Row],[5. type transport]],'Taux émission CO2e'!$A$5:$B$16,2,0)</f>
        <v>0.3</v>
      </c>
      <c r="V1273">
        <f>VLOOKUP(Tableau2[[#This Row],[5. type transport]],'Taux émission CO2e'!$A$20:$D$31,4,0)</f>
        <v>6.7400000000000002E-2</v>
      </c>
      <c r="W1273">
        <f>VLOOKUP(Tableau2[[#This Row],[5. type transport]],'Taux émission CO2e'!$A$20:$B$31,2,0)</f>
        <v>0.7</v>
      </c>
      <c r="X1273" s="98">
        <f t="shared" si="39"/>
        <v>49.157995320000005</v>
      </c>
    </row>
    <row r="1274" spans="1:24" x14ac:dyDescent="0.25">
      <c r="A1274">
        <v>2022070063</v>
      </c>
      <c r="B1274" s="95">
        <v>44753</v>
      </c>
      <c r="C1274" s="102">
        <f>YEAR(Tableau2[[#This Row],[2. date saisie]])</f>
        <v>2022</v>
      </c>
      <c r="D1274" s="102">
        <f>MONTH(Tableau2[[#This Row],[2. date saisie]])</f>
        <v>7</v>
      </c>
      <c r="E1274" s="102" t="str">
        <f t="shared" si="38"/>
        <v>07</v>
      </c>
      <c r="F1274" s="102" t="str">
        <f>_xlfn.CONCAT(Tableau2[[#This Row],[2a]],Tableau2[[#This Row],[2c]])</f>
        <v>202207</v>
      </c>
      <c r="G1274" s="96">
        <v>1529991</v>
      </c>
      <c r="H1274">
        <v>450</v>
      </c>
      <c r="I1274" s="102">
        <f>Tableau2[[#This Row],[4. poids OT (kg)]]/1000</f>
        <v>0.45</v>
      </c>
      <c r="J1274" t="s">
        <v>47</v>
      </c>
      <c r="K1274">
        <v>500</v>
      </c>
      <c r="L1274">
        <v>39570</v>
      </c>
      <c r="M1274" t="s">
        <v>115</v>
      </c>
      <c r="N1274">
        <v>91100</v>
      </c>
      <c r="O1274" t="s">
        <v>76</v>
      </c>
      <c r="P1274">
        <v>380.58600000000001</v>
      </c>
      <c r="Q1274" t="s">
        <v>116</v>
      </c>
      <c r="R1274">
        <v>1986</v>
      </c>
      <c r="S1274" t="s">
        <v>69</v>
      </c>
      <c r="T1274">
        <f>VLOOKUP(Tableau2[[#This Row],[5. type transport]],'Taux émission CO2e'!$A$5:$D$16,4,0)</f>
        <v>0.16</v>
      </c>
      <c r="U1274">
        <f>VLOOKUP(Tableau2[[#This Row],[5. type transport]],'Taux émission CO2e'!$A$5:$B$16,2,0)</f>
        <v>0.3</v>
      </c>
      <c r="V1274">
        <f>VLOOKUP(Tableau2[[#This Row],[5. type transport]],'Taux émission CO2e'!$A$20:$D$31,4,0)</f>
        <v>6.7400000000000002E-2</v>
      </c>
      <c r="W1274">
        <f>VLOOKUP(Tableau2[[#This Row],[5. type transport]],'Taux émission CO2e'!$A$20:$B$31,2,0)</f>
        <v>0.7</v>
      </c>
      <c r="X1274" s="98">
        <f t="shared" si="39"/>
        <v>16.300878965999999</v>
      </c>
    </row>
    <row r="1275" spans="1:24" x14ac:dyDescent="0.25">
      <c r="A1275">
        <v>2022070063</v>
      </c>
      <c r="B1275" s="95">
        <v>44754</v>
      </c>
      <c r="C1275" s="102">
        <f>YEAR(Tableau2[[#This Row],[2. date saisie]])</f>
        <v>2022</v>
      </c>
      <c r="D1275" s="102">
        <f>MONTH(Tableau2[[#This Row],[2. date saisie]])</f>
        <v>7</v>
      </c>
      <c r="E1275" s="102" t="str">
        <f t="shared" si="38"/>
        <v>07</v>
      </c>
      <c r="F1275" s="102" t="str">
        <f>_xlfn.CONCAT(Tableau2[[#This Row],[2a]],Tableau2[[#This Row],[2c]])</f>
        <v>202207</v>
      </c>
      <c r="G1275" s="96">
        <v>1530687</v>
      </c>
      <c r="H1275">
        <v>150</v>
      </c>
      <c r="I1275" s="102">
        <f>Tableau2[[#This Row],[4. poids OT (kg)]]/1000</f>
        <v>0.15</v>
      </c>
      <c r="J1275" t="s">
        <v>39</v>
      </c>
      <c r="K1275">
        <v>80</v>
      </c>
      <c r="L1275">
        <v>91100</v>
      </c>
      <c r="M1275" t="s">
        <v>70</v>
      </c>
      <c r="N1275">
        <v>94440</v>
      </c>
      <c r="O1275" t="s">
        <v>120</v>
      </c>
      <c r="P1275">
        <v>34.085999999999999</v>
      </c>
      <c r="Q1275" t="s">
        <v>72</v>
      </c>
      <c r="R1275">
        <v>1969</v>
      </c>
      <c r="S1275" t="s">
        <v>69</v>
      </c>
      <c r="T1275">
        <f>VLOOKUP(Tableau2[[#This Row],[5. type transport]],'Taux émission CO2e'!$A$5:$D$16,4,0)</f>
        <v>0.24099999999999999</v>
      </c>
      <c r="U1275">
        <f>VLOOKUP(Tableau2[[#This Row],[5. type transport]],'Taux émission CO2e'!$A$5:$B$16,2,0)</f>
        <v>1</v>
      </c>
      <c r="V1275">
        <f>VLOOKUP(Tableau2[[#This Row],[5. type transport]],'Taux émission CO2e'!$A$20:$D$31,4,0)</f>
        <v>0</v>
      </c>
      <c r="W1275">
        <f>VLOOKUP(Tableau2[[#This Row],[5. type transport]],'Taux émission CO2e'!$A$20:$B$31,2,0)</f>
        <v>0</v>
      </c>
      <c r="X1275" s="98">
        <f t="shared" si="39"/>
        <v>1.2322088999999998</v>
      </c>
    </row>
    <row r="1276" spans="1:24" x14ac:dyDescent="0.25">
      <c r="A1276">
        <v>2022070063</v>
      </c>
      <c r="B1276" s="95">
        <v>44754</v>
      </c>
      <c r="C1276" s="102">
        <f>YEAR(Tableau2[[#This Row],[2. date saisie]])</f>
        <v>2022</v>
      </c>
      <c r="D1276" s="102">
        <f>MONTH(Tableau2[[#This Row],[2. date saisie]])</f>
        <v>7</v>
      </c>
      <c r="E1276" s="102" t="str">
        <f t="shared" si="38"/>
        <v>07</v>
      </c>
      <c r="F1276" s="102" t="str">
        <f>_xlfn.CONCAT(Tableau2[[#This Row],[2a]],Tableau2[[#This Row],[2c]])</f>
        <v>202207</v>
      </c>
      <c r="G1276" s="96">
        <v>1530688</v>
      </c>
      <c r="H1276">
        <v>188</v>
      </c>
      <c r="I1276" s="102">
        <f>Tableau2[[#This Row],[4. poids OT (kg)]]/1000</f>
        <v>0.188</v>
      </c>
      <c r="J1276" t="s">
        <v>46</v>
      </c>
      <c r="K1276">
        <v>100</v>
      </c>
      <c r="L1276">
        <v>91100</v>
      </c>
      <c r="M1276" t="s">
        <v>70</v>
      </c>
      <c r="N1276">
        <v>59243</v>
      </c>
      <c r="O1276" t="s">
        <v>101</v>
      </c>
      <c r="P1276">
        <v>250.57900000000001</v>
      </c>
      <c r="Q1276" t="s">
        <v>72</v>
      </c>
      <c r="R1276">
        <v>1969</v>
      </c>
      <c r="S1276" t="s">
        <v>69</v>
      </c>
      <c r="T1276">
        <f>VLOOKUP(Tableau2[[#This Row],[5. type transport]],'Taux émission CO2e'!$A$5:$D$16,4,0)</f>
        <v>0.16</v>
      </c>
      <c r="U1276">
        <f>VLOOKUP(Tableau2[[#This Row],[5. type transport]],'Taux émission CO2e'!$A$5:$B$16,2,0)</f>
        <v>0.3</v>
      </c>
      <c r="V1276">
        <f>VLOOKUP(Tableau2[[#This Row],[5. type transport]],'Taux émission CO2e'!$A$20:$D$31,4,0)</f>
        <v>6.7400000000000002E-2</v>
      </c>
      <c r="W1276">
        <f>VLOOKUP(Tableau2[[#This Row],[5. type transport]],'Taux émission CO2e'!$A$20:$B$31,2,0)</f>
        <v>0.7</v>
      </c>
      <c r="X1276" s="98">
        <f t="shared" si="39"/>
        <v>4.4838205333600003</v>
      </c>
    </row>
    <row r="1277" spans="1:24" x14ac:dyDescent="0.25">
      <c r="A1277">
        <v>2022070063</v>
      </c>
      <c r="B1277" s="95">
        <v>44754</v>
      </c>
      <c r="C1277" s="102">
        <f>YEAR(Tableau2[[#This Row],[2. date saisie]])</f>
        <v>2022</v>
      </c>
      <c r="D1277" s="102">
        <f>MONTH(Tableau2[[#This Row],[2. date saisie]])</f>
        <v>7</v>
      </c>
      <c r="E1277" s="102" t="str">
        <f t="shared" si="38"/>
        <v>07</v>
      </c>
      <c r="F1277" s="102" t="str">
        <f>_xlfn.CONCAT(Tableau2[[#This Row],[2a]],Tableau2[[#This Row],[2c]])</f>
        <v>202207</v>
      </c>
      <c r="G1277" s="96">
        <v>1530349</v>
      </c>
      <c r="H1277">
        <v>150</v>
      </c>
      <c r="I1277" s="102">
        <f>Tableau2[[#This Row],[4. poids OT (kg)]]/1000</f>
        <v>0.15</v>
      </c>
      <c r="J1277" t="s">
        <v>46</v>
      </c>
      <c r="K1277">
        <v>130</v>
      </c>
      <c r="L1277">
        <v>44260</v>
      </c>
      <c r="M1277" t="s">
        <v>250</v>
      </c>
      <c r="N1277">
        <v>91100</v>
      </c>
      <c r="O1277" t="s">
        <v>76</v>
      </c>
      <c r="P1277">
        <v>408.88900000000001</v>
      </c>
      <c r="Q1277" t="s">
        <v>251</v>
      </c>
      <c r="R1277">
        <v>1982</v>
      </c>
      <c r="S1277" t="s">
        <v>69</v>
      </c>
      <c r="T1277">
        <f>VLOOKUP(Tableau2[[#This Row],[5. type transport]],'Taux émission CO2e'!$A$5:$D$16,4,0)</f>
        <v>0.16</v>
      </c>
      <c r="U1277">
        <f>VLOOKUP(Tableau2[[#This Row],[5. type transport]],'Taux émission CO2e'!$A$5:$B$16,2,0)</f>
        <v>0.3</v>
      </c>
      <c r="V1277">
        <f>VLOOKUP(Tableau2[[#This Row],[5. type transport]],'Taux émission CO2e'!$A$20:$D$31,4,0)</f>
        <v>6.7400000000000002E-2</v>
      </c>
      <c r="W1277">
        <f>VLOOKUP(Tableau2[[#This Row],[5. type transport]],'Taux émission CO2e'!$A$20:$B$31,2,0)</f>
        <v>0.7</v>
      </c>
      <c r="X1277" s="98">
        <f t="shared" si="39"/>
        <v>5.8377082530000006</v>
      </c>
    </row>
    <row r="1278" spans="1:24" x14ac:dyDescent="0.25">
      <c r="A1278">
        <v>2022070063</v>
      </c>
      <c r="B1278" s="95">
        <v>44754</v>
      </c>
      <c r="C1278" s="102">
        <f>YEAR(Tableau2[[#This Row],[2. date saisie]])</f>
        <v>2022</v>
      </c>
      <c r="D1278" s="102">
        <f>MONTH(Tableau2[[#This Row],[2. date saisie]])</f>
        <v>7</v>
      </c>
      <c r="E1278" s="102" t="str">
        <f t="shared" si="38"/>
        <v>07</v>
      </c>
      <c r="F1278" s="102" t="str">
        <f>_xlfn.CONCAT(Tableau2[[#This Row],[2a]],Tableau2[[#This Row],[2c]])</f>
        <v>202207</v>
      </c>
      <c r="G1278" s="96">
        <v>1530534</v>
      </c>
      <c r="H1278">
        <v>150</v>
      </c>
      <c r="I1278" s="102">
        <f>Tableau2[[#This Row],[4. poids OT (kg)]]/1000</f>
        <v>0.15</v>
      </c>
      <c r="J1278" t="s">
        <v>46</v>
      </c>
      <c r="K1278">
        <v>158</v>
      </c>
      <c r="L1278">
        <v>59800</v>
      </c>
      <c r="M1278" t="s">
        <v>233</v>
      </c>
      <c r="N1278">
        <v>91100</v>
      </c>
      <c r="O1278" t="s">
        <v>76</v>
      </c>
      <c r="P1278">
        <v>254.203</v>
      </c>
      <c r="Q1278" t="s">
        <v>234</v>
      </c>
      <c r="R1278">
        <v>1970</v>
      </c>
      <c r="S1278" t="s">
        <v>69</v>
      </c>
      <c r="T1278">
        <f>VLOOKUP(Tableau2[[#This Row],[5. type transport]],'Taux émission CO2e'!$A$5:$D$16,4,0)</f>
        <v>0.16</v>
      </c>
      <c r="U1278">
        <f>VLOOKUP(Tableau2[[#This Row],[5. type transport]],'Taux émission CO2e'!$A$5:$B$16,2,0)</f>
        <v>0.3</v>
      </c>
      <c r="V1278">
        <f>VLOOKUP(Tableau2[[#This Row],[5. type transport]],'Taux émission CO2e'!$A$20:$D$31,4,0)</f>
        <v>6.7400000000000002E-2</v>
      </c>
      <c r="W1278">
        <f>VLOOKUP(Tableau2[[#This Row],[5. type transport]],'Taux émission CO2e'!$A$20:$B$31,2,0)</f>
        <v>0.7</v>
      </c>
      <c r="X1278" s="98">
        <f t="shared" si="39"/>
        <v>3.6292562310000003</v>
      </c>
    </row>
    <row r="1279" spans="1:24" x14ac:dyDescent="0.25">
      <c r="A1279">
        <v>2022070063</v>
      </c>
      <c r="B1279" s="95">
        <v>44755</v>
      </c>
      <c r="C1279" s="102">
        <f>YEAR(Tableau2[[#This Row],[2. date saisie]])</f>
        <v>2022</v>
      </c>
      <c r="D1279" s="102">
        <f>MONTH(Tableau2[[#This Row],[2. date saisie]])</f>
        <v>7</v>
      </c>
      <c r="E1279" s="102" t="str">
        <f t="shared" si="38"/>
        <v>07</v>
      </c>
      <c r="F1279" s="102" t="str">
        <f>_xlfn.CONCAT(Tableau2[[#This Row],[2a]],Tableau2[[#This Row],[2c]])</f>
        <v>202207</v>
      </c>
      <c r="G1279" s="96">
        <v>1531466</v>
      </c>
      <c r="H1279">
        <v>149</v>
      </c>
      <c r="I1279" s="102">
        <f>Tableau2[[#This Row],[4. poids OT (kg)]]/1000</f>
        <v>0.14899999999999999</v>
      </c>
      <c r="J1279" t="s">
        <v>46</v>
      </c>
      <c r="K1279">
        <v>80</v>
      </c>
      <c r="L1279">
        <v>91100</v>
      </c>
      <c r="M1279" t="s">
        <v>70</v>
      </c>
      <c r="N1279">
        <v>75003</v>
      </c>
      <c r="O1279" t="s">
        <v>245</v>
      </c>
      <c r="P1279">
        <v>39.554000000000002</v>
      </c>
      <c r="Q1279" t="s">
        <v>72</v>
      </c>
      <c r="R1279">
        <v>1969</v>
      </c>
      <c r="S1279" t="s">
        <v>69</v>
      </c>
      <c r="T1279">
        <f>VLOOKUP(Tableau2[[#This Row],[5. type transport]],'Taux émission CO2e'!$A$5:$D$16,4,0)</f>
        <v>0.16</v>
      </c>
      <c r="U1279">
        <f>VLOOKUP(Tableau2[[#This Row],[5. type transport]],'Taux émission CO2e'!$A$5:$B$16,2,0)</f>
        <v>0.3</v>
      </c>
      <c r="V1279">
        <f>VLOOKUP(Tableau2[[#This Row],[5. type transport]],'Taux émission CO2e'!$A$20:$D$31,4,0)</f>
        <v>6.7400000000000002E-2</v>
      </c>
      <c r="W1279">
        <f>VLOOKUP(Tableau2[[#This Row],[5. type transport]],'Taux émission CO2e'!$A$20:$B$31,2,0)</f>
        <v>0.7</v>
      </c>
      <c r="X1279" s="98">
        <f t="shared" si="39"/>
        <v>0.56094770827999996</v>
      </c>
    </row>
    <row r="1280" spans="1:24" x14ac:dyDescent="0.25">
      <c r="A1280">
        <v>2022070063</v>
      </c>
      <c r="B1280" s="95">
        <v>44755</v>
      </c>
      <c r="C1280" s="102">
        <f>YEAR(Tableau2[[#This Row],[2. date saisie]])</f>
        <v>2022</v>
      </c>
      <c r="D1280" s="102">
        <f>MONTH(Tableau2[[#This Row],[2. date saisie]])</f>
        <v>7</v>
      </c>
      <c r="E1280" s="102" t="str">
        <f t="shared" si="38"/>
        <v>07</v>
      </c>
      <c r="F1280" s="102" t="str">
        <f>_xlfn.CONCAT(Tableau2[[#This Row],[2a]],Tableau2[[#This Row],[2c]])</f>
        <v>202207</v>
      </c>
      <c r="G1280" s="96">
        <v>1531460</v>
      </c>
      <c r="H1280">
        <v>151</v>
      </c>
      <c r="I1280" s="102">
        <f>Tableau2[[#This Row],[4. poids OT (kg)]]/1000</f>
        <v>0.151</v>
      </c>
      <c r="J1280" t="s">
        <v>46</v>
      </c>
      <c r="K1280">
        <v>100</v>
      </c>
      <c r="L1280">
        <v>91100</v>
      </c>
      <c r="M1280" t="s">
        <v>70</v>
      </c>
      <c r="N1280">
        <v>59243</v>
      </c>
      <c r="O1280" t="s">
        <v>101</v>
      </c>
      <c r="P1280">
        <v>250.57900000000001</v>
      </c>
      <c r="Q1280" t="s">
        <v>72</v>
      </c>
      <c r="R1280">
        <v>1969</v>
      </c>
      <c r="S1280" t="s">
        <v>69</v>
      </c>
      <c r="T1280">
        <f>VLOOKUP(Tableau2[[#This Row],[5. type transport]],'Taux émission CO2e'!$A$5:$D$16,4,0)</f>
        <v>0.16</v>
      </c>
      <c r="U1280">
        <f>VLOOKUP(Tableau2[[#This Row],[5. type transport]],'Taux émission CO2e'!$A$5:$B$16,2,0)</f>
        <v>0.3</v>
      </c>
      <c r="V1280">
        <f>VLOOKUP(Tableau2[[#This Row],[5. type transport]],'Taux émission CO2e'!$A$20:$D$31,4,0)</f>
        <v>6.7400000000000002E-2</v>
      </c>
      <c r="W1280">
        <f>VLOOKUP(Tableau2[[#This Row],[5. type transport]],'Taux émission CO2e'!$A$20:$B$31,2,0)</f>
        <v>0.7</v>
      </c>
      <c r="X1280" s="98">
        <f t="shared" si="39"/>
        <v>3.6013664922200004</v>
      </c>
    </row>
    <row r="1281" spans="1:24" x14ac:dyDescent="0.25">
      <c r="A1281">
        <v>2022070063</v>
      </c>
      <c r="B1281" s="95">
        <v>44755</v>
      </c>
      <c r="C1281" s="102">
        <f>YEAR(Tableau2[[#This Row],[2. date saisie]])</f>
        <v>2022</v>
      </c>
      <c r="D1281" s="102">
        <f>MONTH(Tableau2[[#This Row],[2. date saisie]])</f>
        <v>7</v>
      </c>
      <c r="E1281" s="102" t="str">
        <f t="shared" si="38"/>
        <v>07</v>
      </c>
      <c r="F1281" s="102" t="str">
        <f>_xlfn.CONCAT(Tableau2[[#This Row],[2a]],Tableau2[[#This Row],[2c]])</f>
        <v>202207</v>
      </c>
      <c r="G1281" s="96">
        <v>1531243</v>
      </c>
      <c r="H1281">
        <v>150</v>
      </c>
      <c r="I1281" s="102">
        <f>Tableau2[[#This Row],[4. poids OT (kg)]]/1000</f>
        <v>0.15</v>
      </c>
      <c r="J1281" t="s">
        <v>46</v>
      </c>
      <c r="K1281">
        <v>158</v>
      </c>
      <c r="L1281">
        <v>21300</v>
      </c>
      <c r="M1281" t="s">
        <v>94</v>
      </c>
      <c r="N1281">
        <v>91100</v>
      </c>
      <c r="O1281" t="s">
        <v>76</v>
      </c>
      <c r="P1281">
        <v>278.14499999999998</v>
      </c>
      <c r="Q1281" t="s">
        <v>95</v>
      </c>
      <c r="R1281">
        <v>1995</v>
      </c>
      <c r="S1281" t="s">
        <v>78</v>
      </c>
      <c r="T1281">
        <f>VLOOKUP(Tableau2[[#This Row],[5. type transport]],'Taux émission CO2e'!$A$5:$D$16,4,0)</f>
        <v>0.16</v>
      </c>
      <c r="U1281">
        <f>VLOOKUP(Tableau2[[#This Row],[5. type transport]],'Taux émission CO2e'!$A$5:$B$16,2,0)</f>
        <v>0.3</v>
      </c>
      <c r="V1281">
        <f>VLOOKUP(Tableau2[[#This Row],[5. type transport]],'Taux émission CO2e'!$A$20:$D$31,4,0)</f>
        <v>6.7400000000000002E-2</v>
      </c>
      <c r="W1281">
        <f>VLOOKUP(Tableau2[[#This Row],[5. type transport]],'Taux émission CO2e'!$A$20:$B$31,2,0)</f>
        <v>0.7</v>
      </c>
      <c r="X1281" s="98">
        <f t="shared" si="39"/>
        <v>3.9710761649999995</v>
      </c>
    </row>
    <row r="1282" spans="1:24" x14ac:dyDescent="0.25">
      <c r="A1282">
        <v>2022070063</v>
      </c>
      <c r="B1282" s="95">
        <v>44755</v>
      </c>
      <c r="C1282" s="102">
        <f>YEAR(Tableau2[[#This Row],[2. date saisie]])</f>
        <v>2022</v>
      </c>
      <c r="D1282" s="102">
        <f>MONTH(Tableau2[[#This Row],[2. date saisie]])</f>
        <v>7</v>
      </c>
      <c r="E1282" s="102" t="str">
        <f t="shared" ref="E1282:E1345" si="40">IF(D1282&lt;10,"0"&amp;D1282,D1282)</f>
        <v>07</v>
      </c>
      <c r="F1282" s="102" t="str">
        <f>_xlfn.CONCAT(Tableau2[[#This Row],[2a]],Tableau2[[#This Row],[2c]])</f>
        <v>202207</v>
      </c>
      <c r="G1282" s="96">
        <v>1532026</v>
      </c>
      <c r="H1282">
        <v>203</v>
      </c>
      <c r="I1282" s="102">
        <f>Tableau2[[#This Row],[4. poids OT (kg)]]/1000</f>
        <v>0.20300000000000001</v>
      </c>
      <c r="J1282" t="s">
        <v>47</v>
      </c>
      <c r="K1282">
        <v>205</v>
      </c>
      <c r="L1282">
        <v>91100</v>
      </c>
      <c r="M1282" t="s">
        <v>70</v>
      </c>
      <c r="N1282">
        <v>21300</v>
      </c>
      <c r="O1282" t="s">
        <v>89</v>
      </c>
      <c r="P1282">
        <v>279.79899999999998</v>
      </c>
      <c r="Q1282" t="s">
        <v>72</v>
      </c>
      <c r="R1282">
        <v>1969</v>
      </c>
      <c r="S1282" t="s">
        <v>69</v>
      </c>
      <c r="T1282">
        <f>VLOOKUP(Tableau2[[#This Row],[5. type transport]],'Taux émission CO2e'!$A$5:$D$16,4,0)</f>
        <v>0.16</v>
      </c>
      <c r="U1282">
        <f>VLOOKUP(Tableau2[[#This Row],[5. type transport]],'Taux émission CO2e'!$A$5:$B$16,2,0)</f>
        <v>0.3</v>
      </c>
      <c r="V1282">
        <f>VLOOKUP(Tableau2[[#This Row],[5. type transport]],'Taux émission CO2e'!$A$20:$D$31,4,0)</f>
        <v>6.7400000000000002E-2</v>
      </c>
      <c r="W1282">
        <f>VLOOKUP(Tableau2[[#This Row],[5. type transport]],'Taux émission CO2e'!$A$20:$B$31,2,0)</f>
        <v>0.7</v>
      </c>
      <c r="X1282" s="98">
        <f t="shared" ref="X1282:X1345" si="41">(U1282*T1282*I1282*P1282)+(V1282*W1282*P1282*I1282)</f>
        <v>5.4061475704599999</v>
      </c>
    </row>
    <row r="1283" spans="1:24" x14ac:dyDescent="0.25">
      <c r="A1283">
        <v>2022070063</v>
      </c>
      <c r="B1283" s="95">
        <v>44755</v>
      </c>
      <c r="C1283" s="102">
        <f>YEAR(Tableau2[[#This Row],[2. date saisie]])</f>
        <v>2022</v>
      </c>
      <c r="D1283" s="102">
        <f>MONTH(Tableau2[[#This Row],[2. date saisie]])</f>
        <v>7</v>
      </c>
      <c r="E1283" s="102" t="str">
        <f t="shared" si="40"/>
        <v>07</v>
      </c>
      <c r="F1283" s="102" t="str">
        <f>_xlfn.CONCAT(Tableau2[[#This Row],[2a]],Tableau2[[#This Row],[2c]])</f>
        <v>202207</v>
      </c>
      <c r="G1283" s="96">
        <v>1532028</v>
      </c>
      <c r="H1283">
        <v>440</v>
      </c>
      <c r="I1283" s="102">
        <f>Tableau2[[#This Row],[4. poids OT (kg)]]/1000</f>
        <v>0.44</v>
      </c>
      <c r="J1283" t="s">
        <v>47</v>
      </c>
      <c r="K1283">
        <v>390</v>
      </c>
      <c r="L1283">
        <v>91100</v>
      </c>
      <c r="M1283" t="s">
        <v>70</v>
      </c>
      <c r="N1283">
        <v>39570</v>
      </c>
      <c r="O1283" t="s">
        <v>105</v>
      </c>
      <c r="P1283">
        <v>380.45499999999998</v>
      </c>
      <c r="Q1283" t="s">
        <v>72</v>
      </c>
      <c r="R1283">
        <v>1969</v>
      </c>
      <c r="S1283" t="s">
        <v>69</v>
      </c>
      <c r="T1283">
        <f>VLOOKUP(Tableau2[[#This Row],[5. type transport]],'Taux émission CO2e'!$A$5:$D$16,4,0)</f>
        <v>0.16</v>
      </c>
      <c r="U1283">
        <f>VLOOKUP(Tableau2[[#This Row],[5. type transport]],'Taux émission CO2e'!$A$5:$B$16,2,0)</f>
        <v>0.3</v>
      </c>
      <c r="V1283">
        <f>VLOOKUP(Tableau2[[#This Row],[5. type transport]],'Taux émission CO2e'!$A$20:$D$31,4,0)</f>
        <v>6.7400000000000002E-2</v>
      </c>
      <c r="W1283">
        <f>VLOOKUP(Tableau2[[#This Row],[5. type transport]],'Taux émission CO2e'!$A$20:$B$31,2,0)</f>
        <v>0.7</v>
      </c>
      <c r="X1283" s="98">
        <f t="shared" si="41"/>
        <v>15.933151036</v>
      </c>
    </row>
    <row r="1284" spans="1:24" x14ac:dyDescent="0.25">
      <c r="A1284">
        <v>2022070063</v>
      </c>
      <c r="B1284" s="95">
        <v>44757</v>
      </c>
      <c r="C1284" s="102">
        <f>YEAR(Tableau2[[#This Row],[2. date saisie]])</f>
        <v>2022</v>
      </c>
      <c r="D1284" s="102">
        <f>MONTH(Tableau2[[#This Row],[2. date saisie]])</f>
        <v>7</v>
      </c>
      <c r="E1284" s="102" t="str">
        <f t="shared" si="40"/>
        <v>07</v>
      </c>
      <c r="F1284" s="102" t="str">
        <f>_xlfn.CONCAT(Tableau2[[#This Row],[2a]],Tableau2[[#This Row],[2c]])</f>
        <v>202207</v>
      </c>
      <c r="G1284" s="96">
        <v>1532456</v>
      </c>
      <c r="H1284">
        <v>265</v>
      </c>
      <c r="I1284" s="102">
        <f>Tableau2[[#This Row],[4. poids OT (kg)]]/1000</f>
        <v>0.26500000000000001</v>
      </c>
      <c r="J1284" t="s">
        <v>46</v>
      </c>
      <c r="K1284">
        <v>100</v>
      </c>
      <c r="L1284">
        <v>91100</v>
      </c>
      <c r="M1284" t="s">
        <v>70</v>
      </c>
      <c r="N1284">
        <v>62780</v>
      </c>
      <c r="O1284" t="s">
        <v>102</v>
      </c>
      <c r="P1284">
        <v>280.69799999999998</v>
      </c>
      <c r="Q1284" t="s">
        <v>72</v>
      </c>
      <c r="R1284">
        <v>1969</v>
      </c>
      <c r="S1284" t="s">
        <v>69</v>
      </c>
      <c r="T1284">
        <f>VLOOKUP(Tableau2[[#This Row],[5. type transport]],'Taux émission CO2e'!$A$5:$D$16,4,0)</f>
        <v>0.16</v>
      </c>
      <c r="U1284">
        <f>VLOOKUP(Tableau2[[#This Row],[5. type transport]],'Taux émission CO2e'!$A$5:$B$16,2,0)</f>
        <v>0.3</v>
      </c>
      <c r="V1284">
        <f>VLOOKUP(Tableau2[[#This Row],[5. type transport]],'Taux émission CO2e'!$A$20:$D$31,4,0)</f>
        <v>6.7400000000000002E-2</v>
      </c>
      <c r="W1284">
        <f>VLOOKUP(Tableau2[[#This Row],[5. type transport]],'Taux émission CO2e'!$A$20:$B$31,2,0)</f>
        <v>0.7</v>
      </c>
      <c r="X1284" s="98">
        <f t="shared" si="41"/>
        <v>7.0799614446000003</v>
      </c>
    </row>
    <row r="1285" spans="1:24" x14ac:dyDescent="0.25">
      <c r="A1285">
        <v>2022070063</v>
      </c>
      <c r="B1285" s="95">
        <v>44757</v>
      </c>
      <c r="C1285" s="102">
        <f>YEAR(Tableau2[[#This Row],[2. date saisie]])</f>
        <v>2022</v>
      </c>
      <c r="D1285" s="102">
        <f>MONTH(Tableau2[[#This Row],[2. date saisie]])</f>
        <v>7</v>
      </c>
      <c r="E1285" s="102" t="str">
        <f t="shared" si="40"/>
        <v>07</v>
      </c>
      <c r="F1285" s="102" t="str">
        <f>_xlfn.CONCAT(Tableau2[[#This Row],[2a]],Tableau2[[#This Row],[2c]])</f>
        <v>202207</v>
      </c>
      <c r="G1285" s="96">
        <v>1532330</v>
      </c>
      <c r="H1285">
        <v>400</v>
      </c>
      <c r="I1285" s="102">
        <f>Tableau2[[#This Row],[4. poids OT (kg)]]/1000</f>
        <v>0.4</v>
      </c>
      <c r="J1285" t="s">
        <v>46</v>
      </c>
      <c r="K1285">
        <v>158</v>
      </c>
      <c r="L1285">
        <v>62780</v>
      </c>
      <c r="M1285" t="s">
        <v>113</v>
      </c>
      <c r="N1285">
        <v>91100</v>
      </c>
      <c r="O1285" t="s">
        <v>76</v>
      </c>
      <c r="P1285">
        <v>278.49700000000001</v>
      </c>
      <c r="Q1285" t="s">
        <v>114</v>
      </c>
      <c r="R1285">
        <v>1987</v>
      </c>
      <c r="S1285" t="s">
        <v>78</v>
      </c>
      <c r="T1285">
        <f>VLOOKUP(Tableau2[[#This Row],[5. type transport]],'Taux émission CO2e'!$A$5:$D$16,4,0)</f>
        <v>0.16</v>
      </c>
      <c r="U1285">
        <f>VLOOKUP(Tableau2[[#This Row],[5. type transport]],'Taux émission CO2e'!$A$5:$B$16,2,0)</f>
        <v>0.3</v>
      </c>
      <c r="V1285">
        <f>VLOOKUP(Tableau2[[#This Row],[5. type transport]],'Taux émission CO2e'!$A$20:$D$31,4,0)</f>
        <v>6.7400000000000002E-2</v>
      </c>
      <c r="W1285">
        <f>VLOOKUP(Tableau2[[#This Row],[5. type transport]],'Taux émission CO2e'!$A$20:$B$31,2,0)</f>
        <v>0.7</v>
      </c>
      <c r="X1285" s="98">
        <f t="shared" si="41"/>
        <v>10.602937784000002</v>
      </c>
    </row>
    <row r="1286" spans="1:24" x14ac:dyDescent="0.25">
      <c r="A1286">
        <v>2022070063</v>
      </c>
      <c r="B1286" s="95">
        <v>44757</v>
      </c>
      <c r="C1286" s="102">
        <f>YEAR(Tableau2[[#This Row],[2. date saisie]])</f>
        <v>2022</v>
      </c>
      <c r="D1286" s="102">
        <f>MONTH(Tableau2[[#This Row],[2. date saisie]])</f>
        <v>7</v>
      </c>
      <c r="E1286" s="102" t="str">
        <f t="shared" si="40"/>
        <v>07</v>
      </c>
      <c r="F1286" s="102" t="str">
        <f>_xlfn.CONCAT(Tableau2[[#This Row],[2a]],Tableau2[[#This Row],[2c]])</f>
        <v>202207</v>
      </c>
      <c r="G1286" s="96">
        <v>1532016</v>
      </c>
      <c r="H1286">
        <v>150</v>
      </c>
      <c r="I1286" s="102">
        <f>Tableau2[[#This Row],[4. poids OT (kg)]]/1000</f>
        <v>0.15</v>
      </c>
      <c r="J1286" t="s">
        <v>46</v>
      </c>
      <c r="K1286">
        <v>200</v>
      </c>
      <c r="L1286">
        <v>76380</v>
      </c>
      <c r="M1286" t="s">
        <v>216</v>
      </c>
      <c r="N1286">
        <v>91100</v>
      </c>
      <c r="O1286" t="s">
        <v>76</v>
      </c>
      <c r="P1286">
        <v>173.22</v>
      </c>
      <c r="Q1286" t="s">
        <v>217</v>
      </c>
      <c r="R1286">
        <v>1997</v>
      </c>
      <c r="S1286" t="s">
        <v>78</v>
      </c>
      <c r="T1286">
        <f>VLOOKUP(Tableau2[[#This Row],[5. type transport]],'Taux émission CO2e'!$A$5:$D$16,4,0)</f>
        <v>0.16</v>
      </c>
      <c r="U1286">
        <f>VLOOKUP(Tableau2[[#This Row],[5. type transport]],'Taux émission CO2e'!$A$5:$B$16,2,0)</f>
        <v>0.3</v>
      </c>
      <c r="V1286">
        <f>VLOOKUP(Tableau2[[#This Row],[5. type transport]],'Taux émission CO2e'!$A$20:$D$31,4,0)</f>
        <v>6.7400000000000002E-2</v>
      </c>
      <c r="W1286">
        <f>VLOOKUP(Tableau2[[#This Row],[5. type transport]],'Taux émission CO2e'!$A$20:$B$31,2,0)</f>
        <v>0.7</v>
      </c>
      <c r="X1286" s="98">
        <f t="shared" si="41"/>
        <v>2.47306194</v>
      </c>
    </row>
    <row r="1287" spans="1:24" x14ac:dyDescent="0.25">
      <c r="A1287">
        <v>2022070063</v>
      </c>
      <c r="B1287" s="95">
        <v>44757</v>
      </c>
      <c r="C1287" s="102">
        <f>YEAR(Tableau2[[#This Row],[2. date saisie]])</f>
        <v>2022</v>
      </c>
      <c r="D1287" s="102">
        <f>MONTH(Tableau2[[#This Row],[2. date saisie]])</f>
        <v>7</v>
      </c>
      <c r="E1287" s="102" t="str">
        <f t="shared" si="40"/>
        <v>07</v>
      </c>
      <c r="F1287" s="102" t="str">
        <f>_xlfn.CONCAT(Tableau2[[#This Row],[2a]],Tableau2[[#This Row],[2c]])</f>
        <v>202207</v>
      </c>
      <c r="G1287" s="96">
        <v>1532335</v>
      </c>
      <c r="H1287">
        <v>300</v>
      </c>
      <c r="I1287" s="102">
        <f>Tableau2[[#This Row],[4. poids OT (kg)]]/1000</f>
        <v>0.3</v>
      </c>
      <c r="J1287" t="s">
        <v>46</v>
      </c>
      <c r="K1287">
        <v>200</v>
      </c>
      <c r="L1287">
        <v>8090</v>
      </c>
      <c r="M1287" t="s">
        <v>81</v>
      </c>
      <c r="N1287">
        <v>91100</v>
      </c>
      <c r="O1287" t="s">
        <v>76</v>
      </c>
      <c r="P1287">
        <v>258.04300000000001</v>
      </c>
      <c r="Q1287" t="s">
        <v>124</v>
      </c>
      <c r="R1287">
        <v>1992</v>
      </c>
      <c r="S1287" t="s">
        <v>78</v>
      </c>
      <c r="T1287">
        <f>VLOOKUP(Tableau2[[#This Row],[5. type transport]],'Taux émission CO2e'!$A$5:$D$16,4,0)</f>
        <v>0.16</v>
      </c>
      <c r="U1287">
        <f>VLOOKUP(Tableau2[[#This Row],[5. type transport]],'Taux émission CO2e'!$A$5:$B$16,2,0)</f>
        <v>0.3</v>
      </c>
      <c r="V1287">
        <f>VLOOKUP(Tableau2[[#This Row],[5. type transport]],'Taux émission CO2e'!$A$20:$D$31,4,0)</f>
        <v>6.7400000000000002E-2</v>
      </c>
      <c r="W1287">
        <f>VLOOKUP(Tableau2[[#This Row],[5. type transport]],'Taux émission CO2e'!$A$20:$B$31,2,0)</f>
        <v>0.7</v>
      </c>
      <c r="X1287" s="98">
        <f t="shared" si="41"/>
        <v>7.3681598219999991</v>
      </c>
    </row>
    <row r="1288" spans="1:24" x14ac:dyDescent="0.25">
      <c r="A1288">
        <v>2022070063</v>
      </c>
      <c r="B1288" s="95">
        <v>44760</v>
      </c>
      <c r="C1288" s="102">
        <f>YEAR(Tableau2[[#This Row],[2. date saisie]])</f>
        <v>2022</v>
      </c>
      <c r="D1288" s="102">
        <f>MONTH(Tableau2[[#This Row],[2. date saisie]])</f>
        <v>7</v>
      </c>
      <c r="E1288" s="102" t="str">
        <f t="shared" si="40"/>
        <v>07</v>
      </c>
      <c r="F1288" s="102" t="str">
        <f>_xlfn.CONCAT(Tableau2[[#This Row],[2a]],Tableau2[[#This Row],[2c]])</f>
        <v>202207</v>
      </c>
      <c r="G1288" s="96">
        <v>1531070</v>
      </c>
      <c r="H1288">
        <v>150</v>
      </c>
      <c r="I1288" s="102">
        <f>Tableau2[[#This Row],[4. poids OT (kg)]]/1000</f>
        <v>0.15</v>
      </c>
      <c r="J1288" t="s">
        <v>46</v>
      </c>
      <c r="K1288">
        <v>158</v>
      </c>
      <c r="L1288">
        <v>53120</v>
      </c>
      <c r="M1288" t="s">
        <v>248</v>
      </c>
      <c r="N1288">
        <v>91100</v>
      </c>
      <c r="O1288" t="s">
        <v>76</v>
      </c>
      <c r="P1288">
        <v>316.21199999999999</v>
      </c>
      <c r="Q1288" t="s">
        <v>249</v>
      </c>
      <c r="R1288">
        <v>1999</v>
      </c>
      <c r="S1288" t="s">
        <v>78</v>
      </c>
      <c r="T1288">
        <f>VLOOKUP(Tableau2[[#This Row],[5. type transport]],'Taux émission CO2e'!$A$5:$D$16,4,0)</f>
        <v>0.16</v>
      </c>
      <c r="U1288">
        <f>VLOOKUP(Tableau2[[#This Row],[5. type transport]],'Taux émission CO2e'!$A$5:$B$16,2,0)</f>
        <v>0.3</v>
      </c>
      <c r="V1288">
        <f>VLOOKUP(Tableau2[[#This Row],[5. type transport]],'Taux émission CO2e'!$A$20:$D$31,4,0)</f>
        <v>6.7400000000000002E-2</v>
      </c>
      <c r="W1288">
        <f>VLOOKUP(Tableau2[[#This Row],[5. type transport]],'Taux émission CO2e'!$A$20:$B$31,2,0)</f>
        <v>0.7</v>
      </c>
      <c r="X1288" s="98">
        <f t="shared" si="41"/>
        <v>4.5145587239999996</v>
      </c>
    </row>
    <row r="1289" spans="1:24" x14ac:dyDescent="0.25">
      <c r="A1289">
        <v>2022070063</v>
      </c>
      <c r="B1289" s="95">
        <v>44760</v>
      </c>
      <c r="C1289" s="102">
        <f>YEAR(Tableau2[[#This Row],[2. date saisie]])</f>
        <v>2022</v>
      </c>
      <c r="D1289" s="102">
        <f>MONTH(Tableau2[[#This Row],[2. date saisie]])</f>
        <v>7</v>
      </c>
      <c r="E1289" s="102" t="str">
        <f t="shared" si="40"/>
        <v>07</v>
      </c>
      <c r="F1289" s="102" t="str">
        <f>_xlfn.CONCAT(Tableau2[[#This Row],[2a]],Tableau2[[#This Row],[2c]])</f>
        <v>202207</v>
      </c>
      <c r="G1289" s="96">
        <v>1532919</v>
      </c>
      <c r="H1289">
        <v>227</v>
      </c>
      <c r="I1289" s="102">
        <f>Tableau2[[#This Row],[4. poids OT (kg)]]/1000</f>
        <v>0.22700000000000001</v>
      </c>
      <c r="J1289" t="s">
        <v>47</v>
      </c>
      <c r="K1289">
        <v>165</v>
      </c>
      <c r="L1289">
        <v>91100</v>
      </c>
      <c r="M1289" t="s">
        <v>70</v>
      </c>
      <c r="N1289">
        <v>26750</v>
      </c>
      <c r="O1289" t="s">
        <v>86</v>
      </c>
      <c r="P1289">
        <v>541.17999999999995</v>
      </c>
      <c r="Q1289" t="s">
        <v>72</v>
      </c>
      <c r="R1289">
        <v>1969</v>
      </c>
      <c r="S1289" t="s">
        <v>69</v>
      </c>
      <c r="T1289">
        <f>VLOOKUP(Tableau2[[#This Row],[5. type transport]],'Taux émission CO2e'!$A$5:$D$16,4,0)</f>
        <v>0.16</v>
      </c>
      <c r="U1289">
        <f>VLOOKUP(Tableau2[[#This Row],[5. type transport]],'Taux émission CO2e'!$A$5:$B$16,2,0)</f>
        <v>0.3</v>
      </c>
      <c r="V1289">
        <f>VLOOKUP(Tableau2[[#This Row],[5. type transport]],'Taux émission CO2e'!$A$20:$D$31,4,0)</f>
        <v>6.7400000000000002E-2</v>
      </c>
      <c r="W1289">
        <f>VLOOKUP(Tableau2[[#This Row],[5. type transport]],'Taux émission CO2e'!$A$20:$B$31,2,0)</f>
        <v>0.7</v>
      </c>
      <c r="X1289" s="98">
        <f t="shared" si="41"/>
        <v>11.6926593148</v>
      </c>
    </row>
    <row r="1290" spans="1:24" x14ac:dyDescent="0.25">
      <c r="A1290">
        <v>2022070063</v>
      </c>
      <c r="B1290" s="95">
        <v>44760</v>
      </c>
      <c r="C1290" s="102">
        <f>YEAR(Tableau2[[#This Row],[2. date saisie]])</f>
        <v>2022</v>
      </c>
      <c r="D1290" s="102">
        <f>MONTH(Tableau2[[#This Row],[2. date saisie]])</f>
        <v>7</v>
      </c>
      <c r="E1290" s="102" t="str">
        <f t="shared" si="40"/>
        <v>07</v>
      </c>
      <c r="F1290" s="102" t="str">
        <f>_xlfn.CONCAT(Tableau2[[#This Row],[2a]],Tableau2[[#This Row],[2c]])</f>
        <v>202207</v>
      </c>
      <c r="G1290" s="96">
        <v>1532917</v>
      </c>
      <c r="H1290">
        <v>100</v>
      </c>
      <c r="I1290" s="102">
        <f>Tableau2[[#This Row],[4. poids OT (kg)]]/1000</f>
        <v>0.1</v>
      </c>
      <c r="J1290" t="s">
        <v>47</v>
      </c>
      <c r="K1290">
        <v>185</v>
      </c>
      <c r="L1290">
        <v>91100</v>
      </c>
      <c r="M1290" t="s">
        <v>70</v>
      </c>
      <c r="N1290">
        <v>67100</v>
      </c>
      <c r="O1290" t="s">
        <v>79</v>
      </c>
      <c r="P1290">
        <v>515.798</v>
      </c>
      <c r="Q1290" t="s">
        <v>72</v>
      </c>
      <c r="R1290">
        <v>1969</v>
      </c>
      <c r="S1290" t="s">
        <v>69</v>
      </c>
      <c r="T1290">
        <f>VLOOKUP(Tableau2[[#This Row],[5. type transport]],'Taux émission CO2e'!$A$5:$D$16,4,0)</f>
        <v>0.16</v>
      </c>
      <c r="U1290">
        <f>VLOOKUP(Tableau2[[#This Row],[5. type transport]],'Taux émission CO2e'!$A$5:$B$16,2,0)</f>
        <v>0.3</v>
      </c>
      <c r="V1290">
        <f>VLOOKUP(Tableau2[[#This Row],[5. type transport]],'Taux émission CO2e'!$A$20:$D$31,4,0)</f>
        <v>6.7400000000000002E-2</v>
      </c>
      <c r="W1290">
        <f>VLOOKUP(Tableau2[[#This Row],[5. type transport]],'Taux émission CO2e'!$A$20:$B$31,2,0)</f>
        <v>0.7</v>
      </c>
      <c r="X1290" s="98">
        <f t="shared" si="41"/>
        <v>4.909365364000001</v>
      </c>
    </row>
    <row r="1291" spans="1:24" x14ac:dyDescent="0.25">
      <c r="A1291">
        <v>2022070063</v>
      </c>
      <c r="B1291" s="95">
        <v>44760</v>
      </c>
      <c r="C1291" s="102">
        <f>YEAR(Tableau2[[#This Row],[2. date saisie]])</f>
        <v>2022</v>
      </c>
      <c r="D1291" s="102">
        <f>MONTH(Tableau2[[#This Row],[2. date saisie]])</f>
        <v>7</v>
      </c>
      <c r="E1291" s="102" t="str">
        <f t="shared" si="40"/>
        <v>07</v>
      </c>
      <c r="F1291" s="102" t="str">
        <f>_xlfn.CONCAT(Tableau2[[#This Row],[2a]],Tableau2[[#This Row],[2c]])</f>
        <v>202207</v>
      </c>
      <c r="G1291" s="96">
        <v>1532918</v>
      </c>
      <c r="H1291">
        <v>100</v>
      </c>
      <c r="I1291" s="102">
        <f>Tableau2[[#This Row],[4. poids OT (kg)]]/1000</f>
        <v>0.1</v>
      </c>
      <c r="J1291" t="s">
        <v>47</v>
      </c>
      <c r="K1291">
        <v>190</v>
      </c>
      <c r="L1291">
        <v>91100</v>
      </c>
      <c r="M1291" t="s">
        <v>70</v>
      </c>
      <c r="N1291">
        <v>42153</v>
      </c>
      <c r="O1291" t="s">
        <v>235</v>
      </c>
      <c r="P1291">
        <v>360.11599999999999</v>
      </c>
      <c r="Q1291" t="s">
        <v>72</v>
      </c>
      <c r="R1291">
        <v>1969</v>
      </c>
      <c r="S1291" t="s">
        <v>69</v>
      </c>
      <c r="T1291">
        <f>VLOOKUP(Tableau2[[#This Row],[5. type transport]],'Taux émission CO2e'!$A$5:$D$16,4,0)</f>
        <v>0.16</v>
      </c>
      <c r="U1291">
        <f>VLOOKUP(Tableau2[[#This Row],[5. type transport]],'Taux émission CO2e'!$A$5:$B$16,2,0)</f>
        <v>0.3</v>
      </c>
      <c r="V1291">
        <f>VLOOKUP(Tableau2[[#This Row],[5. type transport]],'Taux émission CO2e'!$A$20:$D$31,4,0)</f>
        <v>6.7400000000000002E-2</v>
      </c>
      <c r="W1291">
        <f>VLOOKUP(Tableau2[[#This Row],[5. type transport]],'Taux émission CO2e'!$A$20:$B$31,2,0)</f>
        <v>0.7</v>
      </c>
      <c r="X1291" s="98">
        <f t="shared" si="41"/>
        <v>3.4275840879999997</v>
      </c>
    </row>
    <row r="1292" spans="1:24" x14ac:dyDescent="0.25">
      <c r="A1292">
        <v>2022070063</v>
      </c>
      <c r="B1292" s="95">
        <v>44760</v>
      </c>
      <c r="C1292" s="102">
        <f>YEAR(Tableau2[[#This Row],[2. date saisie]])</f>
        <v>2022</v>
      </c>
      <c r="D1292" s="102">
        <f>MONTH(Tableau2[[#This Row],[2. date saisie]])</f>
        <v>7</v>
      </c>
      <c r="E1292" s="102" t="str">
        <f t="shared" si="40"/>
        <v>07</v>
      </c>
      <c r="F1292" s="102" t="str">
        <f>_xlfn.CONCAT(Tableau2[[#This Row],[2a]],Tableau2[[#This Row],[2c]])</f>
        <v>202207</v>
      </c>
      <c r="G1292" s="96">
        <v>1530786</v>
      </c>
      <c r="H1292">
        <v>750</v>
      </c>
      <c r="I1292" s="102">
        <f>Tableau2[[#This Row],[4. poids OT (kg)]]/1000</f>
        <v>0.75</v>
      </c>
      <c r="J1292" t="s">
        <v>46</v>
      </c>
      <c r="K1292">
        <v>480</v>
      </c>
      <c r="L1292">
        <v>64230</v>
      </c>
      <c r="M1292" t="s">
        <v>209</v>
      </c>
      <c r="N1292">
        <v>91100</v>
      </c>
      <c r="O1292" t="s">
        <v>76</v>
      </c>
      <c r="P1292">
        <v>767.14700000000005</v>
      </c>
      <c r="Q1292" t="s">
        <v>210</v>
      </c>
      <c r="R1292">
        <v>1984</v>
      </c>
      <c r="S1292" t="s">
        <v>78</v>
      </c>
      <c r="T1292">
        <f>VLOOKUP(Tableau2[[#This Row],[5. type transport]],'Taux émission CO2e'!$A$5:$D$16,4,0)</f>
        <v>0.16</v>
      </c>
      <c r="U1292">
        <f>VLOOKUP(Tableau2[[#This Row],[5. type transport]],'Taux émission CO2e'!$A$5:$B$16,2,0)</f>
        <v>0.3</v>
      </c>
      <c r="V1292">
        <f>VLOOKUP(Tableau2[[#This Row],[5. type transport]],'Taux émission CO2e'!$A$20:$D$31,4,0)</f>
        <v>6.7400000000000002E-2</v>
      </c>
      <c r="W1292">
        <f>VLOOKUP(Tableau2[[#This Row],[5. type transport]],'Taux émission CO2e'!$A$20:$B$31,2,0)</f>
        <v>0.7</v>
      </c>
      <c r="X1292" s="98">
        <f t="shared" si="41"/>
        <v>54.762788595000011</v>
      </c>
    </row>
    <row r="1293" spans="1:24" x14ac:dyDescent="0.25">
      <c r="A1293">
        <v>2022070063</v>
      </c>
      <c r="B1293" s="95">
        <v>44760</v>
      </c>
      <c r="C1293" s="102">
        <f>YEAR(Tableau2[[#This Row],[2. date saisie]])</f>
        <v>2022</v>
      </c>
      <c r="D1293" s="102">
        <f>MONTH(Tableau2[[#This Row],[2. date saisie]])</f>
        <v>7</v>
      </c>
      <c r="E1293" s="102" t="str">
        <f t="shared" si="40"/>
        <v>07</v>
      </c>
      <c r="F1293" s="102" t="str">
        <f>_xlfn.CONCAT(Tableau2[[#This Row],[2a]],Tableau2[[#This Row],[2c]])</f>
        <v>202207</v>
      </c>
      <c r="G1293" s="96">
        <v>1532074</v>
      </c>
      <c r="H1293">
        <v>750</v>
      </c>
      <c r="I1293" s="102">
        <f>Tableau2[[#This Row],[4. poids OT (kg)]]/1000</f>
        <v>0.75</v>
      </c>
      <c r="J1293" t="s">
        <v>46</v>
      </c>
      <c r="K1293">
        <v>480</v>
      </c>
      <c r="L1293">
        <v>64230</v>
      </c>
      <c r="M1293" t="s">
        <v>209</v>
      </c>
      <c r="N1293">
        <v>91100</v>
      </c>
      <c r="O1293" t="s">
        <v>76</v>
      </c>
      <c r="P1293">
        <v>767.14700000000005</v>
      </c>
      <c r="Q1293" t="s">
        <v>210</v>
      </c>
      <c r="R1293">
        <v>1984</v>
      </c>
      <c r="S1293" t="s">
        <v>78</v>
      </c>
      <c r="T1293">
        <f>VLOOKUP(Tableau2[[#This Row],[5. type transport]],'Taux émission CO2e'!$A$5:$D$16,4,0)</f>
        <v>0.16</v>
      </c>
      <c r="U1293">
        <f>VLOOKUP(Tableau2[[#This Row],[5. type transport]],'Taux émission CO2e'!$A$5:$B$16,2,0)</f>
        <v>0.3</v>
      </c>
      <c r="V1293">
        <f>VLOOKUP(Tableau2[[#This Row],[5. type transport]],'Taux émission CO2e'!$A$20:$D$31,4,0)</f>
        <v>6.7400000000000002E-2</v>
      </c>
      <c r="W1293">
        <f>VLOOKUP(Tableau2[[#This Row],[5. type transport]],'Taux émission CO2e'!$A$20:$B$31,2,0)</f>
        <v>0.7</v>
      </c>
      <c r="X1293" s="98">
        <f t="shared" si="41"/>
        <v>54.762788595000011</v>
      </c>
    </row>
    <row r="1294" spans="1:24" x14ac:dyDescent="0.25">
      <c r="A1294">
        <v>2022070063</v>
      </c>
      <c r="B1294" s="95">
        <v>44761</v>
      </c>
      <c r="C1294" s="102">
        <f>YEAR(Tableau2[[#This Row],[2. date saisie]])</f>
        <v>2022</v>
      </c>
      <c r="D1294" s="102">
        <f>MONTH(Tableau2[[#This Row],[2. date saisie]])</f>
        <v>7</v>
      </c>
      <c r="E1294" s="102" t="str">
        <f t="shared" si="40"/>
        <v>07</v>
      </c>
      <c r="F1294" s="102" t="str">
        <f>_xlfn.CONCAT(Tableau2[[#This Row],[2a]],Tableau2[[#This Row],[2c]])</f>
        <v>202207</v>
      </c>
      <c r="G1294" s="96">
        <v>1532900</v>
      </c>
      <c r="H1294">
        <v>150</v>
      </c>
      <c r="I1294" s="102">
        <f>Tableau2[[#This Row],[4. poids OT (kg)]]/1000</f>
        <v>0.15</v>
      </c>
      <c r="J1294" t="s">
        <v>39</v>
      </c>
      <c r="K1294">
        <v>100</v>
      </c>
      <c r="L1294">
        <v>94440</v>
      </c>
      <c r="M1294" t="s">
        <v>87</v>
      </c>
      <c r="N1294">
        <v>91100</v>
      </c>
      <c r="O1294" t="s">
        <v>76</v>
      </c>
      <c r="P1294">
        <v>33.991</v>
      </c>
      <c r="Q1294" t="s">
        <v>88</v>
      </c>
      <c r="R1294">
        <v>1976</v>
      </c>
      <c r="S1294" t="s">
        <v>69</v>
      </c>
      <c r="T1294">
        <f>VLOOKUP(Tableau2[[#This Row],[5. type transport]],'Taux émission CO2e'!$A$5:$D$16,4,0)</f>
        <v>0.24099999999999999</v>
      </c>
      <c r="U1294">
        <f>VLOOKUP(Tableau2[[#This Row],[5. type transport]],'Taux émission CO2e'!$A$5:$B$16,2,0)</f>
        <v>1</v>
      </c>
      <c r="V1294">
        <f>VLOOKUP(Tableau2[[#This Row],[5. type transport]],'Taux émission CO2e'!$A$20:$D$31,4,0)</f>
        <v>0</v>
      </c>
      <c r="W1294">
        <f>VLOOKUP(Tableau2[[#This Row],[5. type transport]],'Taux émission CO2e'!$A$20:$B$31,2,0)</f>
        <v>0</v>
      </c>
      <c r="X1294" s="98">
        <f t="shared" si="41"/>
        <v>1.2287746499999999</v>
      </c>
    </row>
    <row r="1295" spans="1:24" x14ac:dyDescent="0.25">
      <c r="A1295">
        <v>2022070063</v>
      </c>
      <c r="B1295" s="95">
        <v>44761</v>
      </c>
      <c r="C1295" s="102">
        <f>YEAR(Tableau2[[#This Row],[2. date saisie]])</f>
        <v>2022</v>
      </c>
      <c r="D1295" s="102">
        <f>MONTH(Tableau2[[#This Row],[2. date saisie]])</f>
        <v>7</v>
      </c>
      <c r="E1295" s="102" t="str">
        <f t="shared" si="40"/>
        <v>07</v>
      </c>
      <c r="F1295" s="102" t="str">
        <f>_xlfn.CONCAT(Tableau2[[#This Row],[2a]],Tableau2[[#This Row],[2c]])</f>
        <v>202207</v>
      </c>
      <c r="G1295" s="96">
        <v>1533056</v>
      </c>
      <c r="H1295">
        <v>441</v>
      </c>
      <c r="I1295" s="102">
        <f>Tableau2[[#This Row],[4. poids OT (kg)]]/1000</f>
        <v>0.441</v>
      </c>
      <c r="J1295" t="s">
        <v>39</v>
      </c>
      <c r="K1295">
        <v>140</v>
      </c>
      <c r="L1295">
        <v>91100</v>
      </c>
      <c r="M1295" t="s">
        <v>70</v>
      </c>
      <c r="N1295">
        <v>94440</v>
      </c>
      <c r="O1295" t="s">
        <v>120</v>
      </c>
      <c r="P1295">
        <v>34.085999999999999</v>
      </c>
      <c r="Q1295" t="s">
        <v>72</v>
      </c>
      <c r="R1295">
        <v>1969</v>
      </c>
      <c r="S1295" t="s">
        <v>69</v>
      </c>
      <c r="T1295">
        <f>VLOOKUP(Tableau2[[#This Row],[5. type transport]],'Taux émission CO2e'!$A$5:$D$16,4,0)</f>
        <v>0.24099999999999999</v>
      </c>
      <c r="U1295">
        <f>VLOOKUP(Tableau2[[#This Row],[5. type transport]],'Taux émission CO2e'!$A$5:$B$16,2,0)</f>
        <v>1</v>
      </c>
      <c r="V1295">
        <f>VLOOKUP(Tableau2[[#This Row],[5. type transport]],'Taux émission CO2e'!$A$20:$D$31,4,0)</f>
        <v>0</v>
      </c>
      <c r="W1295">
        <f>VLOOKUP(Tableau2[[#This Row],[5. type transport]],'Taux émission CO2e'!$A$20:$B$31,2,0)</f>
        <v>0</v>
      </c>
      <c r="X1295" s="98">
        <f t="shared" si="41"/>
        <v>3.622694166</v>
      </c>
    </row>
    <row r="1296" spans="1:24" x14ac:dyDescent="0.25">
      <c r="A1296">
        <v>2022070063</v>
      </c>
      <c r="B1296" s="95">
        <v>44761</v>
      </c>
      <c r="C1296" s="102">
        <f>YEAR(Tableau2[[#This Row],[2. date saisie]])</f>
        <v>2022</v>
      </c>
      <c r="D1296" s="102">
        <f>MONTH(Tableau2[[#This Row],[2. date saisie]])</f>
        <v>7</v>
      </c>
      <c r="E1296" s="102" t="str">
        <f t="shared" si="40"/>
        <v>07</v>
      </c>
      <c r="F1296" s="102" t="str">
        <f>_xlfn.CONCAT(Tableau2[[#This Row],[2a]],Tableau2[[#This Row],[2c]])</f>
        <v>202207</v>
      </c>
      <c r="G1296" s="96">
        <v>1533096</v>
      </c>
      <c r="H1296">
        <v>150</v>
      </c>
      <c r="I1296" s="102">
        <f>Tableau2[[#This Row],[4. poids OT (kg)]]/1000</f>
        <v>0.15</v>
      </c>
      <c r="J1296" t="s">
        <v>46</v>
      </c>
      <c r="K1296">
        <v>158</v>
      </c>
      <c r="L1296">
        <v>59800</v>
      </c>
      <c r="M1296" t="s">
        <v>233</v>
      </c>
      <c r="N1296">
        <v>91100</v>
      </c>
      <c r="O1296" t="s">
        <v>76</v>
      </c>
      <c r="P1296">
        <v>254.203</v>
      </c>
      <c r="Q1296" t="s">
        <v>234</v>
      </c>
      <c r="R1296">
        <v>1970</v>
      </c>
      <c r="S1296" t="s">
        <v>69</v>
      </c>
      <c r="T1296">
        <f>VLOOKUP(Tableau2[[#This Row],[5. type transport]],'Taux émission CO2e'!$A$5:$D$16,4,0)</f>
        <v>0.16</v>
      </c>
      <c r="U1296">
        <f>VLOOKUP(Tableau2[[#This Row],[5. type transport]],'Taux émission CO2e'!$A$5:$B$16,2,0)</f>
        <v>0.3</v>
      </c>
      <c r="V1296">
        <f>VLOOKUP(Tableau2[[#This Row],[5. type transport]],'Taux émission CO2e'!$A$20:$D$31,4,0)</f>
        <v>6.7400000000000002E-2</v>
      </c>
      <c r="W1296">
        <f>VLOOKUP(Tableau2[[#This Row],[5. type transport]],'Taux émission CO2e'!$A$20:$B$31,2,0)</f>
        <v>0.7</v>
      </c>
      <c r="X1296" s="98">
        <f t="shared" si="41"/>
        <v>3.6292562310000003</v>
      </c>
    </row>
    <row r="1297" spans="1:24" x14ac:dyDescent="0.25">
      <c r="A1297">
        <v>2022070063</v>
      </c>
      <c r="B1297" s="95">
        <v>44761</v>
      </c>
      <c r="C1297" s="102">
        <f>YEAR(Tableau2[[#This Row],[2. date saisie]])</f>
        <v>2022</v>
      </c>
      <c r="D1297" s="102">
        <f>MONTH(Tableau2[[#This Row],[2. date saisie]])</f>
        <v>7</v>
      </c>
      <c r="E1297" s="102" t="str">
        <f t="shared" si="40"/>
        <v>07</v>
      </c>
      <c r="F1297" s="102" t="str">
        <f>_xlfn.CONCAT(Tableau2[[#This Row],[2a]],Tableau2[[#This Row],[2c]])</f>
        <v>202207</v>
      </c>
      <c r="G1297" s="96">
        <v>1532436</v>
      </c>
      <c r="H1297">
        <v>150</v>
      </c>
      <c r="I1297" s="102">
        <f>Tableau2[[#This Row],[4. poids OT (kg)]]/1000</f>
        <v>0.15</v>
      </c>
      <c r="J1297" t="s">
        <v>47</v>
      </c>
      <c r="K1297">
        <v>165</v>
      </c>
      <c r="L1297">
        <v>39570</v>
      </c>
      <c r="M1297" t="s">
        <v>115</v>
      </c>
      <c r="N1297">
        <v>91100</v>
      </c>
      <c r="O1297" t="s">
        <v>76</v>
      </c>
      <c r="P1297">
        <v>380.58600000000001</v>
      </c>
      <c r="Q1297" t="s">
        <v>116</v>
      </c>
      <c r="R1297">
        <v>1986</v>
      </c>
      <c r="S1297" t="s">
        <v>69</v>
      </c>
      <c r="T1297">
        <f>VLOOKUP(Tableau2[[#This Row],[5. type transport]],'Taux émission CO2e'!$A$5:$D$16,4,0)</f>
        <v>0.16</v>
      </c>
      <c r="U1297">
        <f>VLOOKUP(Tableau2[[#This Row],[5. type transport]],'Taux émission CO2e'!$A$5:$B$16,2,0)</f>
        <v>0.3</v>
      </c>
      <c r="V1297">
        <f>VLOOKUP(Tableau2[[#This Row],[5. type transport]],'Taux émission CO2e'!$A$20:$D$31,4,0)</f>
        <v>6.7400000000000002E-2</v>
      </c>
      <c r="W1297">
        <f>VLOOKUP(Tableau2[[#This Row],[5. type transport]],'Taux émission CO2e'!$A$20:$B$31,2,0)</f>
        <v>0.7</v>
      </c>
      <c r="X1297" s="98">
        <f t="shared" si="41"/>
        <v>5.4336263219999994</v>
      </c>
    </row>
    <row r="1298" spans="1:24" x14ac:dyDescent="0.25">
      <c r="A1298">
        <v>2022070063</v>
      </c>
      <c r="B1298" s="95">
        <v>44761</v>
      </c>
      <c r="C1298" s="102">
        <f>YEAR(Tableau2[[#This Row],[2. date saisie]])</f>
        <v>2022</v>
      </c>
      <c r="D1298" s="102">
        <f>MONTH(Tableau2[[#This Row],[2. date saisie]])</f>
        <v>7</v>
      </c>
      <c r="E1298" s="102" t="str">
        <f t="shared" si="40"/>
        <v>07</v>
      </c>
      <c r="F1298" s="102" t="str">
        <f>_xlfn.CONCAT(Tableau2[[#This Row],[2a]],Tableau2[[#This Row],[2c]])</f>
        <v>202207</v>
      </c>
      <c r="G1298" s="96">
        <v>1533095</v>
      </c>
      <c r="H1298">
        <v>150</v>
      </c>
      <c r="I1298" s="102">
        <f>Tableau2[[#This Row],[4. poids OT (kg)]]/1000</f>
        <v>0.15</v>
      </c>
      <c r="J1298" t="s">
        <v>46</v>
      </c>
      <c r="K1298">
        <v>193</v>
      </c>
      <c r="L1298">
        <v>59200</v>
      </c>
      <c r="M1298" t="s">
        <v>218</v>
      </c>
      <c r="N1298">
        <v>91100</v>
      </c>
      <c r="O1298" t="s">
        <v>76</v>
      </c>
      <c r="P1298">
        <v>266.87799999999999</v>
      </c>
      <c r="Q1298" t="s">
        <v>219</v>
      </c>
      <c r="R1298">
        <v>1970</v>
      </c>
      <c r="S1298" t="s">
        <v>78</v>
      </c>
      <c r="T1298">
        <f>VLOOKUP(Tableau2[[#This Row],[5. type transport]],'Taux émission CO2e'!$A$5:$D$16,4,0)</f>
        <v>0.16</v>
      </c>
      <c r="U1298">
        <f>VLOOKUP(Tableau2[[#This Row],[5. type transport]],'Taux émission CO2e'!$A$5:$B$16,2,0)</f>
        <v>0.3</v>
      </c>
      <c r="V1298">
        <f>VLOOKUP(Tableau2[[#This Row],[5. type transport]],'Taux émission CO2e'!$A$20:$D$31,4,0)</f>
        <v>6.7400000000000002E-2</v>
      </c>
      <c r="W1298">
        <f>VLOOKUP(Tableau2[[#This Row],[5. type transport]],'Taux émission CO2e'!$A$20:$B$31,2,0)</f>
        <v>0.7</v>
      </c>
      <c r="X1298" s="98">
        <f t="shared" si="41"/>
        <v>3.8102172059999999</v>
      </c>
    </row>
    <row r="1299" spans="1:24" x14ac:dyDescent="0.25">
      <c r="A1299">
        <v>2022070063</v>
      </c>
      <c r="B1299" s="95">
        <v>44761</v>
      </c>
      <c r="C1299" s="102">
        <f>YEAR(Tableau2[[#This Row],[2. date saisie]])</f>
        <v>2022</v>
      </c>
      <c r="D1299" s="102">
        <f>MONTH(Tableau2[[#This Row],[2. date saisie]])</f>
        <v>7</v>
      </c>
      <c r="E1299" s="102" t="str">
        <f t="shared" si="40"/>
        <v>07</v>
      </c>
      <c r="F1299" s="102" t="str">
        <f>_xlfn.CONCAT(Tableau2[[#This Row],[2a]],Tableau2[[#This Row],[2c]])</f>
        <v>202207</v>
      </c>
      <c r="G1299" s="96">
        <v>1532331</v>
      </c>
      <c r="H1299">
        <v>150</v>
      </c>
      <c r="I1299" s="102">
        <f>Tableau2[[#This Row],[4. poids OT (kg)]]/1000</f>
        <v>0.15</v>
      </c>
      <c r="J1299" t="s">
        <v>47</v>
      </c>
      <c r="K1299">
        <v>570</v>
      </c>
      <c r="L1299">
        <v>13000</v>
      </c>
      <c r="M1299" t="s">
        <v>184</v>
      </c>
      <c r="N1299">
        <v>91100</v>
      </c>
      <c r="O1299" t="s">
        <v>76</v>
      </c>
      <c r="P1299">
        <v>740.09799999999996</v>
      </c>
      <c r="Q1299" t="s">
        <v>185</v>
      </c>
      <c r="R1299">
        <v>1976</v>
      </c>
      <c r="S1299" t="s">
        <v>69</v>
      </c>
      <c r="T1299">
        <f>VLOOKUP(Tableau2[[#This Row],[5. type transport]],'Taux émission CO2e'!$A$5:$D$16,4,0)</f>
        <v>0.16</v>
      </c>
      <c r="U1299">
        <f>VLOOKUP(Tableau2[[#This Row],[5. type transport]],'Taux émission CO2e'!$A$5:$B$16,2,0)</f>
        <v>0.3</v>
      </c>
      <c r="V1299">
        <f>VLOOKUP(Tableau2[[#This Row],[5. type transport]],'Taux émission CO2e'!$A$20:$D$31,4,0)</f>
        <v>6.7400000000000002E-2</v>
      </c>
      <c r="W1299">
        <f>VLOOKUP(Tableau2[[#This Row],[5. type transport]],'Taux émission CO2e'!$A$20:$B$31,2,0)</f>
        <v>0.7</v>
      </c>
      <c r="X1299" s="98">
        <f t="shared" si="41"/>
        <v>10.566379145999999</v>
      </c>
    </row>
    <row r="1300" spans="1:24" x14ac:dyDescent="0.25">
      <c r="A1300">
        <v>2022070063</v>
      </c>
      <c r="B1300" s="95">
        <v>44762</v>
      </c>
      <c r="C1300" s="102">
        <f>YEAR(Tableau2[[#This Row],[2. date saisie]])</f>
        <v>2022</v>
      </c>
      <c r="D1300" s="102">
        <f>MONTH(Tableau2[[#This Row],[2. date saisie]])</f>
        <v>7</v>
      </c>
      <c r="E1300" s="102" t="str">
        <f t="shared" si="40"/>
        <v>07</v>
      </c>
      <c r="F1300" s="102" t="str">
        <f>_xlfn.CONCAT(Tableau2[[#This Row],[2a]],Tableau2[[#This Row],[2c]])</f>
        <v>202207</v>
      </c>
      <c r="G1300" s="96">
        <v>1533505</v>
      </c>
      <c r="H1300">
        <v>150</v>
      </c>
      <c r="I1300" s="102">
        <f>Tableau2[[#This Row],[4. poids OT (kg)]]/1000</f>
        <v>0.15</v>
      </c>
      <c r="J1300" t="s">
        <v>46</v>
      </c>
      <c r="K1300">
        <v>158</v>
      </c>
      <c r="L1300">
        <v>21300</v>
      </c>
      <c r="M1300" t="s">
        <v>94</v>
      </c>
      <c r="N1300">
        <v>91100</v>
      </c>
      <c r="O1300" t="s">
        <v>76</v>
      </c>
      <c r="P1300">
        <v>278.14499999999998</v>
      </c>
      <c r="Q1300" t="s">
        <v>95</v>
      </c>
      <c r="R1300">
        <v>1995</v>
      </c>
      <c r="S1300" t="s">
        <v>78</v>
      </c>
      <c r="T1300">
        <f>VLOOKUP(Tableau2[[#This Row],[5. type transport]],'Taux émission CO2e'!$A$5:$D$16,4,0)</f>
        <v>0.16</v>
      </c>
      <c r="U1300">
        <f>VLOOKUP(Tableau2[[#This Row],[5. type transport]],'Taux émission CO2e'!$A$5:$B$16,2,0)</f>
        <v>0.3</v>
      </c>
      <c r="V1300">
        <f>VLOOKUP(Tableau2[[#This Row],[5. type transport]],'Taux émission CO2e'!$A$20:$D$31,4,0)</f>
        <v>6.7400000000000002E-2</v>
      </c>
      <c r="W1300">
        <f>VLOOKUP(Tableau2[[#This Row],[5. type transport]],'Taux émission CO2e'!$A$20:$B$31,2,0)</f>
        <v>0.7</v>
      </c>
      <c r="X1300" s="98">
        <f t="shared" si="41"/>
        <v>3.9710761649999995</v>
      </c>
    </row>
    <row r="1301" spans="1:24" x14ac:dyDescent="0.25">
      <c r="A1301">
        <v>2022070063</v>
      </c>
      <c r="B1301" s="95">
        <v>44762</v>
      </c>
      <c r="C1301" s="102">
        <f>YEAR(Tableau2[[#This Row],[2. date saisie]])</f>
        <v>2022</v>
      </c>
      <c r="D1301" s="102">
        <f>MONTH(Tableau2[[#This Row],[2. date saisie]])</f>
        <v>7</v>
      </c>
      <c r="E1301" s="102" t="str">
        <f t="shared" si="40"/>
        <v>07</v>
      </c>
      <c r="F1301" s="102" t="str">
        <f>_xlfn.CONCAT(Tableau2[[#This Row],[2a]],Tableau2[[#This Row],[2c]])</f>
        <v>202207</v>
      </c>
      <c r="G1301" s="96">
        <v>1533599</v>
      </c>
      <c r="H1301">
        <v>150</v>
      </c>
      <c r="I1301" s="102">
        <f>Tableau2[[#This Row],[4. poids OT (kg)]]/1000</f>
        <v>0.15</v>
      </c>
      <c r="J1301" t="s">
        <v>46</v>
      </c>
      <c r="K1301">
        <v>165</v>
      </c>
      <c r="L1301">
        <v>40300</v>
      </c>
      <c r="M1301" t="s">
        <v>92</v>
      </c>
      <c r="N1301">
        <v>91100</v>
      </c>
      <c r="O1301" t="s">
        <v>76</v>
      </c>
      <c r="P1301">
        <v>752.09199999999998</v>
      </c>
      <c r="Q1301" t="s">
        <v>93</v>
      </c>
      <c r="R1301">
        <v>1973</v>
      </c>
      <c r="S1301" t="s">
        <v>78</v>
      </c>
      <c r="T1301">
        <f>VLOOKUP(Tableau2[[#This Row],[5. type transport]],'Taux émission CO2e'!$A$5:$D$16,4,0)</f>
        <v>0.16</v>
      </c>
      <c r="U1301">
        <f>VLOOKUP(Tableau2[[#This Row],[5. type transport]],'Taux émission CO2e'!$A$5:$B$16,2,0)</f>
        <v>0.3</v>
      </c>
      <c r="V1301">
        <f>VLOOKUP(Tableau2[[#This Row],[5. type transport]],'Taux émission CO2e'!$A$20:$D$31,4,0)</f>
        <v>6.7400000000000002E-2</v>
      </c>
      <c r="W1301">
        <f>VLOOKUP(Tableau2[[#This Row],[5. type transport]],'Taux émission CO2e'!$A$20:$B$31,2,0)</f>
        <v>0.7</v>
      </c>
      <c r="X1301" s="98">
        <f t="shared" si="41"/>
        <v>10.737617484000001</v>
      </c>
    </row>
    <row r="1302" spans="1:24" x14ac:dyDescent="0.25">
      <c r="A1302">
        <v>2022070063</v>
      </c>
      <c r="B1302" s="95">
        <v>44763</v>
      </c>
      <c r="C1302" s="102">
        <f>YEAR(Tableau2[[#This Row],[2. date saisie]])</f>
        <v>2022</v>
      </c>
      <c r="D1302" s="102">
        <f>MONTH(Tableau2[[#This Row],[2. date saisie]])</f>
        <v>7</v>
      </c>
      <c r="E1302" s="102" t="str">
        <f t="shared" si="40"/>
        <v>07</v>
      </c>
      <c r="F1302" s="102" t="str">
        <f>_xlfn.CONCAT(Tableau2[[#This Row],[2a]],Tableau2[[#This Row],[2c]])</f>
        <v>202207</v>
      </c>
      <c r="G1302" s="96">
        <v>1533601</v>
      </c>
      <c r="H1302">
        <v>150</v>
      </c>
      <c r="I1302" s="102">
        <f>Tableau2[[#This Row],[4. poids OT (kg)]]/1000</f>
        <v>0.15</v>
      </c>
      <c r="J1302" t="s">
        <v>46</v>
      </c>
      <c r="K1302">
        <v>158</v>
      </c>
      <c r="L1302">
        <v>53120</v>
      </c>
      <c r="M1302" t="s">
        <v>248</v>
      </c>
      <c r="N1302">
        <v>91100</v>
      </c>
      <c r="O1302" t="s">
        <v>76</v>
      </c>
      <c r="P1302">
        <v>316.21199999999999</v>
      </c>
      <c r="Q1302" t="s">
        <v>249</v>
      </c>
      <c r="R1302">
        <v>1999</v>
      </c>
      <c r="S1302" t="s">
        <v>78</v>
      </c>
      <c r="T1302">
        <f>VLOOKUP(Tableau2[[#This Row],[5. type transport]],'Taux émission CO2e'!$A$5:$D$16,4,0)</f>
        <v>0.16</v>
      </c>
      <c r="U1302">
        <f>VLOOKUP(Tableau2[[#This Row],[5. type transport]],'Taux émission CO2e'!$A$5:$B$16,2,0)</f>
        <v>0.3</v>
      </c>
      <c r="V1302">
        <f>VLOOKUP(Tableau2[[#This Row],[5. type transport]],'Taux émission CO2e'!$A$20:$D$31,4,0)</f>
        <v>6.7400000000000002E-2</v>
      </c>
      <c r="W1302">
        <f>VLOOKUP(Tableau2[[#This Row],[5. type transport]],'Taux émission CO2e'!$A$20:$B$31,2,0)</f>
        <v>0.7</v>
      </c>
      <c r="X1302" s="98">
        <f t="shared" si="41"/>
        <v>4.5145587239999996</v>
      </c>
    </row>
    <row r="1303" spans="1:24" x14ac:dyDescent="0.25">
      <c r="A1303">
        <v>2022070063</v>
      </c>
      <c r="B1303" s="95">
        <v>44763</v>
      </c>
      <c r="C1303" s="102">
        <f>YEAR(Tableau2[[#This Row],[2. date saisie]])</f>
        <v>2022</v>
      </c>
      <c r="D1303" s="102">
        <f>MONTH(Tableau2[[#This Row],[2. date saisie]])</f>
        <v>7</v>
      </c>
      <c r="E1303" s="102" t="str">
        <f t="shared" si="40"/>
        <v>07</v>
      </c>
      <c r="F1303" s="102" t="str">
        <f>_xlfn.CONCAT(Tableau2[[#This Row],[2a]],Tableau2[[#This Row],[2c]])</f>
        <v>202207</v>
      </c>
      <c r="G1303" s="96">
        <v>1533084</v>
      </c>
      <c r="H1303">
        <v>150</v>
      </c>
      <c r="I1303" s="102">
        <f>Tableau2[[#This Row],[4. poids OT (kg)]]/1000</f>
        <v>0.15</v>
      </c>
      <c r="J1303" t="s">
        <v>47</v>
      </c>
      <c r="K1303">
        <v>180</v>
      </c>
      <c r="L1303">
        <v>37220</v>
      </c>
      <c r="M1303" t="s">
        <v>254</v>
      </c>
      <c r="N1303">
        <v>91090</v>
      </c>
      <c r="O1303" t="s">
        <v>255</v>
      </c>
      <c r="P1303">
        <v>277.30599999999998</v>
      </c>
      <c r="Q1303" t="s">
        <v>256</v>
      </c>
      <c r="R1303">
        <v>1987</v>
      </c>
      <c r="S1303" t="s">
        <v>69</v>
      </c>
      <c r="T1303">
        <f>VLOOKUP(Tableau2[[#This Row],[5. type transport]],'Taux émission CO2e'!$A$5:$D$16,4,0)</f>
        <v>0.16</v>
      </c>
      <c r="U1303">
        <f>VLOOKUP(Tableau2[[#This Row],[5. type transport]],'Taux émission CO2e'!$A$5:$B$16,2,0)</f>
        <v>0.3</v>
      </c>
      <c r="V1303">
        <f>VLOOKUP(Tableau2[[#This Row],[5. type transport]],'Taux émission CO2e'!$A$20:$D$31,4,0)</f>
        <v>6.7400000000000002E-2</v>
      </c>
      <c r="W1303">
        <f>VLOOKUP(Tableau2[[#This Row],[5. type transport]],'Taux émission CO2e'!$A$20:$B$31,2,0)</f>
        <v>0.7</v>
      </c>
      <c r="X1303" s="98">
        <f t="shared" si="41"/>
        <v>3.9590977619999999</v>
      </c>
    </row>
    <row r="1304" spans="1:24" x14ac:dyDescent="0.25">
      <c r="A1304">
        <v>2022070063</v>
      </c>
      <c r="B1304" s="95">
        <v>44763</v>
      </c>
      <c r="C1304" s="102">
        <f>YEAR(Tableau2[[#This Row],[2. date saisie]])</f>
        <v>2022</v>
      </c>
      <c r="D1304" s="102">
        <f>MONTH(Tableau2[[#This Row],[2. date saisie]])</f>
        <v>7</v>
      </c>
      <c r="E1304" s="102" t="str">
        <f t="shared" si="40"/>
        <v>07</v>
      </c>
      <c r="F1304" s="102" t="str">
        <f>_xlfn.CONCAT(Tableau2[[#This Row],[2a]],Tableau2[[#This Row],[2c]])</f>
        <v>202207</v>
      </c>
      <c r="G1304" s="96">
        <v>1534666</v>
      </c>
      <c r="H1304">
        <v>302</v>
      </c>
      <c r="I1304" s="102">
        <f>Tableau2[[#This Row],[4. poids OT (kg)]]/1000</f>
        <v>0.30199999999999999</v>
      </c>
      <c r="J1304" t="s">
        <v>47</v>
      </c>
      <c r="K1304">
        <v>200</v>
      </c>
      <c r="L1304">
        <v>91100</v>
      </c>
      <c r="M1304" t="s">
        <v>70</v>
      </c>
      <c r="N1304">
        <v>8090</v>
      </c>
      <c r="O1304" t="s">
        <v>81</v>
      </c>
      <c r="P1304">
        <v>256.911</v>
      </c>
      <c r="Q1304" t="s">
        <v>72</v>
      </c>
      <c r="R1304">
        <v>1969</v>
      </c>
      <c r="S1304" t="s">
        <v>69</v>
      </c>
      <c r="T1304">
        <f>VLOOKUP(Tableau2[[#This Row],[5. type transport]],'Taux émission CO2e'!$A$5:$D$16,4,0)</f>
        <v>0.16</v>
      </c>
      <c r="U1304">
        <f>VLOOKUP(Tableau2[[#This Row],[5. type transport]],'Taux émission CO2e'!$A$5:$B$16,2,0)</f>
        <v>0.3</v>
      </c>
      <c r="V1304">
        <f>VLOOKUP(Tableau2[[#This Row],[5. type transport]],'Taux émission CO2e'!$A$20:$D$31,4,0)</f>
        <v>6.7400000000000002E-2</v>
      </c>
      <c r="W1304">
        <f>VLOOKUP(Tableau2[[#This Row],[5. type transport]],'Taux émission CO2e'!$A$20:$B$31,2,0)</f>
        <v>0.7</v>
      </c>
      <c r="X1304" s="98">
        <f t="shared" si="41"/>
        <v>7.3847422719599995</v>
      </c>
    </row>
    <row r="1305" spans="1:24" x14ac:dyDescent="0.25">
      <c r="A1305">
        <v>2022070063</v>
      </c>
      <c r="B1305" s="95">
        <v>44763</v>
      </c>
      <c r="C1305" s="102">
        <f>YEAR(Tableau2[[#This Row],[2. date saisie]])</f>
        <v>2022</v>
      </c>
      <c r="D1305" s="102">
        <f>MONTH(Tableau2[[#This Row],[2. date saisie]])</f>
        <v>7</v>
      </c>
      <c r="E1305" s="102" t="str">
        <f t="shared" si="40"/>
        <v>07</v>
      </c>
      <c r="F1305" s="102" t="str">
        <f>_xlfn.CONCAT(Tableau2[[#This Row],[2a]],Tableau2[[#This Row],[2c]])</f>
        <v>202207</v>
      </c>
      <c r="G1305" s="96">
        <v>1534665</v>
      </c>
      <c r="H1305">
        <v>482</v>
      </c>
      <c r="I1305" s="102">
        <f>Tableau2[[#This Row],[4. poids OT (kg)]]/1000</f>
        <v>0.48199999999999998</v>
      </c>
      <c r="J1305" t="s">
        <v>47</v>
      </c>
      <c r="K1305">
        <v>341</v>
      </c>
      <c r="L1305">
        <v>91100</v>
      </c>
      <c r="M1305" t="s">
        <v>70</v>
      </c>
      <c r="N1305">
        <v>67100</v>
      </c>
      <c r="O1305" t="s">
        <v>79</v>
      </c>
      <c r="P1305">
        <v>515.798</v>
      </c>
      <c r="Q1305" t="s">
        <v>72</v>
      </c>
      <c r="R1305">
        <v>1969</v>
      </c>
      <c r="S1305" t="s">
        <v>69</v>
      </c>
      <c r="T1305">
        <f>VLOOKUP(Tableau2[[#This Row],[5. type transport]],'Taux émission CO2e'!$A$5:$D$16,4,0)</f>
        <v>0.16</v>
      </c>
      <c r="U1305">
        <f>VLOOKUP(Tableau2[[#This Row],[5. type transport]],'Taux émission CO2e'!$A$5:$B$16,2,0)</f>
        <v>0.3</v>
      </c>
      <c r="V1305">
        <f>VLOOKUP(Tableau2[[#This Row],[5. type transport]],'Taux émission CO2e'!$A$20:$D$31,4,0)</f>
        <v>6.7400000000000002E-2</v>
      </c>
      <c r="W1305">
        <f>VLOOKUP(Tableau2[[#This Row],[5. type transport]],'Taux émission CO2e'!$A$20:$B$31,2,0)</f>
        <v>0.7</v>
      </c>
      <c r="X1305" s="98">
        <f t="shared" si="41"/>
        <v>23.66314105448</v>
      </c>
    </row>
    <row r="1306" spans="1:24" x14ac:dyDescent="0.25">
      <c r="A1306">
        <v>2022070063</v>
      </c>
      <c r="B1306" s="95">
        <v>44763</v>
      </c>
      <c r="C1306" s="102">
        <f>YEAR(Tableau2[[#This Row],[2. date saisie]])</f>
        <v>2022</v>
      </c>
      <c r="D1306" s="102">
        <f>MONTH(Tableau2[[#This Row],[2. date saisie]])</f>
        <v>7</v>
      </c>
      <c r="E1306" s="102" t="str">
        <f t="shared" si="40"/>
        <v>07</v>
      </c>
      <c r="F1306" s="102" t="str">
        <f>_xlfn.CONCAT(Tableau2[[#This Row],[2a]],Tableau2[[#This Row],[2c]])</f>
        <v>202207</v>
      </c>
      <c r="G1306" s="96">
        <v>1532435</v>
      </c>
      <c r="H1306">
        <v>1000</v>
      </c>
      <c r="I1306" s="102">
        <f>Tableau2[[#This Row],[4. poids OT (kg)]]/1000</f>
        <v>1</v>
      </c>
      <c r="J1306" t="s">
        <v>46</v>
      </c>
      <c r="K1306">
        <v>520</v>
      </c>
      <c r="L1306">
        <v>67100</v>
      </c>
      <c r="M1306" t="s">
        <v>73</v>
      </c>
      <c r="N1306">
        <v>91100</v>
      </c>
      <c r="O1306" t="s">
        <v>76</v>
      </c>
      <c r="P1306">
        <v>516.47400000000005</v>
      </c>
      <c r="Q1306" t="s">
        <v>75</v>
      </c>
      <c r="R1306">
        <v>1987</v>
      </c>
      <c r="S1306" t="s">
        <v>69</v>
      </c>
      <c r="T1306">
        <f>VLOOKUP(Tableau2[[#This Row],[5. type transport]],'Taux émission CO2e'!$A$5:$D$16,4,0)</f>
        <v>0.16</v>
      </c>
      <c r="U1306">
        <f>VLOOKUP(Tableau2[[#This Row],[5. type transport]],'Taux émission CO2e'!$A$5:$B$16,2,0)</f>
        <v>0.3</v>
      </c>
      <c r="V1306">
        <f>VLOOKUP(Tableau2[[#This Row],[5. type transport]],'Taux émission CO2e'!$A$20:$D$31,4,0)</f>
        <v>6.7400000000000002E-2</v>
      </c>
      <c r="W1306">
        <f>VLOOKUP(Tableau2[[#This Row],[5. type transport]],'Taux émission CO2e'!$A$20:$B$31,2,0)</f>
        <v>0.7</v>
      </c>
      <c r="X1306" s="98">
        <f t="shared" si="41"/>
        <v>49.157995320000005</v>
      </c>
    </row>
    <row r="1307" spans="1:24" x14ac:dyDescent="0.25">
      <c r="A1307">
        <v>2022070063</v>
      </c>
      <c r="B1307" s="95">
        <v>44764</v>
      </c>
      <c r="C1307" s="102">
        <f>YEAR(Tableau2[[#This Row],[2. date saisie]])</f>
        <v>2022</v>
      </c>
      <c r="D1307" s="102">
        <f>MONTH(Tableau2[[#This Row],[2. date saisie]])</f>
        <v>7</v>
      </c>
      <c r="E1307" s="102" t="str">
        <f t="shared" si="40"/>
        <v>07</v>
      </c>
      <c r="F1307" s="102" t="str">
        <f>_xlfn.CONCAT(Tableau2[[#This Row],[2a]],Tableau2[[#This Row],[2c]])</f>
        <v>202207</v>
      </c>
      <c r="G1307" s="96">
        <v>1534003</v>
      </c>
      <c r="H1307">
        <v>150</v>
      </c>
      <c r="I1307" s="102">
        <f>Tableau2[[#This Row],[4. poids OT (kg)]]/1000</f>
        <v>0.15</v>
      </c>
      <c r="J1307" t="s">
        <v>46</v>
      </c>
      <c r="K1307">
        <v>140</v>
      </c>
      <c r="L1307">
        <v>80090</v>
      </c>
      <c r="M1307" t="s">
        <v>214</v>
      </c>
      <c r="N1307">
        <v>91100</v>
      </c>
      <c r="O1307" t="s">
        <v>76</v>
      </c>
      <c r="P1307">
        <v>186.81399999999999</v>
      </c>
      <c r="Q1307" t="s">
        <v>215</v>
      </c>
      <c r="R1307">
        <v>1999</v>
      </c>
      <c r="S1307" t="s">
        <v>69</v>
      </c>
      <c r="T1307">
        <f>VLOOKUP(Tableau2[[#This Row],[5. type transport]],'Taux émission CO2e'!$A$5:$D$16,4,0)</f>
        <v>0.16</v>
      </c>
      <c r="U1307">
        <f>VLOOKUP(Tableau2[[#This Row],[5. type transport]],'Taux émission CO2e'!$A$5:$B$16,2,0)</f>
        <v>0.3</v>
      </c>
      <c r="V1307">
        <f>VLOOKUP(Tableau2[[#This Row],[5. type transport]],'Taux émission CO2e'!$A$20:$D$31,4,0)</f>
        <v>6.7400000000000002E-2</v>
      </c>
      <c r="W1307">
        <f>VLOOKUP(Tableau2[[#This Row],[5. type transport]],'Taux émission CO2e'!$A$20:$B$31,2,0)</f>
        <v>0.7</v>
      </c>
      <c r="X1307" s="98">
        <f t="shared" si="41"/>
        <v>2.6671434779999998</v>
      </c>
    </row>
    <row r="1308" spans="1:24" x14ac:dyDescent="0.25">
      <c r="A1308">
        <v>2022070063</v>
      </c>
      <c r="B1308" s="95">
        <v>44764</v>
      </c>
      <c r="C1308" s="102">
        <f>YEAR(Tableau2[[#This Row],[2. date saisie]])</f>
        <v>2022</v>
      </c>
      <c r="D1308" s="102">
        <f>MONTH(Tableau2[[#This Row],[2. date saisie]])</f>
        <v>7</v>
      </c>
      <c r="E1308" s="102" t="str">
        <f t="shared" si="40"/>
        <v>07</v>
      </c>
      <c r="F1308" s="102" t="str">
        <f>_xlfn.CONCAT(Tableau2[[#This Row],[2a]],Tableau2[[#This Row],[2c]])</f>
        <v>202207</v>
      </c>
      <c r="G1308" s="96">
        <v>1534575</v>
      </c>
      <c r="H1308">
        <v>400</v>
      </c>
      <c r="I1308" s="102">
        <f>Tableau2[[#This Row],[4. poids OT (kg)]]/1000</f>
        <v>0.4</v>
      </c>
      <c r="J1308" t="s">
        <v>46</v>
      </c>
      <c r="K1308">
        <v>158</v>
      </c>
      <c r="L1308">
        <v>62780</v>
      </c>
      <c r="M1308" t="s">
        <v>113</v>
      </c>
      <c r="N1308">
        <v>91100</v>
      </c>
      <c r="O1308" t="s">
        <v>76</v>
      </c>
      <c r="P1308">
        <v>278.49700000000001</v>
      </c>
      <c r="Q1308" t="s">
        <v>114</v>
      </c>
      <c r="R1308">
        <v>1987</v>
      </c>
      <c r="S1308" t="s">
        <v>78</v>
      </c>
      <c r="T1308">
        <f>VLOOKUP(Tableau2[[#This Row],[5. type transport]],'Taux émission CO2e'!$A$5:$D$16,4,0)</f>
        <v>0.16</v>
      </c>
      <c r="U1308">
        <f>VLOOKUP(Tableau2[[#This Row],[5. type transport]],'Taux émission CO2e'!$A$5:$B$16,2,0)</f>
        <v>0.3</v>
      </c>
      <c r="V1308">
        <f>VLOOKUP(Tableau2[[#This Row],[5. type transport]],'Taux émission CO2e'!$A$20:$D$31,4,0)</f>
        <v>6.7400000000000002E-2</v>
      </c>
      <c r="W1308">
        <f>VLOOKUP(Tableau2[[#This Row],[5. type transport]],'Taux émission CO2e'!$A$20:$B$31,2,0)</f>
        <v>0.7</v>
      </c>
      <c r="X1308" s="98">
        <f t="shared" si="41"/>
        <v>10.602937784000002</v>
      </c>
    </row>
    <row r="1309" spans="1:24" x14ac:dyDescent="0.25">
      <c r="A1309">
        <v>2022070063</v>
      </c>
      <c r="B1309" s="95">
        <v>44764</v>
      </c>
      <c r="C1309" s="102">
        <f>YEAR(Tableau2[[#This Row],[2. date saisie]])</f>
        <v>2022</v>
      </c>
      <c r="D1309" s="102">
        <f>MONTH(Tableau2[[#This Row],[2. date saisie]])</f>
        <v>7</v>
      </c>
      <c r="E1309" s="102" t="str">
        <f t="shared" si="40"/>
        <v>07</v>
      </c>
      <c r="F1309" s="102" t="str">
        <f>_xlfn.CONCAT(Tableau2[[#This Row],[2a]],Tableau2[[#This Row],[2c]])</f>
        <v>202207</v>
      </c>
      <c r="G1309" s="96">
        <v>1531098</v>
      </c>
      <c r="H1309">
        <v>150</v>
      </c>
      <c r="I1309" s="102">
        <f>Tableau2[[#This Row],[4. poids OT (kg)]]/1000</f>
        <v>0.15</v>
      </c>
      <c r="J1309" t="s">
        <v>46</v>
      </c>
      <c r="K1309">
        <v>160</v>
      </c>
      <c r="L1309">
        <v>87000</v>
      </c>
      <c r="M1309" t="s">
        <v>229</v>
      </c>
      <c r="N1309">
        <v>91100</v>
      </c>
      <c r="O1309" t="s">
        <v>76</v>
      </c>
      <c r="P1309">
        <v>389.06299999999999</v>
      </c>
      <c r="Q1309" t="s">
        <v>230</v>
      </c>
      <c r="R1309">
        <v>1965</v>
      </c>
      <c r="S1309" t="s">
        <v>78</v>
      </c>
      <c r="T1309">
        <f>VLOOKUP(Tableau2[[#This Row],[5. type transport]],'Taux émission CO2e'!$A$5:$D$16,4,0)</f>
        <v>0.16</v>
      </c>
      <c r="U1309">
        <f>VLOOKUP(Tableau2[[#This Row],[5. type transport]],'Taux émission CO2e'!$A$5:$B$16,2,0)</f>
        <v>0.3</v>
      </c>
      <c r="V1309">
        <f>VLOOKUP(Tableau2[[#This Row],[5. type transport]],'Taux émission CO2e'!$A$20:$D$31,4,0)</f>
        <v>6.7400000000000002E-2</v>
      </c>
      <c r="W1309">
        <f>VLOOKUP(Tableau2[[#This Row],[5. type transport]],'Taux émission CO2e'!$A$20:$B$31,2,0)</f>
        <v>0.7</v>
      </c>
      <c r="X1309" s="98">
        <f t="shared" si="41"/>
        <v>5.5546524509999999</v>
      </c>
    </row>
    <row r="1310" spans="1:24" x14ac:dyDescent="0.25">
      <c r="A1310">
        <v>2022070063</v>
      </c>
      <c r="B1310" s="95">
        <v>44764</v>
      </c>
      <c r="C1310" s="102">
        <f>YEAR(Tableau2[[#This Row],[2. date saisie]])</f>
        <v>2022</v>
      </c>
      <c r="D1310" s="102">
        <f>MONTH(Tableau2[[#This Row],[2. date saisie]])</f>
        <v>7</v>
      </c>
      <c r="E1310" s="102" t="str">
        <f t="shared" si="40"/>
        <v>07</v>
      </c>
      <c r="F1310" s="102" t="str">
        <f>_xlfn.CONCAT(Tableau2[[#This Row],[2a]],Tableau2[[#This Row],[2c]])</f>
        <v>202207</v>
      </c>
      <c r="G1310" s="96">
        <v>1534463</v>
      </c>
      <c r="H1310">
        <v>150</v>
      </c>
      <c r="I1310" s="102">
        <f>Tableau2[[#This Row],[4. poids OT (kg)]]/1000</f>
        <v>0.15</v>
      </c>
      <c r="J1310" t="s">
        <v>46</v>
      </c>
      <c r="K1310">
        <v>165</v>
      </c>
      <c r="L1310">
        <v>67400</v>
      </c>
      <c r="M1310" t="s">
        <v>243</v>
      </c>
      <c r="N1310">
        <v>91100</v>
      </c>
      <c r="O1310" t="s">
        <v>76</v>
      </c>
      <c r="P1310">
        <v>514.08299999999997</v>
      </c>
      <c r="Q1310" t="s">
        <v>244</v>
      </c>
      <c r="R1310">
        <v>1990</v>
      </c>
      <c r="S1310" t="s">
        <v>69</v>
      </c>
      <c r="T1310">
        <f>VLOOKUP(Tableau2[[#This Row],[5. type transport]],'Taux émission CO2e'!$A$5:$D$16,4,0)</f>
        <v>0.16</v>
      </c>
      <c r="U1310">
        <f>VLOOKUP(Tableau2[[#This Row],[5. type transport]],'Taux émission CO2e'!$A$5:$B$16,2,0)</f>
        <v>0.3</v>
      </c>
      <c r="V1310">
        <f>VLOOKUP(Tableau2[[#This Row],[5. type transport]],'Taux émission CO2e'!$A$20:$D$31,4,0)</f>
        <v>6.7400000000000002E-2</v>
      </c>
      <c r="W1310">
        <f>VLOOKUP(Tableau2[[#This Row],[5. type transport]],'Taux émission CO2e'!$A$20:$B$31,2,0)</f>
        <v>0.7</v>
      </c>
      <c r="X1310" s="98">
        <f t="shared" si="41"/>
        <v>7.3395629909999993</v>
      </c>
    </row>
    <row r="1311" spans="1:24" x14ac:dyDescent="0.25">
      <c r="A1311">
        <v>2022070063</v>
      </c>
      <c r="B1311" s="95">
        <v>44764</v>
      </c>
      <c r="C1311" s="102">
        <f>YEAR(Tableau2[[#This Row],[2. date saisie]])</f>
        <v>2022</v>
      </c>
      <c r="D1311" s="102">
        <f>MONTH(Tableau2[[#This Row],[2. date saisie]])</f>
        <v>7</v>
      </c>
      <c r="E1311" s="102" t="str">
        <f t="shared" si="40"/>
        <v>07</v>
      </c>
      <c r="F1311" s="102" t="str">
        <f>_xlfn.CONCAT(Tableau2[[#This Row],[2a]],Tableau2[[#This Row],[2c]])</f>
        <v>202207</v>
      </c>
      <c r="G1311" s="96">
        <v>1533982</v>
      </c>
      <c r="H1311">
        <v>150</v>
      </c>
      <c r="I1311" s="102">
        <f>Tableau2[[#This Row],[4. poids OT (kg)]]/1000</f>
        <v>0.15</v>
      </c>
      <c r="J1311" t="s">
        <v>47</v>
      </c>
      <c r="K1311">
        <v>210</v>
      </c>
      <c r="L1311">
        <v>54710</v>
      </c>
      <c r="M1311" t="s">
        <v>231</v>
      </c>
      <c r="N1311">
        <v>91090</v>
      </c>
      <c r="O1311" t="s">
        <v>255</v>
      </c>
      <c r="P1311">
        <v>375.233</v>
      </c>
      <c r="Q1311" t="s">
        <v>232</v>
      </c>
      <c r="R1311">
        <v>1995</v>
      </c>
      <c r="S1311" t="s">
        <v>69</v>
      </c>
      <c r="T1311">
        <f>VLOOKUP(Tableau2[[#This Row],[5. type transport]],'Taux émission CO2e'!$A$5:$D$16,4,0)</f>
        <v>0.16</v>
      </c>
      <c r="U1311">
        <f>VLOOKUP(Tableau2[[#This Row],[5. type transport]],'Taux émission CO2e'!$A$5:$B$16,2,0)</f>
        <v>0.3</v>
      </c>
      <c r="V1311">
        <f>VLOOKUP(Tableau2[[#This Row],[5. type transport]],'Taux émission CO2e'!$A$20:$D$31,4,0)</f>
        <v>6.7400000000000002E-2</v>
      </c>
      <c r="W1311">
        <f>VLOOKUP(Tableau2[[#This Row],[5. type transport]],'Taux émission CO2e'!$A$20:$B$31,2,0)</f>
        <v>0.7</v>
      </c>
      <c r="X1311" s="98">
        <f t="shared" si="41"/>
        <v>5.3572015410000002</v>
      </c>
    </row>
    <row r="1312" spans="1:24" x14ac:dyDescent="0.25">
      <c r="A1312">
        <v>2022070063</v>
      </c>
      <c r="B1312" s="95">
        <v>44764</v>
      </c>
      <c r="C1312" s="102">
        <f>YEAR(Tableau2[[#This Row],[2. date saisie]])</f>
        <v>2022</v>
      </c>
      <c r="D1312" s="102">
        <f>MONTH(Tableau2[[#This Row],[2. date saisie]])</f>
        <v>7</v>
      </c>
      <c r="E1312" s="102" t="str">
        <f t="shared" si="40"/>
        <v>07</v>
      </c>
      <c r="F1312" s="102" t="str">
        <f>_xlfn.CONCAT(Tableau2[[#This Row],[2a]],Tableau2[[#This Row],[2c]])</f>
        <v>202207</v>
      </c>
      <c r="G1312" s="96">
        <v>1534052</v>
      </c>
      <c r="H1312">
        <v>173</v>
      </c>
      <c r="I1312" s="102">
        <f>Tableau2[[#This Row],[4. poids OT (kg)]]/1000</f>
        <v>0.17299999999999999</v>
      </c>
      <c r="J1312" t="s">
        <v>47</v>
      </c>
      <c r="K1312">
        <v>239</v>
      </c>
      <c r="L1312">
        <v>26750</v>
      </c>
      <c r="M1312" t="s">
        <v>82</v>
      </c>
      <c r="N1312">
        <v>91090</v>
      </c>
      <c r="O1312" t="s">
        <v>255</v>
      </c>
      <c r="P1312">
        <v>542.80700000000002</v>
      </c>
      <c r="Q1312" t="s">
        <v>83</v>
      </c>
      <c r="R1312">
        <v>1998</v>
      </c>
      <c r="S1312" t="s">
        <v>78</v>
      </c>
      <c r="T1312">
        <f>VLOOKUP(Tableau2[[#This Row],[5. type transport]],'Taux émission CO2e'!$A$5:$D$16,4,0)</f>
        <v>0.16</v>
      </c>
      <c r="U1312">
        <f>VLOOKUP(Tableau2[[#This Row],[5. type transport]],'Taux émission CO2e'!$A$5:$B$16,2,0)</f>
        <v>0.3</v>
      </c>
      <c r="V1312">
        <f>VLOOKUP(Tableau2[[#This Row],[5. type transport]],'Taux émission CO2e'!$A$20:$D$31,4,0)</f>
        <v>6.7400000000000002E-2</v>
      </c>
      <c r="W1312">
        <f>VLOOKUP(Tableau2[[#This Row],[5. type transport]],'Taux émission CO2e'!$A$20:$B$31,2,0)</f>
        <v>0.7</v>
      </c>
      <c r="X1312" s="98">
        <f t="shared" si="41"/>
        <v>8.9379360549799998</v>
      </c>
    </row>
    <row r="1313" spans="1:24" x14ac:dyDescent="0.25">
      <c r="A1313">
        <v>2022070063</v>
      </c>
      <c r="B1313" s="95">
        <v>44764</v>
      </c>
      <c r="C1313" s="102">
        <f>YEAR(Tableau2[[#This Row],[2. date saisie]])</f>
        <v>2022</v>
      </c>
      <c r="D1313" s="102">
        <f>MONTH(Tableau2[[#This Row],[2. date saisie]])</f>
        <v>7</v>
      </c>
      <c r="E1313" s="102" t="str">
        <f t="shared" si="40"/>
        <v>07</v>
      </c>
      <c r="F1313" s="102" t="str">
        <f>_xlfn.CONCAT(Tableau2[[#This Row],[2a]],Tableau2[[#This Row],[2c]])</f>
        <v>202207</v>
      </c>
      <c r="G1313" s="96">
        <v>1534580</v>
      </c>
      <c r="H1313">
        <v>300</v>
      </c>
      <c r="I1313" s="102">
        <f>Tableau2[[#This Row],[4. poids OT (kg)]]/1000</f>
        <v>0.3</v>
      </c>
      <c r="J1313" t="s">
        <v>47</v>
      </c>
      <c r="K1313">
        <v>275</v>
      </c>
      <c r="L1313">
        <v>8090</v>
      </c>
      <c r="M1313" t="s">
        <v>81</v>
      </c>
      <c r="N1313">
        <v>91090</v>
      </c>
      <c r="O1313" t="s">
        <v>255</v>
      </c>
      <c r="P1313">
        <v>257.10899999999998</v>
      </c>
      <c r="Q1313" t="s">
        <v>124</v>
      </c>
      <c r="R1313">
        <v>1992</v>
      </c>
      <c r="S1313" t="s">
        <v>78</v>
      </c>
      <c r="T1313">
        <f>VLOOKUP(Tableau2[[#This Row],[5. type transport]],'Taux émission CO2e'!$A$5:$D$16,4,0)</f>
        <v>0.16</v>
      </c>
      <c r="U1313">
        <f>VLOOKUP(Tableau2[[#This Row],[5. type transport]],'Taux émission CO2e'!$A$5:$B$16,2,0)</f>
        <v>0.3</v>
      </c>
      <c r="V1313">
        <f>VLOOKUP(Tableau2[[#This Row],[5. type transport]],'Taux émission CO2e'!$A$20:$D$31,4,0)</f>
        <v>6.7400000000000002E-2</v>
      </c>
      <c r="W1313">
        <f>VLOOKUP(Tableau2[[#This Row],[5. type transport]],'Taux émission CO2e'!$A$20:$B$31,2,0)</f>
        <v>0.7</v>
      </c>
      <c r="X1313" s="98">
        <f t="shared" si="41"/>
        <v>7.3414903859999985</v>
      </c>
    </row>
    <row r="1314" spans="1:24" x14ac:dyDescent="0.25">
      <c r="A1314">
        <v>2022070063</v>
      </c>
      <c r="B1314" s="95">
        <v>44764</v>
      </c>
      <c r="C1314" s="102">
        <f>YEAR(Tableau2[[#This Row],[2. date saisie]])</f>
        <v>2022</v>
      </c>
      <c r="D1314" s="102">
        <f>MONTH(Tableau2[[#This Row],[2. date saisie]])</f>
        <v>7</v>
      </c>
      <c r="E1314" s="102" t="str">
        <f t="shared" si="40"/>
        <v>07</v>
      </c>
      <c r="F1314" s="102" t="str">
        <f>_xlfn.CONCAT(Tableau2[[#This Row],[2a]],Tableau2[[#This Row],[2c]])</f>
        <v>202207</v>
      </c>
      <c r="G1314" s="96">
        <v>1534576</v>
      </c>
      <c r="H1314">
        <v>650</v>
      </c>
      <c r="I1314" s="102">
        <f>Tableau2[[#This Row],[4. poids OT (kg)]]/1000</f>
        <v>0.65</v>
      </c>
      <c r="J1314" t="s">
        <v>47</v>
      </c>
      <c r="K1314">
        <v>385</v>
      </c>
      <c r="L1314">
        <v>13010</v>
      </c>
      <c r="M1314" t="s">
        <v>184</v>
      </c>
      <c r="N1314">
        <v>91090</v>
      </c>
      <c r="O1314" t="s">
        <v>255</v>
      </c>
      <c r="P1314">
        <v>747.69799999999998</v>
      </c>
      <c r="Q1314" t="s">
        <v>188</v>
      </c>
      <c r="R1314">
        <v>1980</v>
      </c>
      <c r="S1314" t="s">
        <v>78</v>
      </c>
      <c r="T1314">
        <f>VLOOKUP(Tableau2[[#This Row],[5. type transport]],'Taux émission CO2e'!$A$5:$D$16,4,0)</f>
        <v>0.16</v>
      </c>
      <c r="U1314">
        <f>VLOOKUP(Tableau2[[#This Row],[5. type transport]],'Taux émission CO2e'!$A$5:$B$16,2,0)</f>
        <v>0.3</v>
      </c>
      <c r="V1314">
        <f>VLOOKUP(Tableau2[[#This Row],[5. type transport]],'Taux émission CO2e'!$A$20:$D$31,4,0)</f>
        <v>6.7400000000000002E-2</v>
      </c>
      <c r="W1314">
        <f>VLOOKUP(Tableau2[[#This Row],[5. type transport]],'Taux émission CO2e'!$A$20:$B$31,2,0)</f>
        <v>0.7</v>
      </c>
      <c r="X1314" s="98">
        <f t="shared" si="41"/>
        <v>46.257832166</v>
      </c>
    </row>
    <row r="1315" spans="1:24" x14ac:dyDescent="0.25">
      <c r="A1315">
        <v>2022070063</v>
      </c>
      <c r="B1315" s="95">
        <v>44767</v>
      </c>
      <c r="C1315" s="102">
        <f>YEAR(Tableau2[[#This Row],[2. date saisie]])</f>
        <v>2022</v>
      </c>
      <c r="D1315" s="102">
        <f>MONTH(Tableau2[[#This Row],[2. date saisie]])</f>
        <v>7</v>
      </c>
      <c r="E1315" s="102" t="str">
        <f t="shared" si="40"/>
        <v>07</v>
      </c>
      <c r="F1315" s="102" t="str">
        <f>_xlfn.CONCAT(Tableau2[[#This Row],[2a]],Tableau2[[#This Row],[2c]])</f>
        <v>202207</v>
      </c>
      <c r="G1315" s="96">
        <v>1535891</v>
      </c>
      <c r="H1315">
        <v>150</v>
      </c>
      <c r="I1315" s="102">
        <f>Tableau2[[#This Row],[4. poids OT (kg)]]/1000</f>
        <v>0.15</v>
      </c>
      <c r="J1315" t="s">
        <v>39</v>
      </c>
      <c r="K1315">
        <v>100</v>
      </c>
      <c r="L1315">
        <v>94440</v>
      </c>
      <c r="M1315" t="s">
        <v>87</v>
      </c>
      <c r="N1315">
        <v>91100</v>
      </c>
      <c r="O1315" t="s">
        <v>76</v>
      </c>
      <c r="P1315">
        <v>33.991</v>
      </c>
      <c r="Q1315" t="s">
        <v>88</v>
      </c>
      <c r="R1315">
        <v>1976</v>
      </c>
      <c r="S1315" t="s">
        <v>69</v>
      </c>
      <c r="T1315">
        <f>VLOOKUP(Tableau2[[#This Row],[5. type transport]],'Taux émission CO2e'!$A$5:$D$16,4,0)</f>
        <v>0.24099999999999999</v>
      </c>
      <c r="U1315">
        <f>VLOOKUP(Tableau2[[#This Row],[5. type transport]],'Taux émission CO2e'!$A$5:$B$16,2,0)</f>
        <v>1</v>
      </c>
      <c r="V1315">
        <f>VLOOKUP(Tableau2[[#This Row],[5. type transport]],'Taux émission CO2e'!$A$20:$D$31,4,0)</f>
        <v>0</v>
      </c>
      <c r="W1315">
        <f>VLOOKUP(Tableau2[[#This Row],[5. type transport]],'Taux émission CO2e'!$A$20:$B$31,2,0)</f>
        <v>0</v>
      </c>
      <c r="X1315" s="98">
        <f t="shared" si="41"/>
        <v>1.2287746499999999</v>
      </c>
    </row>
    <row r="1316" spans="1:24" x14ac:dyDescent="0.25">
      <c r="A1316">
        <v>20220700116</v>
      </c>
      <c r="B1316" s="95">
        <v>44767</v>
      </c>
      <c r="C1316" s="102">
        <f>YEAR(Tableau2[[#This Row],[2. date saisie]])</f>
        <v>2022</v>
      </c>
      <c r="D1316" s="102">
        <f>MONTH(Tableau2[[#This Row],[2. date saisie]])</f>
        <v>7</v>
      </c>
      <c r="E1316" s="102" t="str">
        <f t="shared" si="40"/>
        <v>07</v>
      </c>
      <c r="F1316" s="102" t="str">
        <f>_xlfn.CONCAT(Tableau2[[#This Row],[2a]],Tableau2[[#This Row],[2c]])</f>
        <v>202207</v>
      </c>
      <c r="G1316" s="96">
        <v>1535210</v>
      </c>
      <c r="H1316">
        <v>150</v>
      </c>
      <c r="I1316" s="102">
        <f>Tableau2[[#This Row],[4. poids OT (kg)]]/1000</f>
        <v>0.15</v>
      </c>
      <c r="J1316" t="s">
        <v>47</v>
      </c>
      <c r="K1316">
        <v>165</v>
      </c>
      <c r="L1316">
        <v>39570</v>
      </c>
      <c r="M1316" t="s">
        <v>115</v>
      </c>
      <c r="N1316">
        <v>91090</v>
      </c>
      <c r="O1316" t="s">
        <v>255</v>
      </c>
      <c r="P1316">
        <v>381.86700000000002</v>
      </c>
      <c r="Q1316" t="s">
        <v>116</v>
      </c>
      <c r="R1316">
        <v>1986</v>
      </c>
      <c r="S1316" t="s">
        <v>69</v>
      </c>
      <c r="T1316">
        <f>VLOOKUP(Tableau2[[#This Row],[5. type transport]],'Taux émission CO2e'!$A$5:$D$16,4,0)</f>
        <v>0.16</v>
      </c>
      <c r="U1316">
        <f>VLOOKUP(Tableau2[[#This Row],[5. type transport]],'Taux émission CO2e'!$A$5:$B$16,2,0)</f>
        <v>0.3</v>
      </c>
      <c r="V1316">
        <f>VLOOKUP(Tableau2[[#This Row],[5. type transport]],'Taux émission CO2e'!$A$20:$D$31,4,0)</f>
        <v>6.7400000000000002E-2</v>
      </c>
      <c r="W1316">
        <f>VLOOKUP(Tableau2[[#This Row],[5. type transport]],'Taux émission CO2e'!$A$20:$B$31,2,0)</f>
        <v>0.7</v>
      </c>
      <c r="X1316" s="98">
        <f t="shared" si="41"/>
        <v>5.4519151590000003</v>
      </c>
    </row>
    <row r="1317" spans="1:24" x14ac:dyDescent="0.25">
      <c r="A1317">
        <v>2022070063</v>
      </c>
      <c r="B1317" s="95">
        <v>44767</v>
      </c>
      <c r="C1317" s="102">
        <f>YEAR(Tableau2[[#This Row],[2. date saisie]])</f>
        <v>2022</v>
      </c>
      <c r="D1317" s="102">
        <f>MONTH(Tableau2[[#This Row],[2. date saisie]])</f>
        <v>7</v>
      </c>
      <c r="E1317" s="102" t="str">
        <f t="shared" si="40"/>
        <v>07</v>
      </c>
      <c r="F1317" s="102" t="str">
        <f>_xlfn.CONCAT(Tableau2[[#This Row],[2a]],Tableau2[[#This Row],[2c]])</f>
        <v>202207</v>
      </c>
      <c r="G1317" s="96">
        <v>1533912</v>
      </c>
      <c r="H1317">
        <v>150</v>
      </c>
      <c r="I1317" s="102">
        <f>Tableau2[[#This Row],[4. poids OT (kg)]]/1000</f>
        <v>0.15</v>
      </c>
      <c r="J1317" t="s">
        <v>47</v>
      </c>
      <c r="K1317">
        <v>185</v>
      </c>
      <c r="L1317">
        <v>59243</v>
      </c>
      <c r="M1317" t="s">
        <v>117</v>
      </c>
      <c r="N1317">
        <v>91090</v>
      </c>
      <c r="O1317" t="s">
        <v>255</v>
      </c>
      <c r="P1317">
        <v>251.42599999999999</v>
      </c>
      <c r="Q1317" t="s">
        <v>118</v>
      </c>
      <c r="R1317">
        <v>1978</v>
      </c>
      <c r="S1317" t="s">
        <v>78</v>
      </c>
      <c r="T1317">
        <f>VLOOKUP(Tableau2[[#This Row],[5. type transport]],'Taux émission CO2e'!$A$5:$D$16,4,0)</f>
        <v>0.16</v>
      </c>
      <c r="U1317">
        <f>VLOOKUP(Tableau2[[#This Row],[5. type transport]],'Taux émission CO2e'!$A$5:$B$16,2,0)</f>
        <v>0.3</v>
      </c>
      <c r="V1317">
        <f>VLOOKUP(Tableau2[[#This Row],[5. type transport]],'Taux émission CO2e'!$A$20:$D$31,4,0)</f>
        <v>6.7400000000000002E-2</v>
      </c>
      <c r="W1317">
        <f>VLOOKUP(Tableau2[[#This Row],[5. type transport]],'Taux émission CO2e'!$A$20:$B$31,2,0)</f>
        <v>0.7</v>
      </c>
      <c r="X1317" s="98">
        <f t="shared" si="41"/>
        <v>3.5896090019999995</v>
      </c>
    </row>
    <row r="1318" spans="1:24" x14ac:dyDescent="0.25">
      <c r="A1318">
        <v>2022070063</v>
      </c>
      <c r="B1318" s="95">
        <v>44768</v>
      </c>
      <c r="C1318" s="102">
        <f>YEAR(Tableau2[[#This Row],[2. date saisie]])</f>
        <v>2022</v>
      </c>
      <c r="D1318" s="102">
        <f>MONTH(Tableau2[[#This Row],[2. date saisie]])</f>
        <v>7</v>
      </c>
      <c r="E1318" s="102" t="str">
        <f t="shared" si="40"/>
        <v>07</v>
      </c>
      <c r="F1318" s="102" t="str">
        <f>_xlfn.CONCAT(Tableau2[[#This Row],[2a]],Tableau2[[#This Row],[2c]])</f>
        <v>202207</v>
      </c>
      <c r="G1318" s="96">
        <v>1536397</v>
      </c>
      <c r="H1318">
        <v>170</v>
      </c>
      <c r="I1318" s="102">
        <f>Tableau2[[#This Row],[4. poids OT (kg)]]/1000</f>
        <v>0.17</v>
      </c>
      <c r="J1318" t="s">
        <v>47</v>
      </c>
      <c r="K1318">
        <v>108</v>
      </c>
      <c r="L1318">
        <v>91100</v>
      </c>
      <c r="M1318" t="s">
        <v>70</v>
      </c>
      <c r="N1318">
        <v>89440</v>
      </c>
      <c r="O1318" t="s">
        <v>137</v>
      </c>
      <c r="P1318">
        <v>167.37</v>
      </c>
      <c r="Q1318" t="s">
        <v>72</v>
      </c>
      <c r="R1318">
        <v>1969</v>
      </c>
      <c r="S1318" t="s">
        <v>69</v>
      </c>
      <c r="T1318">
        <f>VLOOKUP(Tableau2[[#This Row],[5. type transport]],'Taux émission CO2e'!$A$5:$D$16,4,0)</f>
        <v>0.16</v>
      </c>
      <c r="U1318">
        <f>VLOOKUP(Tableau2[[#This Row],[5. type transport]],'Taux émission CO2e'!$A$5:$B$16,2,0)</f>
        <v>0.3</v>
      </c>
      <c r="V1318">
        <f>VLOOKUP(Tableau2[[#This Row],[5. type transport]],'Taux émission CO2e'!$A$20:$D$31,4,0)</f>
        <v>6.7400000000000002E-2</v>
      </c>
      <c r="W1318">
        <f>VLOOKUP(Tableau2[[#This Row],[5. type transport]],'Taux émission CO2e'!$A$20:$B$31,2,0)</f>
        <v>0.7</v>
      </c>
      <c r="X1318" s="98">
        <f t="shared" si="41"/>
        <v>2.7081470220000003</v>
      </c>
    </row>
    <row r="1319" spans="1:24" x14ac:dyDescent="0.25">
      <c r="A1319">
        <v>20220700116</v>
      </c>
      <c r="B1319" s="95">
        <v>44768</v>
      </c>
      <c r="C1319" s="102">
        <f>YEAR(Tableau2[[#This Row],[2. date saisie]])</f>
        <v>2022</v>
      </c>
      <c r="D1319" s="102">
        <f>MONTH(Tableau2[[#This Row],[2. date saisie]])</f>
        <v>7</v>
      </c>
      <c r="E1319" s="102" t="str">
        <f t="shared" si="40"/>
        <v>07</v>
      </c>
      <c r="F1319" s="102" t="str">
        <f>_xlfn.CONCAT(Tableau2[[#This Row],[2a]],Tableau2[[#This Row],[2c]])</f>
        <v>202207</v>
      </c>
      <c r="G1319" s="96">
        <v>1536382</v>
      </c>
      <c r="H1319">
        <v>342</v>
      </c>
      <c r="I1319" s="102">
        <f>Tableau2[[#This Row],[4. poids OT (kg)]]/1000</f>
        <v>0.34200000000000003</v>
      </c>
      <c r="J1319" t="s">
        <v>47</v>
      </c>
      <c r="K1319">
        <v>205</v>
      </c>
      <c r="L1319">
        <v>91100</v>
      </c>
      <c r="M1319" t="s">
        <v>70</v>
      </c>
      <c r="N1319">
        <v>21300</v>
      </c>
      <c r="O1319" t="s">
        <v>89</v>
      </c>
      <c r="P1319">
        <v>279.79899999999998</v>
      </c>
      <c r="Q1319" t="s">
        <v>72</v>
      </c>
      <c r="R1319">
        <v>1969</v>
      </c>
      <c r="S1319" t="s">
        <v>69</v>
      </c>
      <c r="T1319">
        <f>VLOOKUP(Tableau2[[#This Row],[5. type transport]],'Taux émission CO2e'!$A$5:$D$16,4,0)</f>
        <v>0.16</v>
      </c>
      <c r="U1319">
        <f>VLOOKUP(Tableau2[[#This Row],[5. type transport]],'Taux émission CO2e'!$A$5:$B$16,2,0)</f>
        <v>0.3</v>
      </c>
      <c r="V1319">
        <f>VLOOKUP(Tableau2[[#This Row],[5. type transport]],'Taux émission CO2e'!$A$20:$D$31,4,0)</f>
        <v>6.7400000000000002E-2</v>
      </c>
      <c r="W1319">
        <f>VLOOKUP(Tableau2[[#This Row],[5. type transport]],'Taux émission CO2e'!$A$20:$B$31,2,0)</f>
        <v>0.7</v>
      </c>
      <c r="X1319" s="98">
        <f t="shared" si="41"/>
        <v>9.10789393644</v>
      </c>
    </row>
    <row r="1320" spans="1:24" x14ac:dyDescent="0.25">
      <c r="A1320">
        <v>2022070063</v>
      </c>
      <c r="B1320" s="95">
        <v>44768</v>
      </c>
      <c r="C1320" s="102">
        <f>YEAR(Tableau2[[#This Row],[2. date saisie]])</f>
        <v>2022</v>
      </c>
      <c r="D1320" s="102">
        <f>MONTH(Tableau2[[#This Row],[2. date saisie]])</f>
        <v>7</v>
      </c>
      <c r="E1320" s="102" t="str">
        <f t="shared" si="40"/>
        <v>07</v>
      </c>
      <c r="F1320" s="102" t="str">
        <f>_xlfn.CONCAT(Tableau2[[#This Row],[2a]],Tableau2[[#This Row],[2c]])</f>
        <v>202207</v>
      </c>
      <c r="G1320" s="96">
        <v>1536381</v>
      </c>
      <c r="H1320">
        <v>440</v>
      </c>
      <c r="I1320" s="102">
        <f>Tableau2[[#This Row],[4. poids OT (kg)]]/1000</f>
        <v>0.44</v>
      </c>
      <c r="J1320" t="s">
        <v>47</v>
      </c>
      <c r="K1320">
        <v>280</v>
      </c>
      <c r="L1320">
        <v>91100</v>
      </c>
      <c r="M1320" t="s">
        <v>70</v>
      </c>
      <c r="N1320">
        <v>19410</v>
      </c>
      <c r="O1320" t="s">
        <v>183</v>
      </c>
      <c r="P1320">
        <v>458.50700000000001</v>
      </c>
      <c r="Q1320" t="s">
        <v>72</v>
      </c>
      <c r="R1320">
        <v>1969</v>
      </c>
      <c r="S1320" t="s">
        <v>69</v>
      </c>
      <c r="T1320">
        <f>VLOOKUP(Tableau2[[#This Row],[5. type transport]],'Taux émission CO2e'!$A$5:$D$16,4,0)</f>
        <v>0.16</v>
      </c>
      <c r="U1320">
        <f>VLOOKUP(Tableau2[[#This Row],[5. type transport]],'Taux émission CO2e'!$A$5:$B$16,2,0)</f>
        <v>0.3</v>
      </c>
      <c r="V1320">
        <f>VLOOKUP(Tableau2[[#This Row],[5. type transport]],'Taux émission CO2e'!$A$20:$D$31,4,0)</f>
        <v>6.7400000000000002E-2</v>
      </c>
      <c r="W1320">
        <f>VLOOKUP(Tableau2[[#This Row],[5. type transport]],'Taux émission CO2e'!$A$20:$B$31,2,0)</f>
        <v>0.7</v>
      </c>
      <c r="X1320" s="98">
        <f t="shared" si="41"/>
        <v>19.201906354400002</v>
      </c>
    </row>
    <row r="1321" spans="1:24" x14ac:dyDescent="0.25">
      <c r="A1321">
        <v>20220700116</v>
      </c>
      <c r="B1321" s="95">
        <v>44768</v>
      </c>
      <c r="C1321" s="102">
        <f>YEAR(Tableau2[[#This Row],[2. date saisie]])</f>
        <v>2022</v>
      </c>
      <c r="D1321" s="102">
        <f>MONTH(Tableau2[[#This Row],[2. date saisie]])</f>
        <v>7</v>
      </c>
      <c r="E1321" s="102" t="str">
        <f t="shared" si="40"/>
        <v>07</v>
      </c>
      <c r="F1321" s="102" t="str">
        <f>_xlfn.CONCAT(Tableau2[[#This Row],[2a]],Tableau2[[#This Row],[2c]])</f>
        <v>202207</v>
      </c>
      <c r="G1321" s="96">
        <v>1535209</v>
      </c>
      <c r="H1321">
        <v>750</v>
      </c>
      <c r="I1321" s="102">
        <f>Tableau2[[#This Row],[4. poids OT (kg)]]/1000</f>
        <v>0.75</v>
      </c>
      <c r="J1321" t="s">
        <v>47</v>
      </c>
      <c r="K1321">
        <v>365</v>
      </c>
      <c r="L1321">
        <v>67100</v>
      </c>
      <c r="M1321" t="s">
        <v>73</v>
      </c>
      <c r="N1321">
        <v>91100</v>
      </c>
      <c r="O1321" t="s">
        <v>76</v>
      </c>
      <c r="P1321">
        <v>516.47400000000005</v>
      </c>
      <c r="Q1321" t="s">
        <v>75</v>
      </c>
      <c r="R1321">
        <v>1987</v>
      </c>
      <c r="S1321" t="s">
        <v>69</v>
      </c>
      <c r="T1321">
        <f>VLOOKUP(Tableau2[[#This Row],[5. type transport]],'Taux émission CO2e'!$A$5:$D$16,4,0)</f>
        <v>0.16</v>
      </c>
      <c r="U1321">
        <f>VLOOKUP(Tableau2[[#This Row],[5. type transport]],'Taux émission CO2e'!$A$5:$B$16,2,0)</f>
        <v>0.3</v>
      </c>
      <c r="V1321">
        <f>VLOOKUP(Tableau2[[#This Row],[5. type transport]],'Taux émission CO2e'!$A$20:$D$31,4,0)</f>
        <v>6.7400000000000002E-2</v>
      </c>
      <c r="W1321">
        <f>VLOOKUP(Tableau2[[#This Row],[5. type transport]],'Taux émission CO2e'!$A$20:$B$31,2,0)</f>
        <v>0.7</v>
      </c>
      <c r="X1321" s="98">
        <f t="shared" si="41"/>
        <v>36.868496490000012</v>
      </c>
    </row>
    <row r="1322" spans="1:24" x14ac:dyDescent="0.25">
      <c r="A1322">
        <v>20220800118</v>
      </c>
      <c r="B1322" s="95">
        <v>44769</v>
      </c>
      <c r="C1322" s="102">
        <f>YEAR(Tableau2[[#This Row],[2. date saisie]])</f>
        <v>2022</v>
      </c>
      <c r="D1322" s="102">
        <f>MONTH(Tableau2[[#This Row],[2. date saisie]])</f>
        <v>7</v>
      </c>
      <c r="E1322" s="102" t="str">
        <f t="shared" si="40"/>
        <v>07</v>
      </c>
      <c r="F1322" s="102" t="str">
        <f>_xlfn.CONCAT(Tableau2[[#This Row],[2a]],Tableau2[[#This Row],[2c]])</f>
        <v>202207</v>
      </c>
      <c r="G1322" s="96">
        <v>1537116</v>
      </c>
      <c r="H1322">
        <v>428</v>
      </c>
      <c r="I1322" s="102">
        <f>Tableau2[[#This Row],[4. poids OT (kg)]]/1000</f>
        <v>0.42799999999999999</v>
      </c>
      <c r="J1322" t="s">
        <v>46</v>
      </c>
      <c r="K1322">
        <v>140</v>
      </c>
      <c r="L1322">
        <v>91100</v>
      </c>
      <c r="M1322" t="s">
        <v>70</v>
      </c>
      <c r="N1322">
        <v>59243</v>
      </c>
      <c r="O1322" t="s">
        <v>101</v>
      </c>
      <c r="P1322">
        <v>250.57900000000001</v>
      </c>
      <c r="Q1322" t="s">
        <v>72</v>
      </c>
      <c r="R1322">
        <v>1969</v>
      </c>
      <c r="S1322" t="s">
        <v>69</v>
      </c>
      <c r="T1322">
        <f>VLOOKUP(Tableau2[[#This Row],[5. type transport]],'Taux émission CO2e'!$A$5:$D$16,4,0)</f>
        <v>0.16</v>
      </c>
      <c r="U1322">
        <f>VLOOKUP(Tableau2[[#This Row],[5. type transport]],'Taux émission CO2e'!$A$5:$B$16,2,0)</f>
        <v>0.3</v>
      </c>
      <c r="V1322">
        <f>VLOOKUP(Tableau2[[#This Row],[5. type transport]],'Taux émission CO2e'!$A$20:$D$31,4,0)</f>
        <v>6.7400000000000002E-2</v>
      </c>
      <c r="W1322">
        <f>VLOOKUP(Tableau2[[#This Row],[5. type transport]],'Taux émission CO2e'!$A$20:$B$31,2,0)</f>
        <v>0.7</v>
      </c>
      <c r="X1322" s="98">
        <f t="shared" si="41"/>
        <v>10.20784674616</v>
      </c>
    </row>
    <row r="1323" spans="1:24" x14ac:dyDescent="0.25">
      <c r="A1323">
        <v>2022070063</v>
      </c>
      <c r="B1323" s="95">
        <v>44769</v>
      </c>
      <c r="C1323" s="102">
        <f>YEAR(Tableau2[[#This Row],[2. date saisie]])</f>
        <v>2022</v>
      </c>
      <c r="D1323" s="102">
        <f>MONTH(Tableau2[[#This Row],[2. date saisie]])</f>
        <v>7</v>
      </c>
      <c r="E1323" s="102" t="str">
        <f t="shared" si="40"/>
        <v>07</v>
      </c>
      <c r="F1323" s="102" t="str">
        <f>_xlfn.CONCAT(Tableau2[[#This Row],[2a]],Tableau2[[#This Row],[2c]])</f>
        <v>202207</v>
      </c>
      <c r="G1323" s="96">
        <v>1536393</v>
      </c>
      <c r="H1323">
        <v>300</v>
      </c>
      <c r="I1323" s="102">
        <f>Tableau2[[#This Row],[4. poids OT (kg)]]/1000</f>
        <v>0.3</v>
      </c>
      <c r="J1323" t="s">
        <v>46</v>
      </c>
      <c r="K1323">
        <v>195</v>
      </c>
      <c r="L1323">
        <v>73490</v>
      </c>
      <c r="M1323" t="s">
        <v>204</v>
      </c>
      <c r="N1323">
        <v>91100</v>
      </c>
      <c r="O1323" t="s">
        <v>76</v>
      </c>
      <c r="P1323">
        <v>537.70799999999997</v>
      </c>
      <c r="Q1323" t="s">
        <v>205</v>
      </c>
      <c r="R1323">
        <v>1990</v>
      </c>
      <c r="S1323" t="s">
        <v>78</v>
      </c>
      <c r="T1323">
        <f>VLOOKUP(Tableau2[[#This Row],[5. type transport]],'Taux émission CO2e'!$A$5:$D$16,4,0)</f>
        <v>0.16</v>
      </c>
      <c r="U1323">
        <f>VLOOKUP(Tableau2[[#This Row],[5. type transport]],'Taux émission CO2e'!$A$5:$B$16,2,0)</f>
        <v>0.3</v>
      </c>
      <c r="V1323">
        <f>VLOOKUP(Tableau2[[#This Row],[5. type transport]],'Taux émission CO2e'!$A$20:$D$31,4,0)</f>
        <v>6.7400000000000002E-2</v>
      </c>
      <c r="W1323">
        <f>VLOOKUP(Tableau2[[#This Row],[5. type transport]],'Taux émission CO2e'!$A$20:$B$31,2,0)</f>
        <v>0.7</v>
      </c>
      <c r="X1323" s="98">
        <f t="shared" si="41"/>
        <v>15.353714231999998</v>
      </c>
    </row>
    <row r="1324" spans="1:24" x14ac:dyDescent="0.25">
      <c r="A1324">
        <v>2022070063</v>
      </c>
      <c r="B1324" s="95">
        <v>44769</v>
      </c>
      <c r="C1324" s="102">
        <f>YEAR(Tableau2[[#This Row],[2. date saisie]])</f>
        <v>2022</v>
      </c>
      <c r="D1324" s="102">
        <f>MONTH(Tableau2[[#This Row],[2. date saisie]])</f>
        <v>7</v>
      </c>
      <c r="E1324" s="102" t="str">
        <f t="shared" si="40"/>
        <v>07</v>
      </c>
      <c r="F1324" s="102" t="str">
        <f>_xlfn.CONCAT(Tableau2[[#This Row],[2a]],Tableau2[[#This Row],[2c]])</f>
        <v>202207</v>
      </c>
      <c r="G1324" s="96">
        <v>1534694</v>
      </c>
      <c r="H1324">
        <v>150</v>
      </c>
      <c r="I1324" s="102">
        <f>Tableau2[[#This Row],[4. poids OT (kg)]]/1000</f>
        <v>0.15</v>
      </c>
      <c r="J1324" t="s">
        <v>47</v>
      </c>
      <c r="K1324">
        <v>200</v>
      </c>
      <c r="L1324">
        <v>76380</v>
      </c>
      <c r="M1324" t="s">
        <v>216</v>
      </c>
      <c r="N1324">
        <v>91090</v>
      </c>
      <c r="O1324" t="s">
        <v>255</v>
      </c>
      <c r="P1324">
        <v>172.727</v>
      </c>
      <c r="Q1324" t="s">
        <v>217</v>
      </c>
      <c r="R1324">
        <v>1997</v>
      </c>
      <c r="S1324" t="s">
        <v>78</v>
      </c>
      <c r="T1324">
        <f>VLOOKUP(Tableau2[[#This Row],[5. type transport]],'Taux émission CO2e'!$A$5:$D$16,4,0)</f>
        <v>0.16</v>
      </c>
      <c r="U1324">
        <f>VLOOKUP(Tableau2[[#This Row],[5. type transport]],'Taux émission CO2e'!$A$5:$B$16,2,0)</f>
        <v>0.3</v>
      </c>
      <c r="V1324">
        <f>VLOOKUP(Tableau2[[#This Row],[5. type transport]],'Taux émission CO2e'!$A$20:$D$31,4,0)</f>
        <v>6.7400000000000002E-2</v>
      </c>
      <c r="W1324">
        <f>VLOOKUP(Tableau2[[#This Row],[5. type transport]],'Taux émission CO2e'!$A$20:$B$31,2,0)</f>
        <v>0.7</v>
      </c>
      <c r="X1324" s="98">
        <f t="shared" si="41"/>
        <v>2.4660233790000001</v>
      </c>
    </row>
    <row r="1325" spans="1:24" x14ac:dyDescent="0.25">
      <c r="A1325">
        <v>20220800118</v>
      </c>
      <c r="B1325" s="95">
        <v>44769</v>
      </c>
      <c r="C1325" s="102">
        <f>YEAR(Tableau2[[#This Row],[2. date saisie]])</f>
        <v>2022</v>
      </c>
      <c r="D1325" s="102">
        <f>MONTH(Tableau2[[#This Row],[2. date saisie]])</f>
        <v>7</v>
      </c>
      <c r="E1325" s="102" t="str">
        <f t="shared" si="40"/>
        <v>07</v>
      </c>
      <c r="F1325" s="102" t="str">
        <f>_xlfn.CONCAT(Tableau2[[#This Row],[2a]],Tableau2[[#This Row],[2c]])</f>
        <v>202207</v>
      </c>
      <c r="G1325" s="96">
        <v>1537261</v>
      </c>
      <c r="H1325">
        <v>1055</v>
      </c>
      <c r="I1325" s="102">
        <f>Tableau2[[#This Row],[4. poids OT (kg)]]/1000</f>
        <v>1.0549999999999999</v>
      </c>
      <c r="J1325" t="s">
        <v>44</v>
      </c>
      <c r="K1325">
        <v>485</v>
      </c>
      <c r="L1325">
        <v>91100</v>
      </c>
      <c r="M1325" t="s">
        <v>70</v>
      </c>
      <c r="N1325">
        <v>67100</v>
      </c>
      <c r="O1325" t="s">
        <v>79</v>
      </c>
      <c r="P1325">
        <v>515.798</v>
      </c>
      <c r="Q1325" t="s">
        <v>72</v>
      </c>
      <c r="R1325">
        <v>1969</v>
      </c>
      <c r="S1325" t="s">
        <v>69</v>
      </c>
      <c r="T1325">
        <f>VLOOKUP(Tableau2[[#This Row],[5. type transport]],'Taux émission CO2e'!$A$5:$D$16,4,0)</f>
        <v>0.16</v>
      </c>
      <c r="U1325">
        <f>VLOOKUP(Tableau2[[#This Row],[5. type transport]],'Taux émission CO2e'!$A$5:$B$16,2,0)</f>
        <v>1</v>
      </c>
      <c r="V1325">
        <f>VLOOKUP(Tableau2[[#This Row],[5. type transport]],'Taux émission CO2e'!$A$20:$D$31,4,0)</f>
        <v>0</v>
      </c>
      <c r="W1325">
        <f>VLOOKUP(Tableau2[[#This Row],[5. type transport]],'Taux émission CO2e'!$A$20:$B$31,2,0)</f>
        <v>0</v>
      </c>
      <c r="X1325" s="98">
        <f t="shared" si="41"/>
        <v>87.066702399999997</v>
      </c>
    </row>
    <row r="1326" spans="1:24" x14ac:dyDescent="0.25">
      <c r="A1326">
        <v>20220700116</v>
      </c>
      <c r="B1326" s="95">
        <v>44770</v>
      </c>
      <c r="C1326" s="102">
        <f>YEAR(Tableau2[[#This Row],[2. date saisie]])</f>
        <v>2022</v>
      </c>
      <c r="D1326" s="102">
        <f>MONTH(Tableau2[[#This Row],[2. date saisie]])</f>
        <v>7</v>
      </c>
      <c r="E1326" s="102" t="str">
        <f t="shared" si="40"/>
        <v>07</v>
      </c>
      <c r="F1326" s="102" t="str">
        <f>_xlfn.CONCAT(Tableau2[[#This Row],[2a]],Tableau2[[#This Row],[2c]])</f>
        <v>202207</v>
      </c>
      <c r="G1326" s="96">
        <v>1536974</v>
      </c>
      <c r="H1326">
        <v>170</v>
      </c>
      <c r="I1326" s="102">
        <f>Tableau2[[#This Row],[4. poids OT (kg)]]/1000</f>
        <v>0.17</v>
      </c>
      <c r="J1326" t="s">
        <v>47</v>
      </c>
      <c r="K1326">
        <v>108</v>
      </c>
      <c r="L1326">
        <v>89440</v>
      </c>
      <c r="M1326" t="s">
        <v>257</v>
      </c>
      <c r="N1326">
        <v>91090</v>
      </c>
      <c r="O1326" t="s">
        <v>255</v>
      </c>
      <c r="P1326">
        <v>168.43199999999999</v>
      </c>
      <c r="Q1326" t="s">
        <v>258</v>
      </c>
      <c r="R1326">
        <v>1964</v>
      </c>
      <c r="S1326" t="s">
        <v>69</v>
      </c>
      <c r="T1326">
        <f>VLOOKUP(Tableau2[[#This Row],[5. type transport]],'Taux émission CO2e'!$A$5:$D$16,4,0)</f>
        <v>0.16</v>
      </c>
      <c r="U1326">
        <f>VLOOKUP(Tableau2[[#This Row],[5. type transport]],'Taux émission CO2e'!$A$5:$B$16,2,0)</f>
        <v>0.3</v>
      </c>
      <c r="V1326">
        <f>VLOOKUP(Tableau2[[#This Row],[5. type transport]],'Taux émission CO2e'!$A$20:$D$31,4,0)</f>
        <v>6.7400000000000002E-2</v>
      </c>
      <c r="W1326">
        <f>VLOOKUP(Tableau2[[#This Row],[5. type transport]],'Taux émission CO2e'!$A$20:$B$31,2,0)</f>
        <v>0.7</v>
      </c>
      <c r="X1326" s="98">
        <f t="shared" si="41"/>
        <v>2.7253308191999999</v>
      </c>
    </row>
    <row r="1327" spans="1:24" x14ac:dyDescent="0.25">
      <c r="A1327">
        <v>20220800118</v>
      </c>
      <c r="B1327" s="95">
        <v>44770</v>
      </c>
      <c r="C1327" s="102">
        <f>YEAR(Tableau2[[#This Row],[2. date saisie]])</f>
        <v>2022</v>
      </c>
      <c r="D1327" s="102">
        <f>MONTH(Tableau2[[#This Row],[2. date saisie]])</f>
        <v>7</v>
      </c>
      <c r="E1327" s="102" t="str">
        <f t="shared" si="40"/>
        <v>07</v>
      </c>
      <c r="F1327" s="102" t="str">
        <f>_xlfn.CONCAT(Tableau2[[#This Row],[2a]],Tableau2[[#This Row],[2c]])</f>
        <v>202207</v>
      </c>
      <c r="G1327" s="96">
        <v>1535547</v>
      </c>
      <c r="H1327">
        <v>150</v>
      </c>
      <c r="I1327" s="102">
        <f>Tableau2[[#This Row],[4. poids OT (kg)]]/1000</f>
        <v>0.15</v>
      </c>
      <c r="J1327" t="s">
        <v>46</v>
      </c>
      <c r="K1327">
        <v>130</v>
      </c>
      <c r="L1327">
        <v>85200</v>
      </c>
      <c r="M1327" t="s">
        <v>259</v>
      </c>
      <c r="N1327">
        <v>91100</v>
      </c>
      <c r="O1327" t="s">
        <v>76</v>
      </c>
      <c r="P1327">
        <v>446.36</v>
      </c>
      <c r="Q1327" t="s">
        <v>260</v>
      </c>
      <c r="R1327">
        <v>1971</v>
      </c>
      <c r="S1327" t="s">
        <v>69</v>
      </c>
      <c r="T1327">
        <f>VLOOKUP(Tableau2[[#This Row],[5. type transport]],'Taux émission CO2e'!$A$5:$D$16,4,0)</f>
        <v>0.16</v>
      </c>
      <c r="U1327">
        <f>VLOOKUP(Tableau2[[#This Row],[5. type transport]],'Taux émission CO2e'!$A$5:$B$16,2,0)</f>
        <v>0.3</v>
      </c>
      <c r="V1327">
        <f>VLOOKUP(Tableau2[[#This Row],[5. type transport]],'Taux émission CO2e'!$A$20:$D$31,4,0)</f>
        <v>6.7400000000000002E-2</v>
      </c>
      <c r="W1327">
        <f>VLOOKUP(Tableau2[[#This Row],[5. type transport]],'Taux émission CO2e'!$A$20:$B$31,2,0)</f>
        <v>0.7</v>
      </c>
      <c r="X1327" s="98">
        <f t="shared" si="41"/>
        <v>6.3726817200000001</v>
      </c>
    </row>
    <row r="1328" spans="1:24" x14ac:dyDescent="0.25">
      <c r="A1328">
        <v>2022070063</v>
      </c>
      <c r="B1328" s="95">
        <v>44770</v>
      </c>
      <c r="C1328" s="102">
        <f>YEAR(Tableau2[[#This Row],[2. date saisie]])</f>
        <v>2022</v>
      </c>
      <c r="D1328" s="102">
        <f>MONTH(Tableau2[[#This Row],[2. date saisie]])</f>
        <v>7</v>
      </c>
      <c r="E1328" s="102" t="str">
        <f t="shared" si="40"/>
        <v>07</v>
      </c>
      <c r="F1328" s="102" t="str">
        <f>_xlfn.CONCAT(Tableau2[[#This Row],[2a]],Tableau2[[#This Row],[2c]])</f>
        <v>202207</v>
      </c>
      <c r="G1328" s="96">
        <v>1536311</v>
      </c>
      <c r="H1328">
        <v>150</v>
      </c>
      <c r="I1328" s="102">
        <f>Tableau2[[#This Row],[4. poids OT (kg)]]/1000</f>
        <v>0.15</v>
      </c>
      <c r="J1328" t="s">
        <v>46</v>
      </c>
      <c r="K1328">
        <v>158</v>
      </c>
      <c r="L1328">
        <v>21300</v>
      </c>
      <c r="M1328" t="s">
        <v>94</v>
      </c>
      <c r="N1328">
        <v>91100</v>
      </c>
      <c r="O1328" t="s">
        <v>76</v>
      </c>
      <c r="P1328">
        <v>278.14499999999998</v>
      </c>
      <c r="Q1328" t="s">
        <v>95</v>
      </c>
      <c r="R1328">
        <v>1995</v>
      </c>
      <c r="S1328" t="s">
        <v>78</v>
      </c>
      <c r="T1328">
        <f>VLOOKUP(Tableau2[[#This Row],[5. type transport]],'Taux émission CO2e'!$A$5:$D$16,4,0)</f>
        <v>0.16</v>
      </c>
      <c r="U1328">
        <f>VLOOKUP(Tableau2[[#This Row],[5. type transport]],'Taux émission CO2e'!$A$5:$B$16,2,0)</f>
        <v>0.3</v>
      </c>
      <c r="V1328">
        <f>VLOOKUP(Tableau2[[#This Row],[5. type transport]],'Taux émission CO2e'!$A$20:$D$31,4,0)</f>
        <v>6.7400000000000002E-2</v>
      </c>
      <c r="W1328">
        <f>VLOOKUP(Tableau2[[#This Row],[5. type transport]],'Taux émission CO2e'!$A$20:$B$31,2,0)</f>
        <v>0.7</v>
      </c>
      <c r="X1328" s="98">
        <f t="shared" si="41"/>
        <v>3.9710761649999995</v>
      </c>
    </row>
    <row r="1329" spans="1:24" x14ac:dyDescent="0.25">
      <c r="A1329">
        <v>2022070063</v>
      </c>
      <c r="B1329" s="95">
        <v>44770</v>
      </c>
      <c r="C1329" s="102">
        <f>YEAR(Tableau2[[#This Row],[2. date saisie]])</f>
        <v>2022</v>
      </c>
      <c r="D1329" s="102">
        <f>MONTH(Tableau2[[#This Row],[2. date saisie]])</f>
        <v>7</v>
      </c>
      <c r="E1329" s="102" t="str">
        <f t="shared" si="40"/>
        <v>07</v>
      </c>
      <c r="F1329" s="102" t="str">
        <f>_xlfn.CONCAT(Tableau2[[#This Row],[2a]],Tableau2[[#This Row],[2c]])</f>
        <v>202207</v>
      </c>
      <c r="G1329" s="96">
        <v>1536113</v>
      </c>
      <c r="H1329">
        <v>150</v>
      </c>
      <c r="I1329" s="102">
        <f>Tableau2[[#This Row],[4. poids OT (kg)]]/1000</f>
        <v>0.15</v>
      </c>
      <c r="J1329" t="s">
        <v>46</v>
      </c>
      <c r="K1329">
        <v>193</v>
      </c>
      <c r="L1329">
        <v>59200</v>
      </c>
      <c r="M1329" t="s">
        <v>218</v>
      </c>
      <c r="N1329">
        <v>91100</v>
      </c>
      <c r="O1329" t="s">
        <v>76</v>
      </c>
      <c r="P1329">
        <v>266.87799999999999</v>
      </c>
      <c r="Q1329" t="s">
        <v>219</v>
      </c>
      <c r="R1329">
        <v>1970</v>
      </c>
      <c r="S1329" t="s">
        <v>78</v>
      </c>
      <c r="T1329">
        <f>VLOOKUP(Tableau2[[#This Row],[5. type transport]],'Taux émission CO2e'!$A$5:$D$16,4,0)</f>
        <v>0.16</v>
      </c>
      <c r="U1329">
        <f>VLOOKUP(Tableau2[[#This Row],[5. type transport]],'Taux émission CO2e'!$A$5:$B$16,2,0)</f>
        <v>0.3</v>
      </c>
      <c r="V1329">
        <f>VLOOKUP(Tableau2[[#This Row],[5. type transport]],'Taux émission CO2e'!$A$20:$D$31,4,0)</f>
        <v>6.7400000000000002E-2</v>
      </c>
      <c r="W1329">
        <f>VLOOKUP(Tableau2[[#This Row],[5. type transport]],'Taux émission CO2e'!$A$20:$B$31,2,0)</f>
        <v>0.7</v>
      </c>
      <c r="X1329" s="98">
        <f t="shared" si="41"/>
        <v>3.8102172059999999</v>
      </c>
    </row>
    <row r="1330" spans="1:24" x14ac:dyDescent="0.25">
      <c r="A1330">
        <v>2022070063</v>
      </c>
      <c r="B1330" s="95">
        <v>44770</v>
      </c>
      <c r="C1330" s="102">
        <f>YEAR(Tableau2[[#This Row],[2. date saisie]])</f>
        <v>2022</v>
      </c>
      <c r="D1330" s="102">
        <f>MONTH(Tableau2[[#This Row],[2. date saisie]])</f>
        <v>7</v>
      </c>
      <c r="E1330" s="102" t="str">
        <f t="shared" si="40"/>
        <v>07</v>
      </c>
      <c r="F1330" s="102" t="str">
        <f>_xlfn.CONCAT(Tableau2[[#This Row],[2a]],Tableau2[[#This Row],[2c]])</f>
        <v>202207</v>
      </c>
      <c r="G1330" s="96">
        <v>1536703</v>
      </c>
      <c r="H1330">
        <v>300</v>
      </c>
      <c r="I1330" s="102">
        <f>Tableau2[[#This Row],[4. poids OT (kg)]]/1000</f>
        <v>0.3</v>
      </c>
      <c r="J1330" t="s">
        <v>47</v>
      </c>
      <c r="K1330">
        <v>260</v>
      </c>
      <c r="L1330">
        <v>31390</v>
      </c>
      <c r="M1330" t="s">
        <v>222</v>
      </c>
      <c r="N1330">
        <v>91090</v>
      </c>
      <c r="O1330" t="s">
        <v>255</v>
      </c>
      <c r="P1330">
        <v>710.83500000000004</v>
      </c>
      <c r="Q1330" t="s">
        <v>223</v>
      </c>
      <c r="R1330">
        <v>1999</v>
      </c>
      <c r="S1330" t="s">
        <v>78</v>
      </c>
      <c r="T1330">
        <f>VLOOKUP(Tableau2[[#This Row],[5. type transport]],'Taux émission CO2e'!$A$5:$D$16,4,0)</f>
        <v>0.16</v>
      </c>
      <c r="U1330">
        <f>VLOOKUP(Tableau2[[#This Row],[5. type transport]],'Taux émission CO2e'!$A$5:$B$16,2,0)</f>
        <v>0.3</v>
      </c>
      <c r="V1330">
        <f>VLOOKUP(Tableau2[[#This Row],[5. type transport]],'Taux émission CO2e'!$A$20:$D$31,4,0)</f>
        <v>6.7400000000000002E-2</v>
      </c>
      <c r="W1330">
        <f>VLOOKUP(Tableau2[[#This Row],[5. type transport]],'Taux émission CO2e'!$A$20:$B$31,2,0)</f>
        <v>0.7</v>
      </c>
      <c r="X1330" s="98">
        <f t="shared" si="41"/>
        <v>20.297182589999998</v>
      </c>
    </row>
    <row r="1331" spans="1:24" x14ac:dyDescent="0.25">
      <c r="A1331">
        <v>2022070063</v>
      </c>
      <c r="B1331" s="95">
        <v>44770</v>
      </c>
      <c r="C1331" s="102">
        <f>YEAR(Tableau2[[#This Row],[2. date saisie]])</f>
        <v>2022</v>
      </c>
      <c r="D1331" s="102">
        <f>MONTH(Tableau2[[#This Row],[2. date saisie]])</f>
        <v>7</v>
      </c>
      <c r="E1331" s="102" t="str">
        <f t="shared" si="40"/>
        <v>07</v>
      </c>
      <c r="F1331" s="102" t="str">
        <f>_xlfn.CONCAT(Tableau2[[#This Row],[2a]],Tableau2[[#This Row],[2c]])</f>
        <v>202207</v>
      </c>
      <c r="G1331" s="96">
        <v>1535889</v>
      </c>
      <c r="H1331">
        <v>300</v>
      </c>
      <c r="I1331" s="102">
        <f>Tableau2[[#This Row],[4. poids OT (kg)]]/1000</f>
        <v>0.3</v>
      </c>
      <c r="J1331" t="s">
        <v>46</v>
      </c>
      <c r="K1331">
        <v>385</v>
      </c>
      <c r="L1331">
        <v>64230</v>
      </c>
      <c r="M1331" t="s">
        <v>209</v>
      </c>
      <c r="N1331">
        <v>91100</v>
      </c>
      <c r="O1331" t="s">
        <v>76</v>
      </c>
      <c r="P1331">
        <v>767.14700000000005</v>
      </c>
      <c r="Q1331" t="s">
        <v>210</v>
      </c>
      <c r="R1331">
        <v>1984</v>
      </c>
      <c r="S1331" t="s">
        <v>78</v>
      </c>
      <c r="T1331">
        <f>VLOOKUP(Tableau2[[#This Row],[5. type transport]],'Taux émission CO2e'!$A$5:$D$16,4,0)</f>
        <v>0.16</v>
      </c>
      <c r="U1331">
        <f>VLOOKUP(Tableau2[[#This Row],[5. type transport]],'Taux émission CO2e'!$A$5:$B$16,2,0)</f>
        <v>0.3</v>
      </c>
      <c r="V1331">
        <f>VLOOKUP(Tableau2[[#This Row],[5. type transport]],'Taux émission CO2e'!$A$20:$D$31,4,0)</f>
        <v>6.7400000000000002E-2</v>
      </c>
      <c r="W1331">
        <f>VLOOKUP(Tableau2[[#This Row],[5. type transport]],'Taux émission CO2e'!$A$20:$B$31,2,0)</f>
        <v>0.7</v>
      </c>
      <c r="X1331" s="98">
        <f t="shared" si="41"/>
        <v>21.905115438000003</v>
      </c>
    </row>
    <row r="1332" spans="1:24" x14ac:dyDescent="0.25">
      <c r="A1332">
        <v>20220700116</v>
      </c>
      <c r="B1332" s="95">
        <v>44771</v>
      </c>
      <c r="C1332" s="102">
        <f>YEAR(Tableau2[[#This Row],[2. date saisie]])</f>
        <v>2022</v>
      </c>
      <c r="D1332" s="102">
        <f>MONTH(Tableau2[[#This Row],[2. date saisie]])</f>
        <v>7</v>
      </c>
      <c r="E1332" s="102" t="str">
        <f t="shared" si="40"/>
        <v>07</v>
      </c>
      <c r="F1332" s="102" t="str">
        <f>_xlfn.CONCAT(Tableau2[[#This Row],[2a]],Tableau2[[#This Row],[2c]])</f>
        <v>202207</v>
      </c>
      <c r="G1332" s="96">
        <v>1538617</v>
      </c>
      <c r="H1332">
        <v>52</v>
      </c>
      <c r="I1332" s="102">
        <f>Tableau2[[#This Row],[4. poids OT (kg)]]/1000</f>
        <v>5.1999999999999998E-2</v>
      </c>
      <c r="J1332" t="s">
        <v>47</v>
      </c>
      <c r="K1332">
        <v>126.6</v>
      </c>
      <c r="L1332">
        <v>91100</v>
      </c>
      <c r="M1332" t="s">
        <v>70</v>
      </c>
      <c r="N1332">
        <v>44260</v>
      </c>
      <c r="O1332" t="s">
        <v>103</v>
      </c>
      <c r="P1332">
        <v>413.68799999999999</v>
      </c>
      <c r="Q1332" t="s">
        <v>72</v>
      </c>
      <c r="R1332">
        <v>1969</v>
      </c>
      <c r="S1332" t="s">
        <v>69</v>
      </c>
      <c r="T1332">
        <f>VLOOKUP(Tableau2[[#This Row],[5. type transport]],'Taux émission CO2e'!$A$5:$D$16,4,0)</f>
        <v>0.16</v>
      </c>
      <c r="U1332">
        <f>VLOOKUP(Tableau2[[#This Row],[5. type transport]],'Taux émission CO2e'!$A$5:$B$16,2,0)</f>
        <v>0.3</v>
      </c>
      <c r="V1332">
        <f>VLOOKUP(Tableau2[[#This Row],[5. type transport]],'Taux émission CO2e'!$A$20:$D$31,4,0)</f>
        <v>6.7400000000000002E-2</v>
      </c>
      <c r="W1332">
        <f>VLOOKUP(Tableau2[[#This Row],[5. type transport]],'Taux émission CO2e'!$A$20:$B$31,2,0)</f>
        <v>0.7</v>
      </c>
      <c r="X1332" s="98">
        <f t="shared" si="41"/>
        <v>2.04749083968</v>
      </c>
    </row>
    <row r="1333" spans="1:24" x14ac:dyDescent="0.25">
      <c r="A1333">
        <v>20220800118</v>
      </c>
      <c r="B1333" s="95">
        <v>44771</v>
      </c>
      <c r="C1333" s="102">
        <f>YEAR(Tableau2[[#This Row],[2. date saisie]])</f>
        <v>2022</v>
      </c>
      <c r="D1333" s="102">
        <f>MONTH(Tableau2[[#This Row],[2. date saisie]])</f>
        <v>7</v>
      </c>
      <c r="E1333" s="102" t="str">
        <f t="shared" si="40"/>
        <v>07</v>
      </c>
      <c r="F1333" s="102" t="str">
        <f>_xlfn.CONCAT(Tableau2[[#This Row],[2a]],Tableau2[[#This Row],[2c]])</f>
        <v>202207</v>
      </c>
      <c r="G1333" s="96">
        <v>1538620</v>
      </c>
      <c r="H1333">
        <v>78</v>
      </c>
      <c r="I1333" s="102">
        <f>Tableau2[[#This Row],[4. poids OT (kg)]]/1000</f>
        <v>7.8E-2</v>
      </c>
      <c r="J1333" t="s">
        <v>47</v>
      </c>
      <c r="K1333">
        <v>185</v>
      </c>
      <c r="L1333">
        <v>91100</v>
      </c>
      <c r="M1333" t="s">
        <v>70</v>
      </c>
      <c r="N1333">
        <v>67100</v>
      </c>
      <c r="O1333" t="s">
        <v>79</v>
      </c>
      <c r="P1333">
        <v>515.798</v>
      </c>
      <c r="Q1333" t="s">
        <v>72</v>
      </c>
      <c r="R1333">
        <v>1969</v>
      </c>
      <c r="S1333" t="s">
        <v>69</v>
      </c>
      <c r="T1333">
        <f>VLOOKUP(Tableau2[[#This Row],[5. type transport]],'Taux émission CO2e'!$A$5:$D$16,4,0)</f>
        <v>0.16</v>
      </c>
      <c r="U1333">
        <f>VLOOKUP(Tableau2[[#This Row],[5. type transport]],'Taux émission CO2e'!$A$5:$B$16,2,0)</f>
        <v>0.3</v>
      </c>
      <c r="V1333">
        <f>VLOOKUP(Tableau2[[#This Row],[5. type transport]],'Taux émission CO2e'!$A$20:$D$31,4,0)</f>
        <v>6.7400000000000002E-2</v>
      </c>
      <c r="W1333">
        <f>VLOOKUP(Tableau2[[#This Row],[5. type transport]],'Taux émission CO2e'!$A$20:$B$31,2,0)</f>
        <v>0.7</v>
      </c>
      <c r="X1333" s="98">
        <f t="shared" si="41"/>
        <v>3.8293049839200002</v>
      </c>
    </row>
    <row r="1334" spans="1:24" x14ac:dyDescent="0.25">
      <c r="A1334">
        <v>2022070063</v>
      </c>
      <c r="B1334" s="95">
        <v>44771</v>
      </c>
      <c r="C1334" s="102">
        <f>YEAR(Tableau2[[#This Row],[2. date saisie]])</f>
        <v>2022</v>
      </c>
      <c r="D1334" s="102">
        <f>MONTH(Tableau2[[#This Row],[2. date saisie]])</f>
        <v>7</v>
      </c>
      <c r="E1334" s="102" t="str">
        <f t="shared" si="40"/>
        <v>07</v>
      </c>
      <c r="F1334" s="102" t="str">
        <f>_xlfn.CONCAT(Tableau2[[#This Row],[2a]],Tableau2[[#This Row],[2c]])</f>
        <v>202207</v>
      </c>
      <c r="G1334" s="96">
        <v>1536012</v>
      </c>
      <c r="H1334">
        <v>150</v>
      </c>
      <c r="I1334" s="102">
        <f>Tableau2[[#This Row],[4. poids OT (kg)]]/1000</f>
        <v>0.15</v>
      </c>
      <c r="J1334" t="s">
        <v>47</v>
      </c>
      <c r="K1334">
        <v>200</v>
      </c>
      <c r="L1334">
        <v>76380</v>
      </c>
      <c r="M1334" t="s">
        <v>216</v>
      </c>
      <c r="N1334">
        <v>91090</v>
      </c>
      <c r="O1334" t="s">
        <v>255</v>
      </c>
      <c r="P1334">
        <v>172.727</v>
      </c>
      <c r="Q1334" t="s">
        <v>217</v>
      </c>
      <c r="R1334">
        <v>1997</v>
      </c>
      <c r="S1334" t="s">
        <v>78</v>
      </c>
      <c r="T1334">
        <f>VLOOKUP(Tableau2[[#This Row],[5. type transport]],'Taux émission CO2e'!$A$5:$D$16,4,0)</f>
        <v>0.16</v>
      </c>
      <c r="U1334">
        <f>VLOOKUP(Tableau2[[#This Row],[5. type transport]],'Taux émission CO2e'!$A$5:$B$16,2,0)</f>
        <v>0.3</v>
      </c>
      <c r="V1334">
        <f>VLOOKUP(Tableau2[[#This Row],[5. type transport]],'Taux émission CO2e'!$A$20:$D$31,4,0)</f>
        <v>6.7400000000000002E-2</v>
      </c>
      <c r="W1334">
        <f>VLOOKUP(Tableau2[[#This Row],[5. type transport]],'Taux émission CO2e'!$A$20:$B$31,2,0)</f>
        <v>0.7</v>
      </c>
      <c r="X1334" s="98">
        <f t="shared" si="41"/>
        <v>2.4660233790000001</v>
      </c>
    </row>
    <row r="1335" spans="1:24" x14ac:dyDescent="0.25">
      <c r="A1335">
        <v>2022070063</v>
      </c>
      <c r="B1335" s="95">
        <v>44771</v>
      </c>
      <c r="C1335" s="102">
        <f>YEAR(Tableau2[[#This Row],[2. date saisie]])</f>
        <v>2022</v>
      </c>
      <c r="D1335" s="102">
        <f>MONTH(Tableau2[[#This Row],[2. date saisie]])</f>
        <v>7</v>
      </c>
      <c r="E1335" s="102" t="str">
        <f t="shared" si="40"/>
        <v>07</v>
      </c>
      <c r="F1335" s="102" t="str">
        <f>_xlfn.CONCAT(Tableau2[[#This Row],[2a]],Tableau2[[#This Row],[2c]])</f>
        <v>202207</v>
      </c>
      <c r="G1335" s="96">
        <v>1537453</v>
      </c>
      <c r="H1335">
        <v>300</v>
      </c>
      <c r="I1335" s="102">
        <f>Tableau2[[#This Row],[4. poids OT (kg)]]/1000</f>
        <v>0.3</v>
      </c>
      <c r="J1335" t="s">
        <v>47</v>
      </c>
      <c r="K1335">
        <v>200</v>
      </c>
      <c r="L1335">
        <v>8090</v>
      </c>
      <c r="M1335" t="s">
        <v>81</v>
      </c>
      <c r="N1335">
        <v>91090</v>
      </c>
      <c r="O1335" t="s">
        <v>255</v>
      </c>
      <c r="P1335">
        <v>257.10899999999998</v>
      </c>
      <c r="Q1335" t="s">
        <v>124</v>
      </c>
      <c r="R1335">
        <v>1992</v>
      </c>
      <c r="S1335" t="s">
        <v>78</v>
      </c>
      <c r="T1335">
        <f>VLOOKUP(Tableau2[[#This Row],[5. type transport]],'Taux émission CO2e'!$A$5:$D$16,4,0)</f>
        <v>0.16</v>
      </c>
      <c r="U1335">
        <f>VLOOKUP(Tableau2[[#This Row],[5. type transport]],'Taux émission CO2e'!$A$5:$B$16,2,0)</f>
        <v>0.3</v>
      </c>
      <c r="V1335">
        <f>VLOOKUP(Tableau2[[#This Row],[5. type transport]],'Taux émission CO2e'!$A$20:$D$31,4,0)</f>
        <v>6.7400000000000002E-2</v>
      </c>
      <c r="W1335">
        <f>VLOOKUP(Tableau2[[#This Row],[5. type transport]],'Taux émission CO2e'!$A$20:$B$31,2,0)</f>
        <v>0.7</v>
      </c>
      <c r="X1335" s="98">
        <f t="shared" si="41"/>
        <v>7.3414903859999985</v>
      </c>
    </row>
    <row r="1336" spans="1:24" x14ac:dyDescent="0.25">
      <c r="A1336">
        <v>20220800118</v>
      </c>
      <c r="B1336" s="95">
        <v>44771</v>
      </c>
      <c r="C1336" s="102">
        <f>YEAR(Tableau2[[#This Row],[2. date saisie]])</f>
        <v>2022</v>
      </c>
      <c r="D1336" s="102">
        <f>MONTH(Tableau2[[#This Row],[2. date saisie]])</f>
        <v>7</v>
      </c>
      <c r="E1336" s="102" t="str">
        <f t="shared" si="40"/>
        <v>07</v>
      </c>
      <c r="F1336" s="102" t="str">
        <f>_xlfn.CONCAT(Tableau2[[#This Row],[2a]],Tableau2[[#This Row],[2c]])</f>
        <v>202207</v>
      </c>
      <c r="G1336" s="96">
        <v>1537165</v>
      </c>
      <c r="H1336">
        <v>150</v>
      </c>
      <c r="I1336" s="102">
        <f>Tableau2[[#This Row],[4. poids OT (kg)]]/1000</f>
        <v>0.15</v>
      </c>
      <c r="J1336" t="s">
        <v>47</v>
      </c>
      <c r="K1336">
        <v>220</v>
      </c>
      <c r="L1336">
        <v>80090</v>
      </c>
      <c r="M1336" t="s">
        <v>214</v>
      </c>
      <c r="N1336">
        <v>91090</v>
      </c>
      <c r="O1336" t="s">
        <v>255</v>
      </c>
      <c r="P1336">
        <v>186.321</v>
      </c>
      <c r="Q1336" t="s">
        <v>215</v>
      </c>
      <c r="R1336">
        <v>1999</v>
      </c>
      <c r="S1336" t="s">
        <v>69</v>
      </c>
      <c r="T1336">
        <f>VLOOKUP(Tableau2[[#This Row],[5. type transport]],'Taux émission CO2e'!$A$5:$D$16,4,0)</f>
        <v>0.16</v>
      </c>
      <c r="U1336">
        <f>VLOOKUP(Tableau2[[#This Row],[5. type transport]],'Taux émission CO2e'!$A$5:$B$16,2,0)</f>
        <v>0.3</v>
      </c>
      <c r="V1336">
        <f>VLOOKUP(Tableau2[[#This Row],[5. type transport]],'Taux émission CO2e'!$A$20:$D$31,4,0)</f>
        <v>6.7400000000000002E-2</v>
      </c>
      <c r="W1336">
        <f>VLOOKUP(Tableau2[[#This Row],[5. type transport]],'Taux émission CO2e'!$A$20:$B$31,2,0)</f>
        <v>0.7</v>
      </c>
      <c r="X1336" s="98">
        <f t="shared" si="41"/>
        <v>2.660104917</v>
      </c>
    </row>
    <row r="1337" spans="1:24" x14ac:dyDescent="0.25">
      <c r="A1337">
        <v>20220800118</v>
      </c>
      <c r="B1337" s="95">
        <v>44771</v>
      </c>
      <c r="C1337" s="102">
        <f>YEAR(Tableau2[[#This Row],[2. date saisie]])</f>
        <v>2022</v>
      </c>
      <c r="D1337" s="102">
        <f>MONTH(Tableau2[[#This Row],[2. date saisie]])</f>
        <v>7</v>
      </c>
      <c r="E1337" s="102" t="str">
        <f t="shared" si="40"/>
        <v>07</v>
      </c>
      <c r="F1337" s="102" t="str">
        <f>_xlfn.CONCAT(Tableau2[[#This Row],[2a]],Tableau2[[#This Row],[2c]])</f>
        <v>202207</v>
      </c>
      <c r="G1337" s="96">
        <v>1537449</v>
      </c>
      <c r="H1337">
        <v>150</v>
      </c>
      <c r="I1337" s="102">
        <f>Tableau2[[#This Row],[4. poids OT (kg)]]/1000</f>
        <v>0.15</v>
      </c>
      <c r="J1337" t="s">
        <v>47</v>
      </c>
      <c r="K1337">
        <v>470</v>
      </c>
      <c r="L1337">
        <v>13000</v>
      </c>
      <c r="M1337" t="s">
        <v>184</v>
      </c>
      <c r="N1337">
        <v>91090</v>
      </c>
      <c r="O1337" t="s">
        <v>255</v>
      </c>
      <c r="P1337">
        <v>741.37900000000002</v>
      </c>
      <c r="Q1337" t="s">
        <v>185</v>
      </c>
      <c r="R1337">
        <v>1976</v>
      </c>
      <c r="S1337" t="s">
        <v>69</v>
      </c>
      <c r="T1337">
        <f>VLOOKUP(Tableau2[[#This Row],[5. type transport]],'Taux émission CO2e'!$A$5:$D$16,4,0)</f>
        <v>0.16</v>
      </c>
      <c r="U1337">
        <f>VLOOKUP(Tableau2[[#This Row],[5. type transport]],'Taux émission CO2e'!$A$5:$B$16,2,0)</f>
        <v>0.3</v>
      </c>
      <c r="V1337">
        <f>VLOOKUP(Tableau2[[#This Row],[5. type transport]],'Taux émission CO2e'!$A$20:$D$31,4,0)</f>
        <v>6.7400000000000002E-2</v>
      </c>
      <c r="W1337">
        <f>VLOOKUP(Tableau2[[#This Row],[5. type transport]],'Taux émission CO2e'!$A$20:$B$31,2,0)</f>
        <v>0.7</v>
      </c>
      <c r="X1337" s="98">
        <f t="shared" si="41"/>
        <v>10.584667982999999</v>
      </c>
    </row>
    <row r="1338" spans="1:24" x14ac:dyDescent="0.25">
      <c r="A1338">
        <v>20220800118</v>
      </c>
      <c r="B1338" s="95">
        <v>44774</v>
      </c>
      <c r="C1338" s="102">
        <f>YEAR(Tableau2[[#This Row],[2. date saisie]])</f>
        <v>2022</v>
      </c>
      <c r="D1338" s="102">
        <f>MONTH(Tableau2[[#This Row],[2. date saisie]])</f>
        <v>8</v>
      </c>
      <c r="E1338" s="102" t="str">
        <f t="shared" si="40"/>
        <v>08</v>
      </c>
      <c r="F1338" s="102" t="str">
        <f>_xlfn.CONCAT(Tableau2[[#This Row],[2a]],Tableau2[[#This Row],[2c]])</f>
        <v>202208</v>
      </c>
      <c r="G1338" s="96">
        <v>1536013</v>
      </c>
      <c r="H1338">
        <v>150</v>
      </c>
      <c r="I1338" s="102">
        <f>Tableau2[[#This Row],[4. poids OT (kg)]]/1000</f>
        <v>0.15</v>
      </c>
      <c r="J1338" t="s">
        <v>46</v>
      </c>
      <c r="K1338">
        <v>145</v>
      </c>
      <c r="L1338">
        <v>87000</v>
      </c>
      <c r="M1338" t="s">
        <v>229</v>
      </c>
      <c r="N1338">
        <v>91100</v>
      </c>
      <c r="O1338" t="s">
        <v>76</v>
      </c>
      <c r="P1338">
        <v>389.06299999999999</v>
      </c>
      <c r="Q1338" t="s">
        <v>230</v>
      </c>
      <c r="R1338">
        <v>1965</v>
      </c>
      <c r="S1338" t="s">
        <v>78</v>
      </c>
      <c r="T1338">
        <f>VLOOKUP(Tableau2[[#This Row],[5. type transport]],'Taux émission CO2e'!$A$5:$D$16,4,0)</f>
        <v>0.16</v>
      </c>
      <c r="U1338">
        <f>VLOOKUP(Tableau2[[#This Row],[5. type transport]],'Taux émission CO2e'!$A$5:$B$16,2,0)</f>
        <v>0.3</v>
      </c>
      <c r="V1338">
        <f>VLOOKUP(Tableau2[[#This Row],[5. type transport]],'Taux émission CO2e'!$A$20:$D$31,4,0)</f>
        <v>6.7400000000000002E-2</v>
      </c>
      <c r="W1338">
        <f>VLOOKUP(Tableau2[[#This Row],[5. type transport]],'Taux émission CO2e'!$A$20:$B$31,2,0)</f>
        <v>0.7</v>
      </c>
      <c r="X1338" s="98">
        <f t="shared" si="41"/>
        <v>5.5546524509999999</v>
      </c>
    </row>
    <row r="1339" spans="1:24" x14ac:dyDescent="0.25">
      <c r="A1339">
        <v>20220800118</v>
      </c>
      <c r="B1339" s="95">
        <v>44774</v>
      </c>
      <c r="C1339" s="102">
        <f>YEAR(Tableau2[[#This Row],[2. date saisie]])</f>
        <v>2022</v>
      </c>
      <c r="D1339" s="102">
        <f>MONTH(Tableau2[[#This Row],[2. date saisie]])</f>
        <v>8</v>
      </c>
      <c r="E1339" s="102" t="str">
        <f t="shared" si="40"/>
        <v>08</v>
      </c>
      <c r="F1339" s="102" t="str">
        <f>_xlfn.CONCAT(Tableau2[[#This Row],[2a]],Tableau2[[#This Row],[2c]])</f>
        <v>202208</v>
      </c>
      <c r="G1339" s="96">
        <v>1537805</v>
      </c>
      <c r="H1339">
        <v>150</v>
      </c>
      <c r="I1339" s="102">
        <f>Tableau2[[#This Row],[4. poids OT (kg)]]/1000</f>
        <v>0.15</v>
      </c>
      <c r="J1339" t="s">
        <v>47</v>
      </c>
      <c r="K1339">
        <v>165</v>
      </c>
      <c r="L1339">
        <v>40300</v>
      </c>
      <c r="M1339" t="s">
        <v>92</v>
      </c>
      <c r="N1339">
        <v>91090</v>
      </c>
      <c r="O1339" t="s">
        <v>255</v>
      </c>
      <c r="P1339">
        <v>750.94</v>
      </c>
      <c r="Q1339" t="s">
        <v>93</v>
      </c>
      <c r="R1339">
        <v>1973</v>
      </c>
      <c r="S1339" t="s">
        <v>78</v>
      </c>
      <c r="T1339">
        <f>VLOOKUP(Tableau2[[#This Row],[5. type transport]],'Taux émission CO2e'!$A$5:$D$16,4,0)</f>
        <v>0.16</v>
      </c>
      <c r="U1339">
        <f>VLOOKUP(Tableau2[[#This Row],[5. type transport]],'Taux émission CO2e'!$A$5:$B$16,2,0)</f>
        <v>0.3</v>
      </c>
      <c r="V1339">
        <f>VLOOKUP(Tableau2[[#This Row],[5. type transport]],'Taux émission CO2e'!$A$20:$D$31,4,0)</f>
        <v>6.7400000000000002E-2</v>
      </c>
      <c r="W1339">
        <f>VLOOKUP(Tableau2[[#This Row],[5. type transport]],'Taux émission CO2e'!$A$20:$B$31,2,0)</f>
        <v>0.7</v>
      </c>
      <c r="X1339" s="98">
        <f t="shared" si="41"/>
        <v>10.72117038</v>
      </c>
    </row>
    <row r="1340" spans="1:24" x14ac:dyDescent="0.25">
      <c r="A1340">
        <v>20220700116</v>
      </c>
      <c r="B1340" s="95">
        <v>44774</v>
      </c>
      <c r="C1340" s="102">
        <f>YEAR(Tableau2[[#This Row],[2. date saisie]])</f>
        <v>2022</v>
      </c>
      <c r="D1340" s="102">
        <f>MONTH(Tableau2[[#This Row],[2. date saisie]])</f>
        <v>8</v>
      </c>
      <c r="E1340" s="102" t="str">
        <f t="shared" si="40"/>
        <v>08</v>
      </c>
      <c r="F1340" s="102" t="str">
        <f>_xlfn.CONCAT(Tableau2[[#This Row],[2a]],Tableau2[[#This Row],[2c]])</f>
        <v>202208</v>
      </c>
      <c r="G1340" s="96">
        <v>1538491</v>
      </c>
      <c r="H1340">
        <v>342</v>
      </c>
      <c r="I1340" s="102">
        <f>Tableau2[[#This Row],[4. poids OT (kg)]]/1000</f>
        <v>0.34200000000000003</v>
      </c>
      <c r="J1340" t="s">
        <v>47</v>
      </c>
      <c r="K1340">
        <v>225</v>
      </c>
      <c r="L1340">
        <v>91100</v>
      </c>
      <c r="M1340" t="s">
        <v>70</v>
      </c>
      <c r="N1340">
        <v>26750</v>
      </c>
      <c r="O1340" t="s">
        <v>86</v>
      </c>
      <c r="P1340">
        <v>541.17999999999995</v>
      </c>
      <c r="Q1340" t="s">
        <v>72</v>
      </c>
      <c r="R1340">
        <v>1969</v>
      </c>
      <c r="S1340" t="s">
        <v>69</v>
      </c>
      <c r="T1340">
        <f>VLOOKUP(Tableau2[[#This Row],[5. type transport]],'Taux émission CO2e'!$A$5:$D$16,4,0)</f>
        <v>0.16</v>
      </c>
      <c r="U1340">
        <f>VLOOKUP(Tableau2[[#This Row],[5. type transport]],'Taux émission CO2e'!$A$5:$B$16,2,0)</f>
        <v>0.3</v>
      </c>
      <c r="V1340">
        <f>VLOOKUP(Tableau2[[#This Row],[5. type transport]],'Taux émission CO2e'!$A$20:$D$31,4,0)</f>
        <v>6.7400000000000002E-2</v>
      </c>
      <c r="W1340">
        <f>VLOOKUP(Tableau2[[#This Row],[5. type transport]],'Taux émission CO2e'!$A$20:$B$31,2,0)</f>
        <v>0.7</v>
      </c>
      <c r="X1340" s="98">
        <f t="shared" si="41"/>
        <v>17.616253240799999</v>
      </c>
    </row>
    <row r="1341" spans="1:24" x14ac:dyDescent="0.25">
      <c r="A1341">
        <v>20220800118</v>
      </c>
      <c r="B1341" s="95">
        <v>44774</v>
      </c>
      <c r="C1341" s="102">
        <f>YEAR(Tableau2[[#This Row],[2. date saisie]])</f>
        <v>2022</v>
      </c>
      <c r="D1341" s="102">
        <f>MONTH(Tableau2[[#This Row],[2. date saisie]])</f>
        <v>8</v>
      </c>
      <c r="E1341" s="102" t="str">
        <f t="shared" si="40"/>
        <v>08</v>
      </c>
      <c r="F1341" s="102" t="str">
        <f>_xlfn.CONCAT(Tableau2[[#This Row],[2a]],Tableau2[[#This Row],[2c]])</f>
        <v>202208</v>
      </c>
      <c r="G1341" s="96">
        <v>1538583</v>
      </c>
      <c r="H1341">
        <v>450</v>
      </c>
      <c r="I1341" s="102">
        <f>Tableau2[[#This Row],[4. poids OT (kg)]]/1000</f>
        <v>0.45</v>
      </c>
      <c r="J1341" t="s">
        <v>46</v>
      </c>
      <c r="K1341">
        <v>300</v>
      </c>
      <c r="L1341">
        <v>64230</v>
      </c>
      <c r="M1341" t="s">
        <v>209</v>
      </c>
      <c r="N1341">
        <v>91100</v>
      </c>
      <c r="O1341" t="s">
        <v>76</v>
      </c>
      <c r="P1341">
        <v>767.14700000000005</v>
      </c>
      <c r="Q1341" t="s">
        <v>210</v>
      </c>
      <c r="R1341">
        <v>1984</v>
      </c>
      <c r="S1341" t="s">
        <v>78</v>
      </c>
      <c r="T1341">
        <f>VLOOKUP(Tableau2[[#This Row],[5. type transport]],'Taux émission CO2e'!$A$5:$D$16,4,0)</f>
        <v>0.16</v>
      </c>
      <c r="U1341">
        <f>VLOOKUP(Tableau2[[#This Row],[5. type transport]],'Taux émission CO2e'!$A$5:$B$16,2,0)</f>
        <v>0.3</v>
      </c>
      <c r="V1341">
        <f>VLOOKUP(Tableau2[[#This Row],[5. type transport]],'Taux émission CO2e'!$A$20:$D$31,4,0)</f>
        <v>6.7400000000000002E-2</v>
      </c>
      <c r="W1341">
        <f>VLOOKUP(Tableau2[[#This Row],[5. type transport]],'Taux émission CO2e'!$A$20:$B$31,2,0)</f>
        <v>0.7</v>
      </c>
      <c r="X1341" s="98">
        <f t="shared" si="41"/>
        <v>32.857673157000008</v>
      </c>
    </row>
    <row r="1342" spans="1:24" x14ac:dyDescent="0.25">
      <c r="A1342">
        <v>20220800118</v>
      </c>
      <c r="B1342" s="95">
        <v>44774</v>
      </c>
      <c r="C1342" s="102">
        <f>YEAR(Tableau2[[#This Row],[2. date saisie]])</f>
        <v>2022</v>
      </c>
      <c r="D1342" s="102">
        <f>MONTH(Tableau2[[#This Row],[2. date saisie]])</f>
        <v>8</v>
      </c>
      <c r="E1342" s="102" t="str">
        <f t="shared" si="40"/>
        <v>08</v>
      </c>
      <c r="F1342" s="102" t="str">
        <f>_xlfn.CONCAT(Tableau2[[#This Row],[2a]],Tableau2[[#This Row],[2c]])</f>
        <v>202208</v>
      </c>
      <c r="G1342" s="96">
        <v>1537953</v>
      </c>
      <c r="H1342">
        <v>1650</v>
      </c>
      <c r="I1342" s="102">
        <f>Tableau2[[#This Row],[4. poids OT (kg)]]/1000</f>
        <v>1.65</v>
      </c>
      <c r="J1342" t="s">
        <v>46</v>
      </c>
      <c r="K1342">
        <v>477</v>
      </c>
      <c r="L1342">
        <v>67100</v>
      </c>
      <c r="M1342" t="s">
        <v>73</v>
      </c>
      <c r="N1342">
        <v>91100</v>
      </c>
      <c r="O1342" t="s">
        <v>76</v>
      </c>
      <c r="P1342">
        <v>516.47400000000005</v>
      </c>
      <c r="Q1342" t="s">
        <v>75</v>
      </c>
      <c r="R1342">
        <v>1987</v>
      </c>
      <c r="S1342" t="s">
        <v>69</v>
      </c>
      <c r="T1342">
        <f>VLOOKUP(Tableau2[[#This Row],[5. type transport]],'Taux émission CO2e'!$A$5:$D$16,4,0)</f>
        <v>0.16</v>
      </c>
      <c r="U1342">
        <f>VLOOKUP(Tableau2[[#This Row],[5. type transport]],'Taux émission CO2e'!$A$5:$B$16,2,0)</f>
        <v>0.3</v>
      </c>
      <c r="V1342">
        <f>VLOOKUP(Tableau2[[#This Row],[5. type transport]],'Taux émission CO2e'!$A$20:$D$31,4,0)</f>
        <v>6.7400000000000002E-2</v>
      </c>
      <c r="W1342">
        <f>VLOOKUP(Tableau2[[#This Row],[5. type transport]],'Taux émission CO2e'!$A$20:$B$31,2,0)</f>
        <v>0.7</v>
      </c>
      <c r="X1342" s="98">
        <f t="shared" si="41"/>
        <v>81.110692278000002</v>
      </c>
    </row>
    <row r="1343" spans="1:24" x14ac:dyDescent="0.25">
      <c r="A1343">
        <v>20220800118</v>
      </c>
      <c r="B1343" s="95">
        <v>44775</v>
      </c>
      <c r="C1343" s="102">
        <f>YEAR(Tableau2[[#This Row],[2. date saisie]])</f>
        <v>2022</v>
      </c>
      <c r="D1343" s="102">
        <f>MONTH(Tableau2[[#This Row],[2. date saisie]])</f>
        <v>8</v>
      </c>
      <c r="E1343" s="102" t="str">
        <f t="shared" si="40"/>
        <v>08</v>
      </c>
      <c r="F1343" s="102" t="str">
        <f>_xlfn.CONCAT(Tableau2[[#This Row],[2a]],Tableau2[[#This Row],[2c]])</f>
        <v>202208</v>
      </c>
      <c r="G1343" s="96">
        <v>1539007</v>
      </c>
      <c r="H1343">
        <v>212</v>
      </c>
      <c r="I1343" s="102">
        <f>Tableau2[[#This Row],[4. poids OT (kg)]]/1000</f>
        <v>0.21199999999999999</v>
      </c>
      <c r="J1343" t="s">
        <v>39</v>
      </c>
      <c r="K1343">
        <v>80</v>
      </c>
      <c r="L1343">
        <v>91100</v>
      </c>
      <c r="M1343" t="s">
        <v>70</v>
      </c>
      <c r="N1343">
        <v>94440</v>
      </c>
      <c r="O1343" t="s">
        <v>120</v>
      </c>
      <c r="P1343">
        <v>34.085999999999999</v>
      </c>
      <c r="Q1343" t="s">
        <v>72</v>
      </c>
      <c r="R1343">
        <v>1969</v>
      </c>
      <c r="S1343" t="s">
        <v>69</v>
      </c>
      <c r="T1343">
        <f>VLOOKUP(Tableau2[[#This Row],[5. type transport]],'Taux émission CO2e'!$A$5:$D$16,4,0)</f>
        <v>0.24099999999999999</v>
      </c>
      <c r="U1343">
        <f>VLOOKUP(Tableau2[[#This Row],[5. type transport]],'Taux émission CO2e'!$A$5:$B$16,2,0)</f>
        <v>1</v>
      </c>
      <c r="V1343">
        <f>VLOOKUP(Tableau2[[#This Row],[5. type transport]],'Taux émission CO2e'!$A$20:$D$31,4,0)</f>
        <v>0</v>
      </c>
      <c r="W1343">
        <f>VLOOKUP(Tableau2[[#This Row],[5. type transport]],'Taux émission CO2e'!$A$20:$B$31,2,0)</f>
        <v>0</v>
      </c>
      <c r="X1343" s="98">
        <f t="shared" si="41"/>
        <v>1.7415219119999998</v>
      </c>
    </row>
    <row r="1344" spans="1:24" x14ac:dyDescent="0.25">
      <c r="A1344">
        <v>20220800118</v>
      </c>
      <c r="B1344" s="95">
        <v>44775</v>
      </c>
      <c r="C1344" s="102">
        <f>YEAR(Tableau2[[#This Row],[2. date saisie]])</f>
        <v>2022</v>
      </c>
      <c r="D1344" s="102">
        <f>MONTH(Tableau2[[#This Row],[2. date saisie]])</f>
        <v>8</v>
      </c>
      <c r="E1344" s="102" t="str">
        <f t="shared" si="40"/>
        <v>08</v>
      </c>
      <c r="F1344" s="102" t="str">
        <f>_xlfn.CONCAT(Tableau2[[#This Row],[2a]],Tableau2[[#This Row],[2c]])</f>
        <v>202208</v>
      </c>
      <c r="G1344" s="96">
        <v>1539140</v>
      </c>
      <c r="H1344">
        <v>150</v>
      </c>
      <c r="I1344" s="102">
        <f>Tableau2[[#This Row],[4. poids OT (kg)]]/1000</f>
        <v>0.15</v>
      </c>
      <c r="J1344" t="s">
        <v>46</v>
      </c>
      <c r="K1344">
        <v>165</v>
      </c>
      <c r="L1344">
        <v>67100</v>
      </c>
      <c r="M1344" t="s">
        <v>73</v>
      </c>
      <c r="N1344">
        <v>93130</v>
      </c>
      <c r="O1344" t="s">
        <v>182</v>
      </c>
      <c r="P1344">
        <v>493.04899999999998</v>
      </c>
      <c r="Q1344" t="s">
        <v>75</v>
      </c>
      <c r="R1344">
        <v>1987</v>
      </c>
      <c r="S1344" t="s">
        <v>69</v>
      </c>
      <c r="T1344">
        <f>VLOOKUP(Tableau2[[#This Row],[5. type transport]],'Taux émission CO2e'!$A$5:$D$16,4,0)</f>
        <v>0.16</v>
      </c>
      <c r="U1344">
        <f>VLOOKUP(Tableau2[[#This Row],[5. type transport]],'Taux émission CO2e'!$A$5:$B$16,2,0)</f>
        <v>0.3</v>
      </c>
      <c r="V1344">
        <f>VLOOKUP(Tableau2[[#This Row],[5. type transport]],'Taux émission CO2e'!$A$20:$D$31,4,0)</f>
        <v>6.7400000000000002E-2</v>
      </c>
      <c r="W1344">
        <f>VLOOKUP(Tableau2[[#This Row],[5. type transport]],'Taux émission CO2e'!$A$20:$B$31,2,0)</f>
        <v>0.7</v>
      </c>
      <c r="X1344" s="98">
        <f t="shared" si="41"/>
        <v>7.039260573</v>
      </c>
    </row>
    <row r="1345" spans="1:24" x14ac:dyDescent="0.25">
      <c r="A1345">
        <v>20220800118</v>
      </c>
      <c r="B1345" s="95">
        <v>44775</v>
      </c>
      <c r="C1345" s="102">
        <f>YEAR(Tableau2[[#This Row],[2. date saisie]])</f>
        <v>2022</v>
      </c>
      <c r="D1345" s="102">
        <f>MONTH(Tableau2[[#This Row],[2. date saisie]])</f>
        <v>8</v>
      </c>
      <c r="E1345" s="102" t="str">
        <f t="shared" si="40"/>
        <v>08</v>
      </c>
      <c r="F1345" s="102" t="str">
        <f>_xlfn.CONCAT(Tableau2[[#This Row],[2a]],Tableau2[[#This Row],[2c]])</f>
        <v>202208</v>
      </c>
      <c r="G1345" s="96">
        <v>1539149</v>
      </c>
      <c r="H1345">
        <v>150</v>
      </c>
      <c r="I1345" s="102">
        <f>Tableau2[[#This Row],[4. poids OT (kg)]]/1000</f>
        <v>0.15</v>
      </c>
      <c r="J1345" t="s">
        <v>46</v>
      </c>
      <c r="K1345">
        <v>165</v>
      </c>
      <c r="L1345">
        <v>67100</v>
      </c>
      <c r="M1345" t="s">
        <v>73</v>
      </c>
      <c r="N1345">
        <v>94440</v>
      </c>
      <c r="O1345" t="s">
        <v>120</v>
      </c>
      <c r="P1345">
        <v>493.28</v>
      </c>
      <c r="Q1345" t="s">
        <v>75</v>
      </c>
      <c r="R1345">
        <v>1987</v>
      </c>
      <c r="S1345" t="s">
        <v>69</v>
      </c>
      <c r="T1345">
        <f>VLOOKUP(Tableau2[[#This Row],[5. type transport]],'Taux émission CO2e'!$A$5:$D$16,4,0)</f>
        <v>0.16</v>
      </c>
      <c r="U1345">
        <f>VLOOKUP(Tableau2[[#This Row],[5. type transport]],'Taux émission CO2e'!$A$5:$B$16,2,0)</f>
        <v>0.3</v>
      </c>
      <c r="V1345">
        <f>VLOOKUP(Tableau2[[#This Row],[5. type transport]],'Taux émission CO2e'!$A$20:$D$31,4,0)</f>
        <v>6.7400000000000002E-2</v>
      </c>
      <c r="W1345">
        <f>VLOOKUP(Tableau2[[#This Row],[5. type transport]],'Taux émission CO2e'!$A$20:$B$31,2,0)</f>
        <v>0.7</v>
      </c>
      <c r="X1345" s="98">
        <f t="shared" si="41"/>
        <v>7.0425585599999998</v>
      </c>
    </row>
    <row r="1346" spans="1:24" x14ac:dyDescent="0.25">
      <c r="A1346">
        <v>20220800118</v>
      </c>
      <c r="B1346" s="95">
        <v>44775</v>
      </c>
      <c r="C1346" s="102">
        <f>YEAR(Tableau2[[#This Row],[2. date saisie]])</f>
        <v>2022</v>
      </c>
      <c r="D1346" s="102">
        <f>MONTH(Tableau2[[#This Row],[2. date saisie]])</f>
        <v>8</v>
      </c>
      <c r="E1346" s="102" t="str">
        <f t="shared" ref="E1346:E1409" si="42">IF(D1346&lt;10,"0"&amp;D1346,D1346)</f>
        <v>08</v>
      </c>
      <c r="F1346" s="102" t="str">
        <f>_xlfn.CONCAT(Tableau2[[#This Row],[2a]],Tableau2[[#This Row],[2c]])</f>
        <v>202208</v>
      </c>
      <c r="G1346" s="96">
        <v>1539004</v>
      </c>
      <c r="H1346">
        <v>300</v>
      </c>
      <c r="I1346" s="102">
        <f>Tableau2[[#This Row],[4. poids OT (kg)]]/1000</f>
        <v>0.3</v>
      </c>
      <c r="J1346" t="s">
        <v>46</v>
      </c>
      <c r="K1346">
        <v>193</v>
      </c>
      <c r="L1346">
        <v>59200</v>
      </c>
      <c r="M1346" t="s">
        <v>218</v>
      </c>
      <c r="N1346">
        <v>91100</v>
      </c>
      <c r="O1346" t="s">
        <v>76</v>
      </c>
      <c r="P1346">
        <v>266.87799999999999</v>
      </c>
      <c r="Q1346" t="s">
        <v>219</v>
      </c>
      <c r="R1346">
        <v>1970</v>
      </c>
      <c r="S1346" t="s">
        <v>78</v>
      </c>
      <c r="T1346">
        <f>VLOOKUP(Tableau2[[#This Row],[5. type transport]],'Taux émission CO2e'!$A$5:$D$16,4,0)</f>
        <v>0.16</v>
      </c>
      <c r="U1346">
        <f>VLOOKUP(Tableau2[[#This Row],[5. type transport]],'Taux émission CO2e'!$A$5:$B$16,2,0)</f>
        <v>0.3</v>
      </c>
      <c r="V1346">
        <f>VLOOKUP(Tableau2[[#This Row],[5. type transport]],'Taux émission CO2e'!$A$20:$D$31,4,0)</f>
        <v>6.7400000000000002E-2</v>
      </c>
      <c r="W1346">
        <f>VLOOKUP(Tableau2[[#This Row],[5. type transport]],'Taux émission CO2e'!$A$20:$B$31,2,0)</f>
        <v>0.7</v>
      </c>
      <c r="X1346" s="98">
        <f t="shared" ref="X1346:X1409" si="43">(U1346*T1346*I1346*P1346)+(V1346*W1346*P1346*I1346)</f>
        <v>7.6204344119999998</v>
      </c>
    </row>
    <row r="1347" spans="1:24" x14ac:dyDescent="0.25">
      <c r="A1347">
        <v>20220800118</v>
      </c>
      <c r="B1347" s="95">
        <v>44775</v>
      </c>
      <c r="C1347" s="102">
        <f>YEAR(Tableau2[[#This Row],[2. date saisie]])</f>
        <v>2022</v>
      </c>
      <c r="D1347" s="102">
        <f>MONTH(Tableau2[[#This Row],[2. date saisie]])</f>
        <v>8</v>
      </c>
      <c r="E1347" s="102" t="str">
        <f t="shared" si="42"/>
        <v>08</v>
      </c>
      <c r="F1347" s="102" t="str">
        <f>_xlfn.CONCAT(Tableau2[[#This Row],[2a]],Tableau2[[#This Row],[2c]])</f>
        <v>202208</v>
      </c>
      <c r="G1347" s="96">
        <v>1539006</v>
      </c>
      <c r="H1347">
        <v>685</v>
      </c>
      <c r="I1347" s="102">
        <f>Tableau2[[#This Row],[4. poids OT (kg)]]/1000</f>
        <v>0.68500000000000005</v>
      </c>
      <c r="J1347" t="s">
        <v>47</v>
      </c>
      <c r="K1347">
        <v>245</v>
      </c>
      <c r="L1347">
        <v>91100</v>
      </c>
      <c r="M1347" t="s">
        <v>70</v>
      </c>
      <c r="N1347">
        <v>59810</v>
      </c>
      <c r="O1347" t="s">
        <v>104</v>
      </c>
      <c r="P1347">
        <v>248.797</v>
      </c>
      <c r="Q1347" t="s">
        <v>72</v>
      </c>
      <c r="R1347">
        <v>1969</v>
      </c>
      <c r="S1347" t="s">
        <v>69</v>
      </c>
      <c r="T1347">
        <f>VLOOKUP(Tableau2[[#This Row],[5. type transport]],'Taux émission CO2e'!$A$5:$D$16,4,0)</f>
        <v>0.16</v>
      </c>
      <c r="U1347">
        <f>VLOOKUP(Tableau2[[#This Row],[5. type transport]],'Taux émission CO2e'!$A$5:$B$16,2,0)</f>
        <v>0.3</v>
      </c>
      <c r="V1347">
        <f>VLOOKUP(Tableau2[[#This Row],[5. type transport]],'Taux émission CO2e'!$A$20:$D$31,4,0)</f>
        <v>6.7400000000000002E-2</v>
      </c>
      <c r="W1347">
        <f>VLOOKUP(Tableau2[[#This Row],[5. type transport]],'Taux émission CO2e'!$A$20:$B$31,2,0)</f>
        <v>0.7</v>
      </c>
      <c r="X1347" s="98">
        <f t="shared" si="43"/>
        <v>16.221141445100002</v>
      </c>
    </row>
    <row r="1348" spans="1:24" x14ac:dyDescent="0.25">
      <c r="A1348">
        <v>20220800118</v>
      </c>
      <c r="B1348" s="95">
        <v>44776</v>
      </c>
      <c r="C1348" s="102">
        <f>YEAR(Tableau2[[#This Row],[2. date saisie]])</f>
        <v>2022</v>
      </c>
      <c r="D1348" s="102">
        <f>MONTH(Tableau2[[#This Row],[2. date saisie]])</f>
        <v>8</v>
      </c>
      <c r="E1348" s="102" t="str">
        <f t="shared" si="42"/>
        <v>08</v>
      </c>
      <c r="F1348" s="102" t="str">
        <f>_xlfn.CONCAT(Tableau2[[#This Row],[2a]],Tableau2[[#This Row],[2c]])</f>
        <v>202208</v>
      </c>
      <c r="G1348" s="96">
        <v>1538982</v>
      </c>
      <c r="H1348">
        <v>450</v>
      </c>
      <c r="I1348" s="102">
        <f>Tableau2[[#This Row],[4. poids OT (kg)]]/1000</f>
        <v>0.45</v>
      </c>
      <c r="J1348" t="s">
        <v>39</v>
      </c>
      <c r="K1348">
        <v>120</v>
      </c>
      <c r="L1348">
        <v>94440</v>
      </c>
      <c r="M1348" t="s">
        <v>87</v>
      </c>
      <c r="N1348">
        <v>91100</v>
      </c>
      <c r="O1348" t="s">
        <v>76</v>
      </c>
      <c r="P1348">
        <v>33.991</v>
      </c>
      <c r="Q1348" t="s">
        <v>88</v>
      </c>
      <c r="R1348">
        <v>1976</v>
      </c>
      <c r="S1348" t="s">
        <v>69</v>
      </c>
      <c r="T1348">
        <f>VLOOKUP(Tableau2[[#This Row],[5. type transport]],'Taux émission CO2e'!$A$5:$D$16,4,0)</f>
        <v>0.24099999999999999</v>
      </c>
      <c r="U1348">
        <f>VLOOKUP(Tableau2[[#This Row],[5. type transport]],'Taux émission CO2e'!$A$5:$B$16,2,0)</f>
        <v>1</v>
      </c>
      <c r="V1348">
        <f>VLOOKUP(Tableau2[[#This Row],[5. type transport]],'Taux émission CO2e'!$A$20:$D$31,4,0)</f>
        <v>0</v>
      </c>
      <c r="W1348">
        <f>VLOOKUP(Tableau2[[#This Row],[5. type transport]],'Taux émission CO2e'!$A$20:$B$31,2,0)</f>
        <v>0</v>
      </c>
      <c r="X1348" s="98">
        <f t="shared" si="43"/>
        <v>3.6863239500000002</v>
      </c>
    </row>
    <row r="1349" spans="1:24" x14ac:dyDescent="0.25">
      <c r="A1349">
        <v>20220800118</v>
      </c>
      <c r="B1349" s="95">
        <v>44776</v>
      </c>
      <c r="C1349" s="102">
        <f>YEAR(Tableau2[[#This Row],[2. date saisie]])</f>
        <v>2022</v>
      </c>
      <c r="D1349" s="102">
        <f>MONTH(Tableau2[[#This Row],[2. date saisie]])</f>
        <v>8</v>
      </c>
      <c r="E1349" s="102" t="str">
        <f t="shared" si="42"/>
        <v>08</v>
      </c>
      <c r="F1349" s="102" t="str">
        <f>_xlfn.CONCAT(Tableau2[[#This Row],[2a]],Tableau2[[#This Row],[2c]])</f>
        <v>202208</v>
      </c>
      <c r="G1349" s="96">
        <v>1538940</v>
      </c>
      <c r="H1349">
        <v>150</v>
      </c>
      <c r="I1349" s="102">
        <f>Tableau2[[#This Row],[4. poids OT (kg)]]/1000</f>
        <v>0.15</v>
      </c>
      <c r="J1349" t="s">
        <v>46</v>
      </c>
      <c r="K1349">
        <v>158</v>
      </c>
      <c r="L1349">
        <v>21300</v>
      </c>
      <c r="M1349" t="s">
        <v>94</v>
      </c>
      <c r="N1349">
        <v>91100</v>
      </c>
      <c r="O1349" t="s">
        <v>76</v>
      </c>
      <c r="P1349">
        <v>278.14499999999998</v>
      </c>
      <c r="Q1349" t="s">
        <v>95</v>
      </c>
      <c r="R1349">
        <v>1995</v>
      </c>
      <c r="S1349" t="s">
        <v>78</v>
      </c>
      <c r="T1349">
        <f>VLOOKUP(Tableau2[[#This Row],[5. type transport]],'Taux émission CO2e'!$A$5:$D$16,4,0)</f>
        <v>0.16</v>
      </c>
      <c r="U1349">
        <f>VLOOKUP(Tableau2[[#This Row],[5. type transport]],'Taux émission CO2e'!$A$5:$B$16,2,0)</f>
        <v>0.3</v>
      </c>
      <c r="V1349">
        <f>VLOOKUP(Tableau2[[#This Row],[5. type transport]],'Taux émission CO2e'!$A$20:$D$31,4,0)</f>
        <v>6.7400000000000002E-2</v>
      </c>
      <c r="W1349">
        <f>VLOOKUP(Tableau2[[#This Row],[5. type transport]],'Taux émission CO2e'!$A$20:$B$31,2,0)</f>
        <v>0.7</v>
      </c>
      <c r="X1349" s="98">
        <f t="shared" si="43"/>
        <v>3.9710761649999995</v>
      </c>
    </row>
    <row r="1350" spans="1:24" x14ac:dyDescent="0.25">
      <c r="A1350">
        <v>20220800118</v>
      </c>
      <c r="B1350" s="95">
        <v>44776</v>
      </c>
      <c r="C1350" s="102">
        <f>YEAR(Tableau2[[#This Row],[2. date saisie]])</f>
        <v>2022</v>
      </c>
      <c r="D1350" s="102">
        <f>MONTH(Tableau2[[#This Row],[2. date saisie]])</f>
        <v>8</v>
      </c>
      <c r="E1350" s="102" t="str">
        <f t="shared" si="42"/>
        <v>08</v>
      </c>
      <c r="F1350" s="102" t="str">
        <f>_xlfn.CONCAT(Tableau2[[#This Row],[2a]],Tableau2[[#This Row],[2c]])</f>
        <v>202208</v>
      </c>
      <c r="G1350" s="96">
        <v>1539399</v>
      </c>
      <c r="H1350">
        <v>150</v>
      </c>
      <c r="I1350" s="102">
        <f>Tableau2[[#This Row],[4. poids OT (kg)]]/1000</f>
        <v>0.15</v>
      </c>
      <c r="J1350" t="s">
        <v>47</v>
      </c>
      <c r="K1350">
        <v>195</v>
      </c>
      <c r="L1350">
        <v>33520</v>
      </c>
      <c r="M1350" t="s">
        <v>236</v>
      </c>
      <c r="N1350">
        <v>91100</v>
      </c>
      <c r="O1350" t="s">
        <v>76</v>
      </c>
      <c r="P1350">
        <v>577.11099999999999</v>
      </c>
      <c r="Q1350" t="s">
        <v>237</v>
      </c>
      <c r="R1350">
        <v>1976</v>
      </c>
      <c r="S1350" t="s">
        <v>69</v>
      </c>
      <c r="T1350">
        <f>VLOOKUP(Tableau2[[#This Row],[5. type transport]],'Taux émission CO2e'!$A$5:$D$16,4,0)</f>
        <v>0.16</v>
      </c>
      <c r="U1350">
        <f>VLOOKUP(Tableau2[[#This Row],[5. type transport]],'Taux émission CO2e'!$A$5:$B$16,2,0)</f>
        <v>0.3</v>
      </c>
      <c r="V1350">
        <f>VLOOKUP(Tableau2[[#This Row],[5. type transport]],'Taux émission CO2e'!$A$20:$D$31,4,0)</f>
        <v>6.7400000000000002E-2</v>
      </c>
      <c r="W1350">
        <f>VLOOKUP(Tableau2[[#This Row],[5. type transport]],'Taux émission CO2e'!$A$20:$B$31,2,0)</f>
        <v>0.7</v>
      </c>
      <c r="X1350" s="98">
        <f t="shared" si="43"/>
        <v>8.2394137470000004</v>
      </c>
    </row>
    <row r="1351" spans="1:24" x14ac:dyDescent="0.25">
      <c r="A1351">
        <v>20220800118</v>
      </c>
      <c r="B1351" s="95">
        <v>44777</v>
      </c>
      <c r="C1351" s="102">
        <f>YEAR(Tableau2[[#This Row],[2. date saisie]])</f>
        <v>2022</v>
      </c>
      <c r="D1351" s="102">
        <f>MONTH(Tableau2[[#This Row],[2. date saisie]])</f>
        <v>8</v>
      </c>
      <c r="E1351" s="102" t="str">
        <f t="shared" si="42"/>
        <v>08</v>
      </c>
      <c r="F1351" s="102" t="str">
        <f>_xlfn.CONCAT(Tableau2[[#This Row],[2a]],Tableau2[[#This Row],[2c]])</f>
        <v>202208</v>
      </c>
      <c r="G1351" s="96">
        <v>1539955</v>
      </c>
      <c r="H1351">
        <v>214</v>
      </c>
      <c r="I1351" s="102">
        <f>Tableau2[[#This Row],[4. poids OT (kg)]]/1000</f>
        <v>0.214</v>
      </c>
      <c r="J1351" t="s">
        <v>46</v>
      </c>
      <c r="K1351">
        <v>100</v>
      </c>
      <c r="L1351">
        <v>91100</v>
      </c>
      <c r="M1351" t="s">
        <v>70</v>
      </c>
      <c r="N1351">
        <v>8090</v>
      </c>
      <c r="O1351" t="s">
        <v>81</v>
      </c>
      <c r="P1351">
        <v>256.911</v>
      </c>
      <c r="Q1351" t="s">
        <v>72</v>
      </c>
      <c r="R1351">
        <v>1969</v>
      </c>
      <c r="S1351" t="s">
        <v>69</v>
      </c>
      <c r="T1351">
        <f>VLOOKUP(Tableau2[[#This Row],[5. type transport]],'Taux émission CO2e'!$A$5:$D$16,4,0)</f>
        <v>0.16</v>
      </c>
      <c r="U1351">
        <f>VLOOKUP(Tableau2[[#This Row],[5. type transport]],'Taux émission CO2e'!$A$5:$B$16,2,0)</f>
        <v>0.3</v>
      </c>
      <c r="V1351">
        <f>VLOOKUP(Tableau2[[#This Row],[5. type transport]],'Taux émission CO2e'!$A$20:$D$31,4,0)</f>
        <v>6.7400000000000002E-2</v>
      </c>
      <c r="W1351">
        <f>VLOOKUP(Tableau2[[#This Row],[5. type transport]],'Taux émission CO2e'!$A$20:$B$31,2,0)</f>
        <v>0.7</v>
      </c>
      <c r="X1351" s="98">
        <f t="shared" si="43"/>
        <v>5.2328968417199997</v>
      </c>
    </row>
    <row r="1352" spans="1:24" x14ac:dyDescent="0.25">
      <c r="A1352">
        <v>20220800118</v>
      </c>
      <c r="B1352" s="95">
        <v>44777</v>
      </c>
      <c r="C1352" s="102">
        <f>YEAR(Tableau2[[#This Row],[2. date saisie]])</f>
        <v>2022</v>
      </c>
      <c r="D1352" s="102">
        <f>MONTH(Tableau2[[#This Row],[2. date saisie]])</f>
        <v>8</v>
      </c>
      <c r="E1352" s="102" t="str">
        <f t="shared" si="42"/>
        <v>08</v>
      </c>
      <c r="F1352" s="102" t="str">
        <f>_xlfn.CONCAT(Tableau2[[#This Row],[2a]],Tableau2[[#This Row],[2c]])</f>
        <v>202208</v>
      </c>
      <c r="G1352" s="96">
        <v>1539956</v>
      </c>
      <c r="H1352">
        <v>106</v>
      </c>
      <c r="I1352" s="102">
        <f>Tableau2[[#This Row],[4. poids OT (kg)]]/1000</f>
        <v>0.106</v>
      </c>
      <c r="J1352" t="s">
        <v>47</v>
      </c>
      <c r="K1352">
        <v>159</v>
      </c>
      <c r="L1352">
        <v>91100</v>
      </c>
      <c r="M1352" t="s">
        <v>70</v>
      </c>
      <c r="N1352">
        <v>13300</v>
      </c>
      <c r="O1352" t="s">
        <v>261</v>
      </c>
      <c r="P1352">
        <v>691.78700000000003</v>
      </c>
      <c r="Q1352" t="s">
        <v>72</v>
      </c>
      <c r="R1352">
        <v>1969</v>
      </c>
      <c r="S1352" t="s">
        <v>69</v>
      </c>
      <c r="T1352">
        <f>VLOOKUP(Tableau2[[#This Row],[5. type transport]],'Taux émission CO2e'!$A$5:$D$16,4,0)</f>
        <v>0.16</v>
      </c>
      <c r="U1352">
        <f>VLOOKUP(Tableau2[[#This Row],[5. type transport]],'Taux émission CO2e'!$A$5:$B$16,2,0)</f>
        <v>0.3</v>
      </c>
      <c r="V1352">
        <f>VLOOKUP(Tableau2[[#This Row],[5. type transport]],'Taux émission CO2e'!$A$20:$D$31,4,0)</f>
        <v>6.7400000000000002E-2</v>
      </c>
      <c r="W1352">
        <f>VLOOKUP(Tableau2[[#This Row],[5. type transport]],'Taux émission CO2e'!$A$20:$B$31,2,0)</f>
        <v>0.7</v>
      </c>
      <c r="X1352" s="98">
        <f t="shared" si="43"/>
        <v>6.9794943859599998</v>
      </c>
    </row>
    <row r="1353" spans="1:24" x14ac:dyDescent="0.25">
      <c r="A1353">
        <v>20220800118</v>
      </c>
      <c r="B1353" s="95">
        <v>44777</v>
      </c>
      <c r="C1353" s="102">
        <f>YEAR(Tableau2[[#This Row],[2. date saisie]])</f>
        <v>2022</v>
      </c>
      <c r="D1353" s="102">
        <f>MONTH(Tableau2[[#This Row],[2. date saisie]])</f>
        <v>8</v>
      </c>
      <c r="E1353" s="102" t="str">
        <f t="shared" si="42"/>
        <v>08</v>
      </c>
      <c r="F1353" s="102" t="str">
        <f>_xlfn.CONCAT(Tableau2[[#This Row],[2a]],Tableau2[[#This Row],[2c]])</f>
        <v>202208</v>
      </c>
      <c r="G1353" s="96">
        <v>1539866</v>
      </c>
      <c r="H1353">
        <v>300</v>
      </c>
      <c r="I1353" s="102">
        <f>Tableau2[[#This Row],[4. poids OT (kg)]]/1000</f>
        <v>0.3</v>
      </c>
      <c r="J1353" t="s">
        <v>47</v>
      </c>
      <c r="K1353">
        <v>239</v>
      </c>
      <c r="L1353">
        <v>26750</v>
      </c>
      <c r="M1353" t="s">
        <v>82</v>
      </c>
      <c r="N1353">
        <v>91100</v>
      </c>
      <c r="O1353" t="s">
        <v>76</v>
      </c>
      <c r="P1353">
        <v>541.52599999999995</v>
      </c>
      <c r="Q1353" t="s">
        <v>83</v>
      </c>
      <c r="R1353">
        <v>1998</v>
      </c>
      <c r="S1353" t="s">
        <v>78</v>
      </c>
      <c r="T1353">
        <f>VLOOKUP(Tableau2[[#This Row],[5. type transport]],'Taux émission CO2e'!$A$5:$D$16,4,0)</f>
        <v>0.16</v>
      </c>
      <c r="U1353">
        <f>VLOOKUP(Tableau2[[#This Row],[5. type transport]],'Taux émission CO2e'!$A$5:$B$16,2,0)</f>
        <v>0.3</v>
      </c>
      <c r="V1353">
        <f>VLOOKUP(Tableau2[[#This Row],[5. type transport]],'Taux émission CO2e'!$A$20:$D$31,4,0)</f>
        <v>6.7400000000000002E-2</v>
      </c>
      <c r="W1353">
        <f>VLOOKUP(Tableau2[[#This Row],[5. type transport]],'Taux émission CO2e'!$A$20:$B$31,2,0)</f>
        <v>0.7</v>
      </c>
      <c r="X1353" s="98">
        <f t="shared" si="43"/>
        <v>15.462733403999998</v>
      </c>
    </row>
    <row r="1354" spans="1:24" x14ac:dyDescent="0.25">
      <c r="A1354">
        <v>20220800118</v>
      </c>
      <c r="B1354" s="95">
        <v>44777</v>
      </c>
      <c r="C1354" s="102">
        <f>YEAR(Tableau2[[#This Row],[2. date saisie]])</f>
        <v>2022</v>
      </c>
      <c r="D1354" s="102">
        <f>MONTH(Tableau2[[#This Row],[2. date saisie]])</f>
        <v>8</v>
      </c>
      <c r="E1354" s="102" t="str">
        <f t="shared" si="42"/>
        <v>08</v>
      </c>
      <c r="F1354" s="102" t="str">
        <f>_xlfn.CONCAT(Tableau2[[#This Row],[2a]],Tableau2[[#This Row],[2c]])</f>
        <v>202208</v>
      </c>
      <c r="G1354" s="96">
        <v>1539954</v>
      </c>
      <c r="H1354">
        <v>438</v>
      </c>
      <c r="I1354" s="102">
        <f>Tableau2[[#This Row],[4. poids OT (kg)]]/1000</f>
        <v>0.438</v>
      </c>
      <c r="J1354" t="s">
        <v>47</v>
      </c>
      <c r="K1354">
        <v>290</v>
      </c>
      <c r="L1354">
        <v>91100</v>
      </c>
      <c r="M1354" t="s">
        <v>70</v>
      </c>
      <c r="N1354">
        <v>19410</v>
      </c>
      <c r="O1354" t="s">
        <v>183</v>
      </c>
      <c r="P1354">
        <v>458.50700000000001</v>
      </c>
      <c r="Q1354" t="s">
        <v>72</v>
      </c>
      <c r="R1354">
        <v>1969</v>
      </c>
      <c r="S1354" t="s">
        <v>69</v>
      </c>
      <c r="T1354">
        <f>VLOOKUP(Tableau2[[#This Row],[5. type transport]],'Taux émission CO2e'!$A$5:$D$16,4,0)</f>
        <v>0.16</v>
      </c>
      <c r="U1354">
        <f>VLOOKUP(Tableau2[[#This Row],[5. type transport]],'Taux émission CO2e'!$A$5:$B$16,2,0)</f>
        <v>0.3</v>
      </c>
      <c r="V1354">
        <f>VLOOKUP(Tableau2[[#This Row],[5. type transport]],'Taux émission CO2e'!$A$20:$D$31,4,0)</f>
        <v>6.7400000000000002E-2</v>
      </c>
      <c r="W1354">
        <f>VLOOKUP(Tableau2[[#This Row],[5. type transport]],'Taux émission CO2e'!$A$20:$B$31,2,0)</f>
        <v>0.7</v>
      </c>
      <c r="X1354" s="98">
        <f t="shared" si="43"/>
        <v>19.114624961880001</v>
      </c>
    </row>
    <row r="1355" spans="1:24" x14ac:dyDescent="0.25">
      <c r="A1355">
        <v>20220800118</v>
      </c>
      <c r="B1355" s="95">
        <v>44777</v>
      </c>
      <c r="C1355" s="102">
        <f>YEAR(Tableau2[[#This Row],[2. date saisie]])</f>
        <v>2022</v>
      </c>
      <c r="D1355" s="102">
        <f>MONTH(Tableau2[[#This Row],[2. date saisie]])</f>
        <v>8</v>
      </c>
      <c r="E1355" s="102" t="str">
        <f t="shared" si="42"/>
        <v>08</v>
      </c>
      <c r="F1355" s="102" t="str">
        <f>_xlfn.CONCAT(Tableau2[[#This Row],[2a]],Tableau2[[#This Row],[2c]])</f>
        <v>202208</v>
      </c>
      <c r="G1355" s="96">
        <v>1539134</v>
      </c>
      <c r="H1355">
        <v>950</v>
      </c>
      <c r="I1355" s="102">
        <f>Tableau2[[#This Row],[4. poids OT (kg)]]/1000</f>
        <v>0.95</v>
      </c>
      <c r="J1355" t="s">
        <v>44</v>
      </c>
      <c r="K1355">
        <v>420</v>
      </c>
      <c r="L1355">
        <v>59810</v>
      </c>
      <c r="M1355" t="s">
        <v>67</v>
      </c>
      <c r="N1355">
        <v>94440</v>
      </c>
      <c r="O1355" t="s">
        <v>120</v>
      </c>
      <c r="P1355">
        <v>243.97</v>
      </c>
      <c r="Q1355" t="s">
        <v>112</v>
      </c>
      <c r="R1355">
        <v>1998</v>
      </c>
      <c r="S1355" t="s">
        <v>69</v>
      </c>
      <c r="T1355">
        <f>VLOOKUP(Tableau2[[#This Row],[5. type transport]],'Taux émission CO2e'!$A$5:$D$16,4,0)</f>
        <v>0.16</v>
      </c>
      <c r="U1355">
        <f>VLOOKUP(Tableau2[[#This Row],[5. type transport]],'Taux émission CO2e'!$A$5:$B$16,2,0)</f>
        <v>1</v>
      </c>
      <c r="V1355">
        <f>VLOOKUP(Tableau2[[#This Row],[5. type transport]],'Taux émission CO2e'!$A$20:$D$31,4,0)</f>
        <v>0</v>
      </c>
      <c r="W1355">
        <f>VLOOKUP(Tableau2[[#This Row],[5. type transport]],'Taux émission CO2e'!$A$20:$B$31,2,0)</f>
        <v>0</v>
      </c>
      <c r="X1355" s="98">
        <f t="shared" si="43"/>
        <v>37.083439999999996</v>
      </c>
    </row>
    <row r="1356" spans="1:24" x14ac:dyDescent="0.25">
      <c r="A1356">
        <v>20220800118</v>
      </c>
      <c r="B1356" s="95">
        <v>44778</v>
      </c>
      <c r="C1356" s="102">
        <f>YEAR(Tableau2[[#This Row],[2. date saisie]])</f>
        <v>2022</v>
      </c>
      <c r="D1356" s="102">
        <f>MONTH(Tableau2[[#This Row],[2. date saisie]])</f>
        <v>8</v>
      </c>
      <c r="E1356" s="102" t="str">
        <f t="shared" si="42"/>
        <v>08</v>
      </c>
      <c r="F1356" s="102" t="str">
        <f>_xlfn.CONCAT(Tableau2[[#This Row],[2a]],Tableau2[[#This Row],[2c]])</f>
        <v>202208</v>
      </c>
      <c r="G1356" s="96">
        <v>1540114</v>
      </c>
      <c r="H1356">
        <v>150</v>
      </c>
      <c r="I1356" s="102">
        <f>Tableau2[[#This Row],[4. poids OT (kg)]]/1000</f>
        <v>0.15</v>
      </c>
      <c r="J1356" t="s">
        <v>46</v>
      </c>
      <c r="K1356">
        <v>140</v>
      </c>
      <c r="L1356">
        <v>80090</v>
      </c>
      <c r="M1356" t="s">
        <v>214</v>
      </c>
      <c r="N1356">
        <v>91100</v>
      </c>
      <c r="O1356" t="s">
        <v>76</v>
      </c>
      <c r="P1356">
        <v>186.81399999999999</v>
      </c>
      <c r="Q1356" t="s">
        <v>215</v>
      </c>
      <c r="R1356">
        <v>1999</v>
      </c>
      <c r="S1356" t="s">
        <v>69</v>
      </c>
      <c r="T1356">
        <f>VLOOKUP(Tableau2[[#This Row],[5. type transport]],'Taux émission CO2e'!$A$5:$D$16,4,0)</f>
        <v>0.16</v>
      </c>
      <c r="U1356">
        <f>VLOOKUP(Tableau2[[#This Row],[5. type transport]],'Taux émission CO2e'!$A$5:$B$16,2,0)</f>
        <v>0.3</v>
      </c>
      <c r="V1356">
        <f>VLOOKUP(Tableau2[[#This Row],[5. type transport]],'Taux émission CO2e'!$A$20:$D$31,4,0)</f>
        <v>6.7400000000000002E-2</v>
      </c>
      <c r="W1356">
        <f>VLOOKUP(Tableau2[[#This Row],[5. type transport]],'Taux émission CO2e'!$A$20:$B$31,2,0)</f>
        <v>0.7</v>
      </c>
      <c r="X1356" s="98">
        <f t="shared" si="43"/>
        <v>2.6671434779999998</v>
      </c>
    </row>
    <row r="1357" spans="1:24" x14ac:dyDescent="0.25">
      <c r="A1357">
        <v>20220800118</v>
      </c>
      <c r="B1357" s="95">
        <v>44778</v>
      </c>
      <c r="C1357" s="102">
        <f>YEAR(Tableau2[[#This Row],[2. date saisie]])</f>
        <v>2022</v>
      </c>
      <c r="D1357" s="102">
        <f>MONTH(Tableau2[[#This Row],[2. date saisie]])</f>
        <v>8</v>
      </c>
      <c r="E1357" s="102" t="str">
        <f t="shared" si="42"/>
        <v>08</v>
      </c>
      <c r="F1357" s="102" t="str">
        <f>_xlfn.CONCAT(Tableau2[[#This Row],[2a]],Tableau2[[#This Row],[2c]])</f>
        <v>202208</v>
      </c>
      <c r="G1357" s="96">
        <v>1539992</v>
      </c>
      <c r="H1357">
        <v>150</v>
      </c>
      <c r="I1357" s="102">
        <f>Tableau2[[#This Row],[4. poids OT (kg)]]/1000</f>
        <v>0.15</v>
      </c>
      <c r="J1357" t="s">
        <v>46</v>
      </c>
      <c r="K1357">
        <v>158</v>
      </c>
      <c r="L1357">
        <v>59200</v>
      </c>
      <c r="M1357" t="s">
        <v>218</v>
      </c>
      <c r="N1357">
        <v>91100</v>
      </c>
      <c r="O1357" t="s">
        <v>76</v>
      </c>
      <c r="P1357">
        <v>266.87799999999999</v>
      </c>
      <c r="Q1357" t="s">
        <v>219</v>
      </c>
      <c r="R1357">
        <v>1970</v>
      </c>
      <c r="S1357" t="s">
        <v>78</v>
      </c>
      <c r="T1357">
        <f>VLOOKUP(Tableau2[[#This Row],[5. type transport]],'Taux émission CO2e'!$A$5:$D$16,4,0)</f>
        <v>0.16</v>
      </c>
      <c r="U1357">
        <f>VLOOKUP(Tableau2[[#This Row],[5. type transport]],'Taux émission CO2e'!$A$5:$B$16,2,0)</f>
        <v>0.3</v>
      </c>
      <c r="V1357">
        <f>VLOOKUP(Tableau2[[#This Row],[5. type transport]],'Taux émission CO2e'!$A$20:$D$31,4,0)</f>
        <v>6.7400000000000002E-2</v>
      </c>
      <c r="W1357">
        <f>VLOOKUP(Tableau2[[#This Row],[5. type transport]],'Taux émission CO2e'!$A$20:$B$31,2,0)</f>
        <v>0.7</v>
      </c>
      <c r="X1357" s="98">
        <f t="shared" si="43"/>
        <v>3.8102172059999999</v>
      </c>
    </row>
    <row r="1358" spans="1:24" x14ac:dyDescent="0.25">
      <c r="A1358">
        <v>20220800118</v>
      </c>
      <c r="B1358" s="95">
        <v>44778</v>
      </c>
      <c r="C1358" s="102">
        <f>YEAR(Tableau2[[#This Row],[2. date saisie]])</f>
        <v>2022</v>
      </c>
      <c r="D1358" s="102">
        <f>MONTH(Tableau2[[#This Row],[2. date saisie]])</f>
        <v>8</v>
      </c>
      <c r="E1358" s="102" t="str">
        <f t="shared" si="42"/>
        <v>08</v>
      </c>
      <c r="F1358" s="102" t="str">
        <f>_xlfn.CONCAT(Tableau2[[#This Row],[2a]],Tableau2[[#This Row],[2c]])</f>
        <v>202208</v>
      </c>
      <c r="G1358" s="96">
        <v>1539847</v>
      </c>
      <c r="H1358">
        <v>300</v>
      </c>
      <c r="I1358" s="102">
        <f>Tableau2[[#This Row],[4. poids OT (kg)]]/1000</f>
        <v>0.3</v>
      </c>
      <c r="J1358" t="s">
        <v>47</v>
      </c>
      <c r="K1358">
        <v>260</v>
      </c>
      <c r="L1358">
        <v>8090</v>
      </c>
      <c r="M1358" t="s">
        <v>81</v>
      </c>
      <c r="N1358">
        <v>91100</v>
      </c>
      <c r="O1358" t="s">
        <v>76</v>
      </c>
      <c r="P1358">
        <v>258.04300000000001</v>
      </c>
      <c r="Q1358" t="s">
        <v>124</v>
      </c>
      <c r="R1358">
        <v>1992</v>
      </c>
      <c r="S1358" t="s">
        <v>78</v>
      </c>
      <c r="T1358">
        <f>VLOOKUP(Tableau2[[#This Row],[5. type transport]],'Taux émission CO2e'!$A$5:$D$16,4,0)</f>
        <v>0.16</v>
      </c>
      <c r="U1358">
        <f>VLOOKUP(Tableau2[[#This Row],[5. type transport]],'Taux émission CO2e'!$A$5:$B$16,2,0)</f>
        <v>0.3</v>
      </c>
      <c r="V1358">
        <f>VLOOKUP(Tableau2[[#This Row],[5. type transport]],'Taux émission CO2e'!$A$20:$D$31,4,0)</f>
        <v>6.7400000000000002E-2</v>
      </c>
      <c r="W1358">
        <f>VLOOKUP(Tableau2[[#This Row],[5. type transport]],'Taux émission CO2e'!$A$20:$B$31,2,0)</f>
        <v>0.7</v>
      </c>
      <c r="X1358" s="98">
        <f t="shared" si="43"/>
        <v>7.3681598219999991</v>
      </c>
    </row>
    <row r="1359" spans="1:24" x14ac:dyDescent="0.25">
      <c r="A1359">
        <v>20220800118</v>
      </c>
      <c r="B1359" s="95">
        <v>44778</v>
      </c>
      <c r="C1359" s="102">
        <f>YEAR(Tableau2[[#This Row],[2. date saisie]])</f>
        <v>2022</v>
      </c>
      <c r="D1359" s="102">
        <f>MONTH(Tableau2[[#This Row],[2. date saisie]])</f>
        <v>8</v>
      </c>
      <c r="E1359" s="102" t="str">
        <f t="shared" si="42"/>
        <v>08</v>
      </c>
      <c r="F1359" s="102" t="str">
        <f>_xlfn.CONCAT(Tableau2[[#This Row],[2a]],Tableau2[[#This Row],[2c]])</f>
        <v>202208</v>
      </c>
      <c r="G1359" s="96">
        <v>1540333</v>
      </c>
      <c r="H1359">
        <v>400</v>
      </c>
      <c r="I1359" s="102">
        <f>Tableau2[[#This Row],[4. poids OT (kg)]]/1000</f>
        <v>0.4</v>
      </c>
      <c r="J1359" t="s">
        <v>46</v>
      </c>
      <c r="K1359">
        <v>400</v>
      </c>
      <c r="L1359">
        <v>64230</v>
      </c>
      <c r="M1359" t="s">
        <v>209</v>
      </c>
      <c r="N1359">
        <v>91100</v>
      </c>
      <c r="O1359" t="s">
        <v>76</v>
      </c>
      <c r="P1359">
        <v>767.14700000000005</v>
      </c>
      <c r="Q1359" t="s">
        <v>210</v>
      </c>
      <c r="R1359">
        <v>1984</v>
      </c>
      <c r="S1359" t="s">
        <v>78</v>
      </c>
      <c r="T1359">
        <f>VLOOKUP(Tableau2[[#This Row],[5. type transport]],'Taux émission CO2e'!$A$5:$D$16,4,0)</f>
        <v>0.16</v>
      </c>
      <c r="U1359">
        <f>VLOOKUP(Tableau2[[#This Row],[5. type transport]],'Taux émission CO2e'!$A$5:$B$16,2,0)</f>
        <v>0.3</v>
      </c>
      <c r="V1359">
        <f>VLOOKUP(Tableau2[[#This Row],[5. type transport]],'Taux émission CO2e'!$A$20:$D$31,4,0)</f>
        <v>6.7400000000000002E-2</v>
      </c>
      <c r="W1359">
        <f>VLOOKUP(Tableau2[[#This Row],[5. type transport]],'Taux émission CO2e'!$A$20:$B$31,2,0)</f>
        <v>0.7</v>
      </c>
      <c r="X1359" s="98">
        <f t="shared" si="43"/>
        <v>29.206820584000006</v>
      </c>
    </row>
    <row r="1360" spans="1:24" x14ac:dyDescent="0.25">
      <c r="A1360">
        <v>20220800118</v>
      </c>
      <c r="B1360" s="95">
        <v>44778</v>
      </c>
      <c r="C1360" s="102">
        <f>YEAR(Tableau2[[#This Row],[2. date saisie]])</f>
        <v>2022</v>
      </c>
      <c r="D1360" s="102">
        <f>MONTH(Tableau2[[#This Row],[2. date saisie]])</f>
        <v>8</v>
      </c>
      <c r="E1360" s="102" t="str">
        <f t="shared" si="42"/>
        <v>08</v>
      </c>
      <c r="F1360" s="102" t="str">
        <f>_xlfn.CONCAT(Tableau2[[#This Row],[2a]],Tableau2[[#This Row],[2c]])</f>
        <v>202208</v>
      </c>
      <c r="G1360" s="96">
        <v>1539844</v>
      </c>
      <c r="H1360">
        <v>600</v>
      </c>
      <c r="I1360" s="102">
        <f>Tableau2[[#This Row],[4. poids OT (kg)]]/1000</f>
        <v>0.6</v>
      </c>
      <c r="J1360" t="s">
        <v>47</v>
      </c>
      <c r="K1360">
        <v>470</v>
      </c>
      <c r="L1360">
        <v>13000</v>
      </c>
      <c r="M1360" t="s">
        <v>184</v>
      </c>
      <c r="N1360">
        <v>91100</v>
      </c>
      <c r="O1360" t="s">
        <v>76</v>
      </c>
      <c r="P1360">
        <v>740.09799999999996</v>
      </c>
      <c r="Q1360" t="s">
        <v>185</v>
      </c>
      <c r="R1360">
        <v>1976</v>
      </c>
      <c r="S1360" t="s">
        <v>69</v>
      </c>
      <c r="T1360">
        <f>VLOOKUP(Tableau2[[#This Row],[5. type transport]],'Taux émission CO2e'!$A$5:$D$16,4,0)</f>
        <v>0.16</v>
      </c>
      <c r="U1360">
        <f>VLOOKUP(Tableau2[[#This Row],[5. type transport]],'Taux émission CO2e'!$A$5:$B$16,2,0)</f>
        <v>0.3</v>
      </c>
      <c r="V1360">
        <f>VLOOKUP(Tableau2[[#This Row],[5. type transport]],'Taux émission CO2e'!$A$20:$D$31,4,0)</f>
        <v>6.7400000000000002E-2</v>
      </c>
      <c r="W1360">
        <f>VLOOKUP(Tableau2[[#This Row],[5. type transport]],'Taux émission CO2e'!$A$20:$B$31,2,0)</f>
        <v>0.7</v>
      </c>
      <c r="X1360" s="98">
        <f t="shared" si="43"/>
        <v>42.265516583999997</v>
      </c>
    </row>
    <row r="1361" spans="1:24" x14ac:dyDescent="0.25">
      <c r="A1361">
        <v>20220800118</v>
      </c>
      <c r="B1361" s="95">
        <v>44781</v>
      </c>
      <c r="C1361" s="102">
        <f>YEAR(Tableau2[[#This Row],[2. date saisie]])</f>
        <v>2022</v>
      </c>
      <c r="D1361" s="102">
        <f>MONTH(Tableau2[[#This Row],[2. date saisie]])</f>
        <v>8</v>
      </c>
      <c r="E1361" s="102" t="str">
        <f t="shared" si="42"/>
        <v>08</v>
      </c>
      <c r="F1361" s="102" t="str">
        <f>_xlfn.CONCAT(Tableau2[[#This Row],[2a]],Tableau2[[#This Row],[2c]])</f>
        <v>202208</v>
      </c>
      <c r="G1361" s="96">
        <v>1540270</v>
      </c>
      <c r="H1361">
        <v>150</v>
      </c>
      <c r="I1361" s="102">
        <f>Tableau2[[#This Row],[4. poids OT (kg)]]/1000</f>
        <v>0.15</v>
      </c>
      <c r="J1361" t="s">
        <v>47</v>
      </c>
      <c r="K1361">
        <v>140</v>
      </c>
      <c r="L1361">
        <v>76380</v>
      </c>
      <c r="M1361" t="s">
        <v>216</v>
      </c>
      <c r="N1361">
        <v>91100</v>
      </c>
      <c r="O1361" t="s">
        <v>76</v>
      </c>
      <c r="P1361">
        <v>173.22</v>
      </c>
      <c r="Q1361" t="s">
        <v>217</v>
      </c>
      <c r="R1361">
        <v>1997</v>
      </c>
      <c r="S1361" t="s">
        <v>78</v>
      </c>
      <c r="T1361">
        <f>VLOOKUP(Tableau2[[#This Row],[5. type transport]],'Taux émission CO2e'!$A$5:$D$16,4,0)</f>
        <v>0.16</v>
      </c>
      <c r="U1361">
        <f>VLOOKUP(Tableau2[[#This Row],[5. type transport]],'Taux émission CO2e'!$A$5:$B$16,2,0)</f>
        <v>0.3</v>
      </c>
      <c r="V1361">
        <f>VLOOKUP(Tableau2[[#This Row],[5. type transport]],'Taux émission CO2e'!$A$20:$D$31,4,0)</f>
        <v>6.7400000000000002E-2</v>
      </c>
      <c r="W1361">
        <f>VLOOKUP(Tableau2[[#This Row],[5. type transport]],'Taux émission CO2e'!$A$20:$B$31,2,0)</f>
        <v>0.7</v>
      </c>
      <c r="X1361" s="98">
        <f t="shared" si="43"/>
        <v>2.47306194</v>
      </c>
    </row>
    <row r="1362" spans="1:24" x14ac:dyDescent="0.25">
      <c r="A1362">
        <v>20220800118</v>
      </c>
      <c r="B1362" s="95">
        <v>44781</v>
      </c>
      <c r="C1362" s="102">
        <f>YEAR(Tableau2[[#This Row],[2. date saisie]])</f>
        <v>2022</v>
      </c>
      <c r="D1362" s="102">
        <f>MONTH(Tableau2[[#This Row],[2. date saisie]])</f>
        <v>8</v>
      </c>
      <c r="E1362" s="102" t="str">
        <f t="shared" si="42"/>
        <v>08</v>
      </c>
      <c r="F1362" s="102" t="str">
        <f>_xlfn.CONCAT(Tableau2[[#This Row],[2a]],Tableau2[[#This Row],[2c]])</f>
        <v>202208</v>
      </c>
      <c r="G1362" s="96">
        <v>1540440</v>
      </c>
      <c r="H1362">
        <v>685</v>
      </c>
      <c r="I1362" s="102">
        <f>Tableau2[[#This Row],[4. poids OT (kg)]]/1000</f>
        <v>0.68500000000000005</v>
      </c>
      <c r="J1362" t="s">
        <v>47</v>
      </c>
      <c r="K1362">
        <v>220</v>
      </c>
      <c r="L1362">
        <v>91100</v>
      </c>
      <c r="M1362" t="s">
        <v>70</v>
      </c>
      <c r="N1362">
        <v>59100</v>
      </c>
      <c r="O1362" t="s">
        <v>74</v>
      </c>
      <c r="P1362">
        <v>266.166</v>
      </c>
      <c r="Q1362" t="s">
        <v>72</v>
      </c>
      <c r="R1362">
        <v>1969</v>
      </c>
      <c r="S1362" t="s">
        <v>69</v>
      </c>
      <c r="T1362">
        <f>VLOOKUP(Tableau2[[#This Row],[5. type transport]],'Taux émission CO2e'!$A$5:$D$16,4,0)</f>
        <v>0.16</v>
      </c>
      <c r="U1362">
        <f>VLOOKUP(Tableau2[[#This Row],[5. type transport]],'Taux émission CO2e'!$A$5:$B$16,2,0)</f>
        <v>0.3</v>
      </c>
      <c r="V1362">
        <f>VLOOKUP(Tableau2[[#This Row],[5. type transport]],'Taux émission CO2e'!$A$20:$D$31,4,0)</f>
        <v>6.7400000000000002E-2</v>
      </c>
      <c r="W1362">
        <f>VLOOKUP(Tableau2[[#This Row],[5. type transport]],'Taux émission CO2e'!$A$20:$B$31,2,0)</f>
        <v>0.7</v>
      </c>
      <c r="X1362" s="98">
        <f t="shared" si="43"/>
        <v>17.353570717800004</v>
      </c>
    </row>
    <row r="1363" spans="1:24" x14ac:dyDescent="0.25">
      <c r="A1363">
        <v>20220800118</v>
      </c>
      <c r="B1363" s="95">
        <v>44781</v>
      </c>
      <c r="C1363" s="102">
        <f>YEAR(Tableau2[[#This Row],[2. date saisie]])</f>
        <v>2022</v>
      </c>
      <c r="D1363" s="102">
        <f>MONTH(Tableau2[[#This Row],[2. date saisie]])</f>
        <v>8</v>
      </c>
      <c r="E1363" s="102" t="str">
        <f t="shared" si="42"/>
        <v>08</v>
      </c>
      <c r="F1363" s="102" t="str">
        <f>_xlfn.CONCAT(Tableau2[[#This Row],[2a]],Tableau2[[#This Row],[2c]])</f>
        <v>202208</v>
      </c>
      <c r="G1363" s="96">
        <v>1540176</v>
      </c>
      <c r="H1363">
        <v>750</v>
      </c>
      <c r="I1363" s="102">
        <f>Tableau2[[#This Row],[4. poids OT (kg)]]/1000</f>
        <v>0.75</v>
      </c>
      <c r="J1363" t="s">
        <v>46</v>
      </c>
      <c r="K1363">
        <v>450</v>
      </c>
      <c r="L1363">
        <v>67100</v>
      </c>
      <c r="M1363" t="s">
        <v>73</v>
      </c>
      <c r="N1363">
        <v>91100</v>
      </c>
      <c r="O1363" t="s">
        <v>76</v>
      </c>
      <c r="P1363">
        <v>516.47400000000005</v>
      </c>
      <c r="Q1363" t="s">
        <v>75</v>
      </c>
      <c r="R1363">
        <v>1987</v>
      </c>
      <c r="S1363" t="s">
        <v>69</v>
      </c>
      <c r="T1363">
        <f>VLOOKUP(Tableau2[[#This Row],[5. type transport]],'Taux émission CO2e'!$A$5:$D$16,4,0)</f>
        <v>0.16</v>
      </c>
      <c r="U1363">
        <f>VLOOKUP(Tableau2[[#This Row],[5. type transport]],'Taux émission CO2e'!$A$5:$B$16,2,0)</f>
        <v>0.3</v>
      </c>
      <c r="V1363">
        <f>VLOOKUP(Tableau2[[#This Row],[5. type transport]],'Taux émission CO2e'!$A$20:$D$31,4,0)</f>
        <v>6.7400000000000002E-2</v>
      </c>
      <c r="W1363">
        <f>VLOOKUP(Tableau2[[#This Row],[5. type transport]],'Taux émission CO2e'!$A$20:$B$31,2,0)</f>
        <v>0.7</v>
      </c>
      <c r="X1363" s="98">
        <f t="shared" si="43"/>
        <v>36.868496490000012</v>
      </c>
    </row>
    <row r="1364" spans="1:24" x14ac:dyDescent="0.25">
      <c r="A1364">
        <v>20220800118</v>
      </c>
      <c r="B1364" s="95">
        <v>44782</v>
      </c>
      <c r="C1364" s="102">
        <f>YEAR(Tableau2[[#This Row],[2. date saisie]])</f>
        <v>2022</v>
      </c>
      <c r="D1364" s="102">
        <f>MONTH(Tableau2[[#This Row],[2. date saisie]])</f>
        <v>8</v>
      </c>
      <c r="E1364" s="102" t="str">
        <f t="shared" si="42"/>
        <v>08</v>
      </c>
      <c r="F1364" s="102" t="str">
        <f>_xlfn.CONCAT(Tableau2[[#This Row],[2a]],Tableau2[[#This Row],[2c]])</f>
        <v>202208</v>
      </c>
      <c r="G1364" s="96">
        <v>1540271</v>
      </c>
      <c r="H1364">
        <v>300</v>
      </c>
      <c r="I1364" s="102">
        <f>Tableau2[[#This Row],[4. poids OT (kg)]]/1000</f>
        <v>0.3</v>
      </c>
      <c r="J1364" t="s">
        <v>39</v>
      </c>
      <c r="K1364">
        <v>100</v>
      </c>
      <c r="L1364">
        <v>94440</v>
      </c>
      <c r="M1364" t="s">
        <v>87</v>
      </c>
      <c r="N1364">
        <v>91100</v>
      </c>
      <c r="O1364" t="s">
        <v>76</v>
      </c>
      <c r="P1364">
        <v>33.991</v>
      </c>
      <c r="Q1364" t="s">
        <v>88</v>
      </c>
      <c r="R1364">
        <v>1976</v>
      </c>
      <c r="S1364" t="s">
        <v>69</v>
      </c>
      <c r="T1364">
        <f>VLOOKUP(Tableau2[[#This Row],[5. type transport]],'Taux émission CO2e'!$A$5:$D$16,4,0)</f>
        <v>0.24099999999999999</v>
      </c>
      <c r="U1364">
        <f>VLOOKUP(Tableau2[[#This Row],[5. type transport]],'Taux émission CO2e'!$A$5:$B$16,2,0)</f>
        <v>1</v>
      </c>
      <c r="V1364">
        <f>VLOOKUP(Tableau2[[#This Row],[5. type transport]],'Taux émission CO2e'!$A$20:$D$31,4,0)</f>
        <v>0</v>
      </c>
      <c r="W1364">
        <f>VLOOKUP(Tableau2[[#This Row],[5. type transport]],'Taux émission CO2e'!$A$20:$B$31,2,0)</f>
        <v>0</v>
      </c>
      <c r="X1364" s="98">
        <f t="shared" si="43"/>
        <v>2.4575492999999997</v>
      </c>
    </row>
    <row r="1365" spans="1:24" x14ac:dyDescent="0.25">
      <c r="A1365">
        <v>20220800118</v>
      </c>
      <c r="B1365" s="95">
        <v>44782</v>
      </c>
      <c r="C1365" s="102">
        <f>YEAR(Tableau2[[#This Row],[2. date saisie]])</f>
        <v>2022</v>
      </c>
      <c r="D1365" s="102">
        <f>MONTH(Tableau2[[#This Row],[2. date saisie]])</f>
        <v>8</v>
      </c>
      <c r="E1365" s="102" t="str">
        <f t="shared" si="42"/>
        <v>08</v>
      </c>
      <c r="F1365" s="102" t="str">
        <f>_xlfn.CONCAT(Tableau2[[#This Row],[2a]],Tableau2[[#This Row],[2c]])</f>
        <v>202208</v>
      </c>
      <c r="G1365" s="96">
        <v>1540942</v>
      </c>
      <c r="H1365">
        <v>40</v>
      </c>
      <c r="I1365" s="102">
        <f>Tableau2[[#This Row],[4. poids OT (kg)]]/1000</f>
        <v>0.04</v>
      </c>
      <c r="J1365" t="s">
        <v>47</v>
      </c>
      <c r="K1365">
        <v>113</v>
      </c>
      <c r="L1365">
        <v>91100</v>
      </c>
      <c r="M1365" t="s">
        <v>70</v>
      </c>
      <c r="N1365">
        <v>59100</v>
      </c>
      <c r="O1365" t="s">
        <v>74</v>
      </c>
      <c r="P1365">
        <v>266.166</v>
      </c>
      <c r="Q1365" t="s">
        <v>72</v>
      </c>
      <c r="R1365">
        <v>1969</v>
      </c>
      <c r="S1365" t="s">
        <v>69</v>
      </c>
      <c r="T1365">
        <f>VLOOKUP(Tableau2[[#This Row],[5. type transport]],'Taux émission CO2e'!$A$5:$D$16,4,0)</f>
        <v>0.16</v>
      </c>
      <c r="U1365">
        <f>VLOOKUP(Tableau2[[#This Row],[5. type transport]],'Taux émission CO2e'!$A$5:$B$16,2,0)</f>
        <v>0.3</v>
      </c>
      <c r="V1365">
        <f>VLOOKUP(Tableau2[[#This Row],[5. type transport]],'Taux émission CO2e'!$A$20:$D$31,4,0)</f>
        <v>6.7400000000000002E-2</v>
      </c>
      <c r="W1365">
        <f>VLOOKUP(Tableau2[[#This Row],[5. type transport]],'Taux émission CO2e'!$A$20:$B$31,2,0)</f>
        <v>0.7</v>
      </c>
      <c r="X1365" s="98">
        <f t="shared" si="43"/>
        <v>1.0133471952000002</v>
      </c>
    </row>
    <row r="1366" spans="1:24" x14ac:dyDescent="0.25">
      <c r="A1366">
        <v>20220800118</v>
      </c>
      <c r="B1366" s="95">
        <v>44782</v>
      </c>
      <c r="C1366" s="102">
        <f>YEAR(Tableau2[[#This Row],[2. date saisie]])</f>
        <v>2022</v>
      </c>
      <c r="D1366" s="102">
        <f>MONTH(Tableau2[[#This Row],[2. date saisie]])</f>
        <v>8</v>
      </c>
      <c r="E1366" s="102" t="str">
        <f t="shared" si="42"/>
        <v>08</v>
      </c>
      <c r="F1366" s="102" t="str">
        <f>_xlfn.CONCAT(Tableau2[[#This Row],[2a]],Tableau2[[#This Row],[2c]])</f>
        <v>202208</v>
      </c>
      <c r="G1366" s="96">
        <v>1540784</v>
      </c>
      <c r="H1366">
        <v>86</v>
      </c>
      <c r="I1366" s="102">
        <f>Tableau2[[#This Row],[4. poids OT (kg)]]/1000</f>
        <v>8.5999999999999993E-2</v>
      </c>
      <c r="J1366" t="s">
        <v>47</v>
      </c>
      <c r="K1366">
        <v>173</v>
      </c>
      <c r="L1366">
        <v>91100</v>
      </c>
      <c r="M1366" t="s">
        <v>70</v>
      </c>
      <c r="N1366">
        <v>31390</v>
      </c>
      <c r="O1366" t="s">
        <v>195</v>
      </c>
      <c r="P1366">
        <v>715.00800000000004</v>
      </c>
      <c r="Q1366" t="s">
        <v>72</v>
      </c>
      <c r="R1366">
        <v>1969</v>
      </c>
      <c r="S1366" t="s">
        <v>69</v>
      </c>
      <c r="T1366">
        <f>VLOOKUP(Tableau2[[#This Row],[5. type transport]],'Taux émission CO2e'!$A$5:$D$16,4,0)</f>
        <v>0.16</v>
      </c>
      <c r="U1366">
        <f>VLOOKUP(Tableau2[[#This Row],[5. type transport]],'Taux émission CO2e'!$A$5:$B$16,2,0)</f>
        <v>0.3</v>
      </c>
      <c r="V1366">
        <f>VLOOKUP(Tableau2[[#This Row],[5. type transport]],'Taux émission CO2e'!$A$20:$D$31,4,0)</f>
        <v>6.7400000000000002E-2</v>
      </c>
      <c r="W1366">
        <f>VLOOKUP(Tableau2[[#This Row],[5. type transport]],'Taux émission CO2e'!$A$20:$B$31,2,0)</f>
        <v>0.7</v>
      </c>
      <c r="X1366" s="98">
        <f t="shared" si="43"/>
        <v>5.8526836838399996</v>
      </c>
    </row>
    <row r="1367" spans="1:24" x14ac:dyDescent="0.25">
      <c r="A1367">
        <v>20220800118</v>
      </c>
      <c r="B1367" s="95">
        <v>44782</v>
      </c>
      <c r="C1367" s="102">
        <f>YEAR(Tableau2[[#This Row],[2. date saisie]])</f>
        <v>2022</v>
      </c>
      <c r="D1367" s="102">
        <f>MONTH(Tableau2[[#This Row],[2. date saisie]])</f>
        <v>8</v>
      </c>
      <c r="E1367" s="102" t="str">
        <f t="shared" si="42"/>
        <v>08</v>
      </c>
      <c r="F1367" s="102" t="str">
        <f>_xlfn.CONCAT(Tableau2[[#This Row],[2a]],Tableau2[[#This Row],[2c]])</f>
        <v>202208</v>
      </c>
      <c r="G1367" s="96">
        <v>1538579</v>
      </c>
      <c r="H1367">
        <v>150</v>
      </c>
      <c r="I1367" s="102">
        <f>Tableau2[[#This Row],[4. poids OT (kg)]]/1000</f>
        <v>0.15</v>
      </c>
      <c r="J1367" t="s">
        <v>47</v>
      </c>
      <c r="K1367">
        <v>180</v>
      </c>
      <c r="L1367">
        <v>37220</v>
      </c>
      <c r="M1367" t="s">
        <v>254</v>
      </c>
      <c r="N1367">
        <v>91100</v>
      </c>
      <c r="O1367" t="s">
        <v>76</v>
      </c>
      <c r="P1367">
        <v>278.45800000000003</v>
      </c>
      <c r="Q1367" t="s">
        <v>256</v>
      </c>
      <c r="R1367">
        <v>1987</v>
      </c>
      <c r="S1367" t="s">
        <v>69</v>
      </c>
      <c r="T1367">
        <f>VLOOKUP(Tableau2[[#This Row],[5. type transport]],'Taux émission CO2e'!$A$5:$D$16,4,0)</f>
        <v>0.16</v>
      </c>
      <c r="U1367">
        <f>VLOOKUP(Tableau2[[#This Row],[5. type transport]],'Taux émission CO2e'!$A$5:$B$16,2,0)</f>
        <v>0.3</v>
      </c>
      <c r="V1367">
        <f>VLOOKUP(Tableau2[[#This Row],[5. type transport]],'Taux émission CO2e'!$A$20:$D$31,4,0)</f>
        <v>6.7400000000000002E-2</v>
      </c>
      <c r="W1367">
        <f>VLOOKUP(Tableau2[[#This Row],[5. type transport]],'Taux émission CO2e'!$A$20:$B$31,2,0)</f>
        <v>0.7</v>
      </c>
      <c r="X1367" s="98">
        <f t="shared" si="43"/>
        <v>3.9755448659999999</v>
      </c>
    </row>
    <row r="1368" spans="1:24" x14ac:dyDescent="0.25">
      <c r="A1368">
        <v>20220800118</v>
      </c>
      <c r="B1368" s="95">
        <v>44782</v>
      </c>
      <c r="C1368" s="102">
        <f>YEAR(Tableau2[[#This Row],[2. date saisie]])</f>
        <v>2022</v>
      </c>
      <c r="D1368" s="102">
        <f>MONTH(Tableau2[[#This Row],[2. date saisie]])</f>
        <v>8</v>
      </c>
      <c r="E1368" s="102" t="str">
        <f t="shared" si="42"/>
        <v>08</v>
      </c>
      <c r="F1368" s="102" t="str">
        <f>_xlfn.CONCAT(Tableau2[[#This Row],[2a]],Tableau2[[#This Row],[2c]])</f>
        <v>202208</v>
      </c>
      <c r="G1368" s="96">
        <v>1540930</v>
      </c>
      <c r="H1368">
        <v>450</v>
      </c>
      <c r="I1368" s="102">
        <f>Tableau2[[#This Row],[4. poids OT (kg)]]/1000</f>
        <v>0.45</v>
      </c>
      <c r="J1368" t="s">
        <v>47</v>
      </c>
      <c r="K1368">
        <v>220</v>
      </c>
      <c r="L1368">
        <v>54710</v>
      </c>
      <c r="M1368" t="s">
        <v>231</v>
      </c>
      <c r="N1368">
        <v>91100</v>
      </c>
      <c r="O1368" t="s">
        <v>76</v>
      </c>
      <c r="P1368">
        <v>376.16699999999997</v>
      </c>
      <c r="Q1368" t="s">
        <v>232</v>
      </c>
      <c r="R1368">
        <v>1995</v>
      </c>
      <c r="S1368" t="s">
        <v>69</v>
      </c>
      <c r="T1368">
        <f>VLOOKUP(Tableau2[[#This Row],[5. type transport]],'Taux émission CO2e'!$A$5:$D$16,4,0)</f>
        <v>0.16</v>
      </c>
      <c r="U1368">
        <f>VLOOKUP(Tableau2[[#This Row],[5. type transport]],'Taux émission CO2e'!$A$5:$B$16,2,0)</f>
        <v>0.3</v>
      </c>
      <c r="V1368">
        <f>VLOOKUP(Tableau2[[#This Row],[5. type transport]],'Taux émission CO2e'!$A$20:$D$31,4,0)</f>
        <v>6.7400000000000002E-2</v>
      </c>
      <c r="W1368">
        <f>VLOOKUP(Tableau2[[#This Row],[5. type transport]],'Taux émission CO2e'!$A$20:$B$31,2,0)</f>
        <v>0.7</v>
      </c>
      <c r="X1368" s="98">
        <f t="shared" si="43"/>
        <v>16.111608777000001</v>
      </c>
    </row>
    <row r="1369" spans="1:24" x14ac:dyDescent="0.25">
      <c r="A1369">
        <v>20220800118</v>
      </c>
      <c r="B1369" s="95">
        <v>44782</v>
      </c>
      <c r="C1369" s="102">
        <f>YEAR(Tableau2[[#This Row],[2. date saisie]])</f>
        <v>2022</v>
      </c>
      <c r="D1369" s="102">
        <f>MONTH(Tableau2[[#This Row],[2. date saisie]])</f>
        <v>8</v>
      </c>
      <c r="E1369" s="102" t="str">
        <f t="shared" si="42"/>
        <v>08</v>
      </c>
      <c r="F1369" s="102" t="str">
        <f>_xlfn.CONCAT(Tableau2[[#This Row],[2a]],Tableau2[[#This Row],[2c]])</f>
        <v>202208</v>
      </c>
      <c r="G1369" s="96">
        <v>1540755</v>
      </c>
      <c r="H1369">
        <v>450</v>
      </c>
      <c r="I1369" s="102">
        <f>Tableau2[[#This Row],[4. poids OT (kg)]]/1000</f>
        <v>0.45</v>
      </c>
      <c r="J1369" t="s">
        <v>47</v>
      </c>
      <c r="K1369">
        <v>300</v>
      </c>
      <c r="L1369">
        <v>39570</v>
      </c>
      <c r="M1369" t="s">
        <v>115</v>
      </c>
      <c r="N1369">
        <v>91100</v>
      </c>
      <c r="O1369" t="s">
        <v>76</v>
      </c>
      <c r="P1369">
        <v>380.58600000000001</v>
      </c>
      <c r="Q1369" t="s">
        <v>116</v>
      </c>
      <c r="R1369">
        <v>1986</v>
      </c>
      <c r="S1369" t="s">
        <v>69</v>
      </c>
      <c r="T1369">
        <f>VLOOKUP(Tableau2[[#This Row],[5. type transport]],'Taux émission CO2e'!$A$5:$D$16,4,0)</f>
        <v>0.16</v>
      </c>
      <c r="U1369">
        <f>VLOOKUP(Tableau2[[#This Row],[5. type transport]],'Taux émission CO2e'!$A$5:$B$16,2,0)</f>
        <v>0.3</v>
      </c>
      <c r="V1369">
        <f>VLOOKUP(Tableau2[[#This Row],[5. type transport]],'Taux émission CO2e'!$A$20:$D$31,4,0)</f>
        <v>6.7400000000000002E-2</v>
      </c>
      <c r="W1369">
        <f>VLOOKUP(Tableau2[[#This Row],[5. type transport]],'Taux émission CO2e'!$A$20:$B$31,2,0)</f>
        <v>0.7</v>
      </c>
      <c r="X1369" s="98">
        <f t="shared" si="43"/>
        <v>16.300878965999999</v>
      </c>
    </row>
    <row r="1370" spans="1:24" x14ac:dyDescent="0.25">
      <c r="A1370">
        <v>20220800118</v>
      </c>
      <c r="B1370" s="95">
        <v>44783</v>
      </c>
      <c r="C1370" s="102">
        <f>YEAR(Tableau2[[#This Row],[2. date saisie]])</f>
        <v>2022</v>
      </c>
      <c r="D1370" s="102">
        <f>MONTH(Tableau2[[#This Row],[2. date saisie]])</f>
        <v>8</v>
      </c>
      <c r="E1370" s="102" t="str">
        <f t="shared" si="42"/>
        <v>08</v>
      </c>
      <c r="F1370" s="102" t="str">
        <f>_xlfn.CONCAT(Tableau2[[#This Row],[2a]],Tableau2[[#This Row],[2c]])</f>
        <v>202208</v>
      </c>
      <c r="G1370" s="96">
        <v>1541161</v>
      </c>
      <c r="H1370">
        <v>428</v>
      </c>
      <c r="I1370" s="102">
        <f>Tableau2[[#This Row],[4. poids OT (kg)]]/1000</f>
        <v>0.42799999999999999</v>
      </c>
      <c r="J1370" t="s">
        <v>47</v>
      </c>
      <c r="K1370">
        <v>215</v>
      </c>
      <c r="L1370">
        <v>91100</v>
      </c>
      <c r="M1370" t="s">
        <v>70</v>
      </c>
      <c r="N1370">
        <v>59810</v>
      </c>
      <c r="O1370" t="s">
        <v>104</v>
      </c>
      <c r="P1370">
        <v>248.797</v>
      </c>
      <c r="Q1370" t="s">
        <v>72</v>
      </c>
      <c r="R1370">
        <v>1969</v>
      </c>
      <c r="S1370" t="s">
        <v>69</v>
      </c>
      <c r="T1370">
        <f>VLOOKUP(Tableau2[[#This Row],[5. type transport]],'Taux émission CO2e'!$A$5:$D$16,4,0)</f>
        <v>0.16</v>
      </c>
      <c r="U1370">
        <f>VLOOKUP(Tableau2[[#This Row],[5. type transport]],'Taux émission CO2e'!$A$5:$B$16,2,0)</f>
        <v>0.3</v>
      </c>
      <c r="V1370">
        <f>VLOOKUP(Tableau2[[#This Row],[5. type transport]],'Taux émission CO2e'!$A$20:$D$31,4,0)</f>
        <v>6.7400000000000002E-2</v>
      </c>
      <c r="W1370">
        <f>VLOOKUP(Tableau2[[#This Row],[5. type transport]],'Taux émission CO2e'!$A$20:$B$31,2,0)</f>
        <v>0.7</v>
      </c>
      <c r="X1370" s="98">
        <f t="shared" si="43"/>
        <v>10.135253340879999</v>
      </c>
    </row>
    <row r="1371" spans="1:24" x14ac:dyDescent="0.25">
      <c r="A1371">
        <v>20220800118</v>
      </c>
      <c r="B1371" s="95">
        <v>44783</v>
      </c>
      <c r="C1371" s="102">
        <f>YEAR(Tableau2[[#This Row],[2. date saisie]])</f>
        <v>2022</v>
      </c>
      <c r="D1371" s="102">
        <f>MONTH(Tableau2[[#This Row],[2. date saisie]])</f>
        <v>8</v>
      </c>
      <c r="E1371" s="102" t="str">
        <f t="shared" si="42"/>
        <v>08</v>
      </c>
      <c r="F1371" s="102" t="str">
        <f>_xlfn.CONCAT(Tableau2[[#This Row],[2a]],Tableau2[[#This Row],[2c]])</f>
        <v>202208</v>
      </c>
      <c r="G1371" s="96">
        <v>1541160</v>
      </c>
      <c r="H1371">
        <v>685</v>
      </c>
      <c r="I1371" s="102">
        <f>Tableau2[[#This Row],[4. poids OT (kg)]]/1000</f>
        <v>0.68500000000000005</v>
      </c>
      <c r="J1371" t="s">
        <v>47</v>
      </c>
      <c r="K1371">
        <v>250</v>
      </c>
      <c r="L1371">
        <v>91100</v>
      </c>
      <c r="M1371" t="s">
        <v>70</v>
      </c>
      <c r="N1371">
        <v>80090</v>
      </c>
      <c r="O1371" t="s">
        <v>193</v>
      </c>
      <c r="P1371">
        <v>188.583</v>
      </c>
      <c r="Q1371" t="s">
        <v>72</v>
      </c>
      <c r="R1371">
        <v>1969</v>
      </c>
      <c r="S1371" t="s">
        <v>69</v>
      </c>
      <c r="T1371">
        <f>VLOOKUP(Tableau2[[#This Row],[5. type transport]],'Taux émission CO2e'!$A$5:$D$16,4,0)</f>
        <v>0.16</v>
      </c>
      <c r="U1371">
        <f>VLOOKUP(Tableau2[[#This Row],[5. type transport]],'Taux émission CO2e'!$A$5:$B$16,2,0)</f>
        <v>0.3</v>
      </c>
      <c r="V1371">
        <f>VLOOKUP(Tableau2[[#This Row],[5. type transport]],'Taux émission CO2e'!$A$20:$D$31,4,0)</f>
        <v>6.7400000000000002E-2</v>
      </c>
      <c r="W1371">
        <f>VLOOKUP(Tableau2[[#This Row],[5. type transport]],'Taux émission CO2e'!$A$20:$B$31,2,0)</f>
        <v>0.7</v>
      </c>
      <c r="X1371" s="98">
        <f t="shared" si="43"/>
        <v>12.295291008900001</v>
      </c>
    </row>
    <row r="1372" spans="1:24" x14ac:dyDescent="0.25">
      <c r="A1372">
        <v>20220800118</v>
      </c>
      <c r="B1372" s="95">
        <v>44783</v>
      </c>
      <c r="C1372" s="102">
        <f>YEAR(Tableau2[[#This Row],[2. date saisie]])</f>
        <v>2022</v>
      </c>
      <c r="D1372" s="102">
        <f>MONTH(Tableau2[[#This Row],[2. date saisie]])</f>
        <v>8</v>
      </c>
      <c r="E1372" s="102" t="str">
        <f t="shared" si="42"/>
        <v>08</v>
      </c>
      <c r="F1372" s="102" t="str">
        <f>_xlfn.CONCAT(Tableau2[[#This Row],[2a]],Tableau2[[#This Row],[2c]])</f>
        <v>202208</v>
      </c>
      <c r="G1372" s="96">
        <v>1541284</v>
      </c>
      <c r="H1372">
        <v>2200</v>
      </c>
      <c r="I1372" s="102">
        <f>Tableau2[[#This Row],[4. poids OT (kg)]]/1000</f>
        <v>2.2000000000000002</v>
      </c>
      <c r="J1372" t="s">
        <v>44</v>
      </c>
      <c r="K1372">
        <v>380</v>
      </c>
      <c r="L1372">
        <v>91100</v>
      </c>
      <c r="M1372" t="s">
        <v>70</v>
      </c>
      <c r="N1372">
        <v>59810</v>
      </c>
      <c r="O1372" t="s">
        <v>104</v>
      </c>
      <c r="P1372">
        <v>248.797</v>
      </c>
      <c r="Q1372" t="s">
        <v>72</v>
      </c>
      <c r="R1372">
        <v>1969</v>
      </c>
      <c r="S1372" t="s">
        <v>69</v>
      </c>
      <c r="T1372">
        <f>VLOOKUP(Tableau2[[#This Row],[5. type transport]],'Taux émission CO2e'!$A$5:$D$16,4,0)</f>
        <v>0.16</v>
      </c>
      <c r="U1372">
        <f>VLOOKUP(Tableau2[[#This Row],[5. type transport]],'Taux émission CO2e'!$A$5:$B$16,2,0)</f>
        <v>1</v>
      </c>
      <c r="V1372">
        <f>VLOOKUP(Tableau2[[#This Row],[5. type transport]],'Taux émission CO2e'!$A$20:$D$31,4,0)</f>
        <v>0</v>
      </c>
      <c r="W1372">
        <f>VLOOKUP(Tableau2[[#This Row],[5. type transport]],'Taux émission CO2e'!$A$20:$B$31,2,0)</f>
        <v>0</v>
      </c>
      <c r="X1372" s="98">
        <f t="shared" si="43"/>
        <v>87.576544000000013</v>
      </c>
    </row>
    <row r="1373" spans="1:24" x14ac:dyDescent="0.25">
      <c r="A1373">
        <v>20220800118</v>
      </c>
      <c r="B1373" s="95">
        <v>44784</v>
      </c>
      <c r="C1373" s="102">
        <f>YEAR(Tableau2[[#This Row],[2. date saisie]])</f>
        <v>2022</v>
      </c>
      <c r="D1373" s="102">
        <f>MONTH(Tableau2[[#This Row],[2. date saisie]])</f>
        <v>8</v>
      </c>
      <c r="E1373" s="102" t="str">
        <f t="shared" si="42"/>
        <v>08</v>
      </c>
      <c r="F1373" s="102" t="str">
        <f>_xlfn.CONCAT(Tableau2[[#This Row],[2a]],Tableau2[[#This Row],[2c]])</f>
        <v>202208</v>
      </c>
      <c r="G1373" s="96">
        <v>1541145</v>
      </c>
      <c r="H1373">
        <v>300</v>
      </c>
      <c r="I1373" s="102">
        <f>Tableau2[[#This Row],[4. poids OT (kg)]]/1000</f>
        <v>0.3</v>
      </c>
      <c r="J1373" t="s">
        <v>47</v>
      </c>
      <c r="K1373">
        <v>185</v>
      </c>
      <c r="L1373">
        <v>59243</v>
      </c>
      <c r="M1373" t="s">
        <v>117</v>
      </c>
      <c r="N1373">
        <v>91100</v>
      </c>
      <c r="O1373" t="s">
        <v>76</v>
      </c>
      <c r="P1373">
        <v>251.91900000000001</v>
      </c>
      <c r="Q1373" t="s">
        <v>118</v>
      </c>
      <c r="R1373">
        <v>1978</v>
      </c>
      <c r="S1373" t="s">
        <v>78</v>
      </c>
      <c r="T1373">
        <f>VLOOKUP(Tableau2[[#This Row],[5. type transport]],'Taux émission CO2e'!$A$5:$D$16,4,0)</f>
        <v>0.16</v>
      </c>
      <c r="U1373">
        <f>VLOOKUP(Tableau2[[#This Row],[5. type transport]],'Taux émission CO2e'!$A$5:$B$16,2,0)</f>
        <v>0.3</v>
      </c>
      <c r="V1373">
        <f>VLOOKUP(Tableau2[[#This Row],[5. type transport]],'Taux émission CO2e'!$A$20:$D$31,4,0)</f>
        <v>6.7400000000000002E-2</v>
      </c>
      <c r="W1373">
        <f>VLOOKUP(Tableau2[[#This Row],[5. type transport]],'Taux émission CO2e'!$A$20:$B$31,2,0)</f>
        <v>0.7</v>
      </c>
      <c r="X1373" s="98">
        <f t="shared" si="43"/>
        <v>7.1932951260000006</v>
      </c>
    </row>
    <row r="1374" spans="1:24" x14ac:dyDescent="0.25">
      <c r="A1374">
        <v>20220800118</v>
      </c>
      <c r="B1374" s="95">
        <v>44784</v>
      </c>
      <c r="C1374" s="102">
        <f>YEAR(Tableau2[[#This Row],[2. date saisie]])</f>
        <v>2022</v>
      </c>
      <c r="D1374" s="102">
        <f>MONTH(Tableau2[[#This Row],[2. date saisie]])</f>
        <v>8</v>
      </c>
      <c r="E1374" s="102" t="str">
        <f t="shared" si="42"/>
        <v>08</v>
      </c>
      <c r="F1374" s="102" t="str">
        <f>_xlfn.CONCAT(Tableau2[[#This Row],[2a]],Tableau2[[#This Row],[2c]])</f>
        <v>202208</v>
      </c>
      <c r="G1374" s="96">
        <v>1541152</v>
      </c>
      <c r="H1374">
        <v>300</v>
      </c>
      <c r="I1374" s="102">
        <f>Tableau2[[#This Row],[4. poids OT (kg)]]/1000</f>
        <v>0.3</v>
      </c>
      <c r="J1374" t="s">
        <v>47</v>
      </c>
      <c r="K1374">
        <v>200</v>
      </c>
      <c r="L1374">
        <v>59200</v>
      </c>
      <c r="M1374" t="s">
        <v>218</v>
      </c>
      <c r="N1374">
        <v>91100</v>
      </c>
      <c r="O1374" t="s">
        <v>76</v>
      </c>
      <c r="P1374">
        <v>266.87799999999999</v>
      </c>
      <c r="Q1374" t="s">
        <v>219</v>
      </c>
      <c r="R1374">
        <v>1970</v>
      </c>
      <c r="S1374" t="s">
        <v>78</v>
      </c>
      <c r="T1374">
        <f>VLOOKUP(Tableau2[[#This Row],[5. type transport]],'Taux émission CO2e'!$A$5:$D$16,4,0)</f>
        <v>0.16</v>
      </c>
      <c r="U1374">
        <f>VLOOKUP(Tableau2[[#This Row],[5. type transport]],'Taux émission CO2e'!$A$5:$B$16,2,0)</f>
        <v>0.3</v>
      </c>
      <c r="V1374">
        <f>VLOOKUP(Tableau2[[#This Row],[5. type transport]],'Taux émission CO2e'!$A$20:$D$31,4,0)</f>
        <v>6.7400000000000002E-2</v>
      </c>
      <c r="W1374">
        <f>VLOOKUP(Tableau2[[#This Row],[5. type transport]],'Taux émission CO2e'!$A$20:$B$31,2,0)</f>
        <v>0.7</v>
      </c>
      <c r="X1374" s="98">
        <f t="shared" si="43"/>
        <v>7.6204344119999998</v>
      </c>
    </row>
    <row r="1375" spans="1:24" x14ac:dyDescent="0.25">
      <c r="A1375">
        <v>20220800118</v>
      </c>
      <c r="B1375" s="95">
        <v>44784</v>
      </c>
      <c r="C1375" s="102">
        <f>YEAR(Tableau2[[#This Row],[2. date saisie]])</f>
        <v>2022</v>
      </c>
      <c r="D1375" s="102">
        <f>MONTH(Tableau2[[#This Row],[2. date saisie]])</f>
        <v>8</v>
      </c>
      <c r="E1375" s="102" t="str">
        <f t="shared" si="42"/>
        <v>08</v>
      </c>
      <c r="F1375" s="102" t="str">
        <f>_xlfn.CONCAT(Tableau2[[#This Row],[2a]],Tableau2[[#This Row],[2c]])</f>
        <v>202208</v>
      </c>
      <c r="G1375" s="96">
        <v>1541421</v>
      </c>
      <c r="H1375">
        <v>321</v>
      </c>
      <c r="I1375" s="102">
        <f>Tableau2[[#This Row],[4. poids OT (kg)]]/1000</f>
        <v>0.32100000000000001</v>
      </c>
      <c r="J1375" t="s">
        <v>47</v>
      </c>
      <c r="K1375">
        <v>200</v>
      </c>
      <c r="L1375">
        <v>91100</v>
      </c>
      <c r="M1375" t="s">
        <v>70</v>
      </c>
      <c r="N1375">
        <v>76380</v>
      </c>
      <c r="O1375" t="s">
        <v>186</v>
      </c>
      <c r="P1375">
        <v>173.74600000000001</v>
      </c>
      <c r="Q1375" t="s">
        <v>72</v>
      </c>
      <c r="R1375">
        <v>1969</v>
      </c>
      <c r="S1375" t="s">
        <v>69</v>
      </c>
      <c r="T1375">
        <f>VLOOKUP(Tableau2[[#This Row],[5. type transport]],'Taux émission CO2e'!$A$5:$D$16,4,0)</f>
        <v>0.16</v>
      </c>
      <c r="U1375">
        <f>VLOOKUP(Tableau2[[#This Row],[5. type transport]],'Taux émission CO2e'!$A$5:$B$16,2,0)</f>
        <v>0.3</v>
      </c>
      <c r="V1375">
        <f>VLOOKUP(Tableau2[[#This Row],[5. type transport]],'Taux émission CO2e'!$A$20:$D$31,4,0)</f>
        <v>6.7400000000000002E-2</v>
      </c>
      <c r="W1375">
        <f>VLOOKUP(Tableau2[[#This Row],[5. type transport]],'Taux émission CO2e'!$A$20:$B$31,2,0)</f>
        <v>0.7</v>
      </c>
      <c r="X1375" s="98">
        <f t="shared" si="43"/>
        <v>5.3084233138800005</v>
      </c>
    </row>
    <row r="1376" spans="1:24" x14ac:dyDescent="0.25">
      <c r="A1376">
        <v>20220800118</v>
      </c>
      <c r="B1376" s="95">
        <v>44784</v>
      </c>
      <c r="C1376" s="102">
        <f>YEAR(Tableau2[[#This Row],[2. date saisie]])</f>
        <v>2022</v>
      </c>
      <c r="D1376" s="102">
        <f>MONTH(Tableau2[[#This Row],[2. date saisie]])</f>
        <v>8</v>
      </c>
      <c r="E1376" s="102" t="str">
        <f t="shared" si="42"/>
        <v>08</v>
      </c>
      <c r="F1376" s="102" t="str">
        <f>_xlfn.CONCAT(Tableau2[[#This Row],[2a]],Tableau2[[#This Row],[2c]])</f>
        <v>202208</v>
      </c>
      <c r="G1376" s="96">
        <v>1541502</v>
      </c>
      <c r="H1376">
        <v>532</v>
      </c>
      <c r="I1376" s="102">
        <f>Tableau2[[#This Row],[4. poids OT (kg)]]/1000</f>
        <v>0.53200000000000003</v>
      </c>
      <c r="J1376" t="s">
        <v>47</v>
      </c>
      <c r="K1376">
        <v>300</v>
      </c>
      <c r="L1376">
        <v>91100</v>
      </c>
      <c r="M1376" t="s">
        <v>70</v>
      </c>
      <c r="N1376">
        <v>8090</v>
      </c>
      <c r="O1376" t="s">
        <v>81</v>
      </c>
      <c r="P1376">
        <v>256.911</v>
      </c>
      <c r="Q1376" t="s">
        <v>72</v>
      </c>
      <c r="R1376">
        <v>1969</v>
      </c>
      <c r="S1376" t="s">
        <v>69</v>
      </c>
      <c r="T1376">
        <f>VLOOKUP(Tableau2[[#This Row],[5. type transport]],'Taux émission CO2e'!$A$5:$D$16,4,0)</f>
        <v>0.16</v>
      </c>
      <c r="U1376">
        <f>VLOOKUP(Tableau2[[#This Row],[5. type transport]],'Taux émission CO2e'!$A$5:$B$16,2,0)</f>
        <v>0.3</v>
      </c>
      <c r="V1376">
        <f>VLOOKUP(Tableau2[[#This Row],[5. type transport]],'Taux émission CO2e'!$A$20:$D$31,4,0)</f>
        <v>6.7400000000000002E-2</v>
      </c>
      <c r="W1376">
        <f>VLOOKUP(Tableau2[[#This Row],[5. type transport]],'Taux émission CO2e'!$A$20:$B$31,2,0)</f>
        <v>0.7</v>
      </c>
      <c r="X1376" s="98">
        <f t="shared" si="43"/>
        <v>13.008883737360001</v>
      </c>
    </row>
    <row r="1377" spans="1:24" x14ac:dyDescent="0.25">
      <c r="A1377">
        <v>20220800118</v>
      </c>
      <c r="B1377" s="95">
        <v>44785</v>
      </c>
      <c r="C1377" s="102">
        <f>YEAR(Tableau2[[#This Row],[2. date saisie]])</f>
        <v>2022</v>
      </c>
      <c r="D1377" s="102">
        <f>MONTH(Tableau2[[#This Row],[2. date saisie]])</f>
        <v>8</v>
      </c>
      <c r="E1377" s="102" t="str">
        <f t="shared" si="42"/>
        <v>08</v>
      </c>
      <c r="F1377" s="102" t="str">
        <f>_xlfn.CONCAT(Tableau2[[#This Row],[2a]],Tableau2[[#This Row],[2c]])</f>
        <v>202208</v>
      </c>
      <c r="G1377" s="96">
        <v>1541808</v>
      </c>
      <c r="H1377">
        <v>44</v>
      </c>
      <c r="I1377" s="102">
        <f>Tableau2[[#This Row],[4. poids OT (kg)]]/1000</f>
        <v>4.3999999999999997E-2</v>
      </c>
      <c r="J1377" t="s">
        <v>46</v>
      </c>
      <c r="K1377">
        <v>80</v>
      </c>
      <c r="L1377">
        <v>91100</v>
      </c>
      <c r="M1377" t="s">
        <v>70</v>
      </c>
      <c r="N1377">
        <v>92160</v>
      </c>
      <c r="O1377" t="s">
        <v>262</v>
      </c>
      <c r="P1377">
        <v>28.826000000000001</v>
      </c>
      <c r="Q1377" t="s">
        <v>72</v>
      </c>
      <c r="R1377">
        <v>1969</v>
      </c>
      <c r="S1377" t="s">
        <v>69</v>
      </c>
      <c r="T1377">
        <f>VLOOKUP(Tableau2[[#This Row],[5. type transport]],'Taux émission CO2e'!$A$5:$D$16,4,0)</f>
        <v>0.16</v>
      </c>
      <c r="U1377">
        <f>VLOOKUP(Tableau2[[#This Row],[5. type transport]],'Taux émission CO2e'!$A$5:$B$16,2,0)</f>
        <v>0.3</v>
      </c>
      <c r="V1377">
        <f>VLOOKUP(Tableau2[[#This Row],[5. type transport]],'Taux émission CO2e'!$A$20:$D$31,4,0)</f>
        <v>6.7400000000000002E-2</v>
      </c>
      <c r="W1377">
        <f>VLOOKUP(Tableau2[[#This Row],[5. type transport]],'Taux émission CO2e'!$A$20:$B$31,2,0)</f>
        <v>0.7</v>
      </c>
      <c r="X1377" s="98">
        <f t="shared" si="43"/>
        <v>0.12072098192</v>
      </c>
    </row>
    <row r="1378" spans="1:24" x14ac:dyDescent="0.25">
      <c r="A1378">
        <v>20220800118</v>
      </c>
      <c r="B1378" s="95">
        <v>44785</v>
      </c>
      <c r="C1378" s="102">
        <f>YEAR(Tableau2[[#This Row],[2. date saisie]])</f>
        <v>2022</v>
      </c>
      <c r="D1378" s="102">
        <f>MONTH(Tableau2[[#This Row],[2. date saisie]])</f>
        <v>8</v>
      </c>
      <c r="E1378" s="102" t="str">
        <f t="shared" si="42"/>
        <v>08</v>
      </c>
      <c r="F1378" s="102" t="str">
        <f>_xlfn.CONCAT(Tableau2[[#This Row],[2a]],Tableau2[[#This Row],[2c]])</f>
        <v>202208</v>
      </c>
      <c r="G1378" s="96">
        <v>1541809</v>
      </c>
      <c r="H1378">
        <v>257</v>
      </c>
      <c r="I1378" s="102">
        <f>Tableau2[[#This Row],[4. poids OT (kg)]]/1000</f>
        <v>0.25700000000000001</v>
      </c>
      <c r="J1378" t="s">
        <v>47</v>
      </c>
      <c r="K1378">
        <v>130</v>
      </c>
      <c r="L1378">
        <v>91100</v>
      </c>
      <c r="M1378" t="s">
        <v>70</v>
      </c>
      <c r="N1378">
        <v>39570</v>
      </c>
      <c r="O1378" t="s">
        <v>105</v>
      </c>
      <c r="P1378">
        <v>380.45499999999998</v>
      </c>
      <c r="Q1378" t="s">
        <v>72</v>
      </c>
      <c r="R1378">
        <v>1969</v>
      </c>
      <c r="S1378" t="s">
        <v>69</v>
      </c>
      <c r="T1378">
        <f>VLOOKUP(Tableau2[[#This Row],[5. type transport]],'Taux émission CO2e'!$A$5:$D$16,4,0)</f>
        <v>0.16</v>
      </c>
      <c r="U1378">
        <f>VLOOKUP(Tableau2[[#This Row],[5. type transport]],'Taux émission CO2e'!$A$5:$B$16,2,0)</f>
        <v>0.3</v>
      </c>
      <c r="V1378">
        <f>VLOOKUP(Tableau2[[#This Row],[5. type transport]],'Taux émission CO2e'!$A$20:$D$31,4,0)</f>
        <v>6.7400000000000002E-2</v>
      </c>
      <c r="W1378">
        <f>VLOOKUP(Tableau2[[#This Row],[5. type transport]],'Taux émission CO2e'!$A$20:$B$31,2,0)</f>
        <v>0.7</v>
      </c>
      <c r="X1378" s="98">
        <f t="shared" si="43"/>
        <v>9.3064086733</v>
      </c>
    </row>
    <row r="1379" spans="1:24" x14ac:dyDescent="0.25">
      <c r="A1379">
        <v>20220800118</v>
      </c>
      <c r="B1379" s="95">
        <v>44785</v>
      </c>
      <c r="C1379" s="102">
        <f>YEAR(Tableau2[[#This Row],[2. date saisie]])</f>
        <v>2022</v>
      </c>
      <c r="D1379" s="102">
        <f>MONTH(Tableau2[[#This Row],[2. date saisie]])</f>
        <v>8</v>
      </c>
      <c r="E1379" s="102" t="str">
        <f t="shared" si="42"/>
        <v>08</v>
      </c>
      <c r="F1379" s="102" t="str">
        <f>_xlfn.CONCAT(Tableau2[[#This Row],[2a]],Tableau2[[#This Row],[2c]])</f>
        <v>202208</v>
      </c>
      <c r="G1379" s="96">
        <v>1541925</v>
      </c>
      <c r="H1379">
        <v>150</v>
      </c>
      <c r="I1379" s="102">
        <f>Tableau2[[#This Row],[4. poids OT (kg)]]/1000</f>
        <v>0.15</v>
      </c>
      <c r="J1379" t="s">
        <v>46</v>
      </c>
      <c r="K1379">
        <v>165</v>
      </c>
      <c r="L1379">
        <v>40300</v>
      </c>
      <c r="M1379" t="s">
        <v>92</v>
      </c>
      <c r="N1379">
        <v>91100</v>
      </c>
      <c r="O1379" t="s">
        <v>76</v>
      </c>
      <c r="P1379">
        <v>752.09199999999998</v>
      </c>
      <c r="Q1379" t="s">
        <v>93</v>
      </c>
      <c r="R1379">
        <v>1973</v>
      </c>
      <c r="S1379" t="s">
        <v>78</v>
      </c>
      <c r="T1379">
        <f>VLOOKUP(Tableau2[[#This Row],[5. type transport]],'Taux émission CO2e'!$A$5:$D$16,4,0)</f>
        <v>0.16</v>
      </c>
      <c r="U1379">
        <f>VLOOKUP(Tableau2[[#This Row],[5. type transport]],'Taux émission CO2e'!$A$5:$B$16,2,0)</f>
        <v>0.3</v>
      </c>
      <c r="V1379">
        <f>VLOOKUP(Tableau2[[#This Row],[5. type transport]],'Taux émission CO2e'!$A$20:$D$31,4,0)</f>
        <v>6.7400000000000002E-2</v>
      </c>
      <c r="W1379">
        <f>VLOOKUP(Tableau2[[#This Row],[5. type transport]],'Taux émission CO2e'!$A$20:$B$31,2,0)</f>
        <v>0.7</v>
      </c>
      <c r="X1379" s="98">
        <f t="shared" si="43"/>
        <v>10.737617484000001</v>
      </c>
    </row>
    <row r="1380" spans="1:24" x14ac:dyDescent="0.25">
      <c r="A1380">
        <v>20220800118</v>
      </c>
      <c r="B1380" s="95">
        <v>44785</v>
      </c>
      <c r="C1380" s="102">
        <f>YEAR(Tableau2[[#This Row],[2. date saisie]])</f>
        <v>2022</v>
      </c>
      <c r="D1380" s="102">
        <f>MONTH(Tableau2[[#This Row],[2. date saisie]])</f>
        <v>8</v>
      </c>
      <c r="E1380" s="102" t="str">
        <f t="shared" si="42"/>
        <v>08</v>
      </c>
      <c r="F1380" s="102" t="str">
        <f>_xlfn.CONCAT(Tableau2[[#This Row],[2a]],Tableau2[[#This Row],[2c]])</f>
        <v>202208</v>
      </c>
      <c r="G1380" s="96">
        <v>1541365</v>
      </c>
      <c r="H1380">
        <v>300</v>
      </c>
      <c r="I1380" s="102">
        <f>Tableau2[[#This Row],[4. poids OT (kg)]]/1000</f>
        <v>0.3</v>
      </c>
      <c r="J1380" t="s">
        <v>47</v>
      </c>
      <c r="K1380">
        <v>200</v>
      </c>
      <c r="L1380">
        <v>76380</v>
      </c>
      <c r="M1380" t="s">
        <v>216</v>
      </c>
      <c r="N1380">
        <v>91100</v>
      </c>
      <c r="O1380" t="s">
        <v>76</v>
      </c>
      <c r="P1380">
        <v>173.22</v>
      </c>
      <c r="Q1380" t="s">
        <v>217</v>
      </c>
      <c r="R1380">
        <v>1997</v>
      </c>
      <c r="S1380" t="s">
        <v>78</v>
      </c>
      <c r="T1380">
        <f>VLOOKUP(Tableau2[[#This Row],[5. type transport]],'Taux émission CO2e'!$A$5:$D$16,4,0)</f>
        <v>0.16</v>
      </c>
      <c r="U1380">
        <f>VLOOKUP(Tableau2[[#This Row],[5. type transport]],'Taux émission CO2e'!$A$5:$B$16,2,0)</f>
        <v>0.3</v>
      </c>
      <c r="V1380">
        <f>VLOOKUP(Tableau2[[#This Row],[5. type transport]],'Taux émission CO2e'!$A$20:$D$31,4,0)</f>
        <v>6.7400000000000002E-2</v>
      </c>
      <c r="W1380">
        <f>VLOOKUP(Tableau2[[#This Row],[5. type transport]],'Taux émission CO2e'!$A$20:$B$31,2,0)</f>
        <v>0.7</v>
      </c>
      <c r="X1380" s="98">
        <f t="shared" si="43"/>
        <v>4.94612388</v>
      </c>
    </row>
    <row r="1381" spans="1:24" x14ac:dyDescent="0.25">
      <c r="A1381">
        <v>20220800118</v>
      </c>
      <c r="B1381" s="95">
        <v>44785</v>
      </c>
      <c r="C1381" s="102">
        <f>YEAR(Tableau2[[#This Row],[2. date saisie]])</f>
        <v>2022</v>
      </c>
      <c r="D1381" s="102">
        <f>MONTH(Tableau2[[#This Row],[2. date saisie]])</f>
        <v>8</v>
      </c>
      <c r="E1381" s="102" t="str">
        <f t="shared" si="42"/>
        <v>08</v>
      </c>
      <c r="F1381" s="102" t="str">
        <f>_xlfn.CONCAT(Tableau2[[#This Row],[2a]],Tableau2[[#This Row],[2c]])</f>
        <v>202208</v>
      </c>
      <c r="G1381" s="96">
        <v>1541554</v>
      </c>
      <c r="H1381">
        <v>300</v>
      </c>
      <c r="I1381" s="102">
        <f>Tableau2[[#This Row],[4. poids OT (kg)]]/1000</f>
        <v>0.3</v>
      </c>
      <c r="J1381" t="s">
        <v>47</v>
      </c>
      <c r="K1381">
        <v>260</v>
      </c>
      <c r="L1381">
        <v>8090</v>
      </c>
      <c r="M1381" t="s">
        <v>81</v>
      </c>
      <c r="N1381">
        <v>91100</v>
      </c>
      <c r="O1381" t="s">
        <v>76</v>
      </c>
      <c r="P1381">
        <v>258.04300000000001</v>
      </c>
      <c r="Q1381" t="s">
        <v>124</v>
      </c>
      <c r="R1381">
        <v>1992</v>
      </c>
      <c r="S1381" t="s">
        <v>78</v>
      </c>
      <c r="T1381">
        <f>VLOOKUP(Tableau2[[#This Row],[5. type transport]],'Taux émission CO2e'!$A$5:$D$16,4,0)</f>
        <v>0.16</v>
      </c>
      <c r="U1381">
        <f>VLOOKUP(Tableau2[[#This Row],[5. type transport]],'Taux émission CO2e'!$A$5:$B$16,2,0)</f>
        <v>0.3</v>
      </c>
      <c r="V1381">
        <f>VLOOKUP(Tableau2[[#This Row],[5. type transport]],'Taux émission CO2e'!$A$20:$D$31,4,0)</f>
        <v>6.7400000000000002E-2</v>
      </c>
      <c r="W1381">
        <f>VLOOKUP(Tableau2[[#This Row],[5. type transport]],'Taux émission CO2e'!$A$20:$B$31,2,0)</f>
        <v>0.7</v>
      </c>
      <c r="X1381" s="98">
        <f t="shared" si="43"/>
        <v>7.3681598219999991</v>
      </c>
    </row>
    <row r="1382" spans="1:24" x14ac:dyDescent="0.25">
      <c r="A1382">
        <v>20220800118</v>
      </c>
      <c r="B1382" s="95">
        <v>44785</v>
      </c>
      <c r="C1382" s="102">
        <f>YEAR(Tableau2[[#This Row],[2. date saisie]])</f>
        <v>2022</v>
      </c>
      <c r="D1382" s="102">
        <f>MONTH(Tableau2[[#This Row],[2. date saisie]])</f>
        <v>8</v>
      </c>
      <c r="E1382" s="102" t="str">
        <f t="shared" si="42"/>
        <v>08</v>
      </c>
      <c r="F1382" s="102" t="str">
        <f>_xlfn.CONCAT(Tableau2[[#This Row],[2a]],Tableau2[[#This Row],[2c]])</f>
        <v>202208</v>
      </c>
      <c r="G1382" s="96">
        <v>1541146</v>
      </c>
      <c r="H1382">
        <v>450</v>
      </c>
      <c r="I1382" s="102">
        <f>Tableau2[[#This Row],[4. poids OT (kg)]]/1000</f>
        <v>0.45</v>
      </c>
      <c r="J1382" t="s">
        <v>47</v>
      </c>
      <c r="K1382">
        <v>340</v>
      </c>
      <c r="L1382">
        <v>67100</v>
      </c>
      <c r="M1382" t="s">
        <v>73</v>
      </c>
      <c r="N1382">
        <v>59100</v>
      </c>
      <c r="O1382" t="s">
        <v>74</v>
      </c>
      <c r="P1382">
        <v>540.18499999999995</v>
      </c>
      <c r="Q1382" t="s">
        <v>75</v>
      </c>
      <c r="R1382">
        <v>1987</v>
      </c>
      <c r="S1382" t="s">
        <v>69</v>
      </c>
      <c r="T1382">
        <f>VLOOKUP(Tableau2[[#This Row],[5. type transport]],'Taux émission CO2e'!$A$5:$D$16,4,0)</f>
        <v>0.16</v>
      </c>
      <c r="U1382">
        <f>VLOOKUP(Tableau2[[#This Row],[5. type transport]],'Taux émission CO2e'!$A$5:$B$16,2,0)</f>
        <v>0.3</v>
      </c>
      <c r="V1382">
        <f>VLOOKUP(Tableau2[[#This Row],[5. type transport]],'Taux émission CO2e'!$A$20:$D$31,4,0)</f>
        <v>6.7400000000000002E-2</v>
      </c>
      <c r="W1382">
        <f>VLOOKUP(Tableau2[[#This Row],[5. type transport]],'Taux émission CO2e'!$A$20:$B$31,2,0)</f>
        <v>0.7</v>
      </c>
      <c r="X1382" s="98">
        <f t="shared" si="43"/>
        <v>23.136663734999999</v>
      </c>
    </row>
    <row r="1383" spans="1:24" x14ac:dyDescent="0.25">
      <c r="A1383">
        <v>20220800118</v>
      </c>
      <c r="B1383" s="95">
        <v>44785</v>
      </c>
      <c r="C1383" s="102">
        <f>YEAR(Tableau2[[#This Row],[2. date saisie]])</f>
        <v>2022</v>
      </c>
      <c r="D1383" s="102">
        <f>MONTH(Tableau2[[#This Row],[2. date saisie]])</f>
        <v>8</v>
      </c>
      <c r="E1383" s="102" t="str">
        <f t="shared" si="42"/>
        <v>08</v>
      </c>
      <c r="F1383" s="102" t="str">
        <f>_xlfn.CONCAT(Tableau2[[#This Row],[2a]],Tableau2[[#This Row],[2c]])</f>
        <v>202208</v>
      </c>
      <c r="G1383" s="96">
        <v>1541815</v>
      </c>
      <c r="H1383">
        <v>650</v>
      </c>
      <c r="I1383" s="102">
        <f>Tableau2[[#This Row],[4. poids OT (kg)]]/1000</f>
        <v>0.65</v>
      </c>
      <c r="J1383" t="s">
        <v>46</v>
      </c>
      <c r="K1383">
        <v>400</v>
      </c>
      <c r="L1383">
        <v>64230</v>
      </c>
      <c r="M1383" t="s">
        <v>209</v>
      </c>
      <c r="N1383">
        <v>91100</v>
      </c>
      <c r="O1383" t="s">
        <v>76</v>
      </c>
      <c r="P1383">
        <v>767.14700000000005</v>
      </c>
      <c r="Q1383" t="s">
        <v>210</v>
      </c>
      <c r="R1383">
        <v>1984</v>
      </c>
      <c r="S1383" t="s">
        <v>78</v>
      </c>
      <c r="T1383">
        <f>VLOOKUP(Tableau2[[#This Row],[5. type transport]],'Taux émission CO2e'!$A$5:$D$16,4,0)</f>
        <v>0.16</v>
      </c>
      <c r="U1383">
        <f>VLOOKUP(Tableau2[[#This Row],[5. type transport]],'Taux émission CO2e'!$A$5:$B$16,2,0)</f>
        <v>0.3</v>
      </c>
      <c r="V1383">
        <f>VLOOKUP(Tableau2[[#This Row],[5. type transport]],'Taux émission CO2e'!$A$20:$D$31,4,0)</f>
        <v>6.7400000000000002E-2</v>
      </c>
      <c r="W1383">
        <f>VLOOKUP(Tableau2[[#This Row],[5. type transport]],'Taux émission CO2e'!$A$20:$B$31,2,0)</f>
        <v>0.7</v>
      </c>
      <c r="X1383" s="98">
        <f t="shared" si="43"/>
        <v>47.461083449000007</v>
      </c>
    </row>
    <row r="1384" spans="1:24" x14ac:dyDescent="0.25">
      <c r="A1384">
        <v>20220800118</v>
      </c>
      <c r="B1384" s="95">
        <v>44785</v>
      </c>
      <c r="C1384" s="102">
        <f>YEAR(Tableau2[[#This Row],[2. date saisie]])</f>
        <v>2022</v>
      </c>
      <c r="D1384" s="102">
        <f>MONTH(Tableau2[[#This Row],[2. date saisie]])</f>
        <v>8</v>
      </c>
      <c r="E1384" s="102" t="str">
        <f t="shared" si="42"/>
        <v>08</v>
      </c>
      <c r="F1384" s="102" t="str">
        <f>_xlfn.CONCAT(Tableau2[[#This Row],[2a]],Tableau2[[#This Row],[2c]])</f>
        <v>202208</v>
      </c>
      <c r="G1384" s="96">
        <v>1541551</v>
      </c>
      <c r="H1384">
        <v>750</v>
      </c>
      <c r="I1384" s="102">
        <f>Tableau2[[#This Row],[4. poids OT (kg)]]/1000</f>
        <v>0.75</v>
      </c>
      <c r="J1384" t="s">
        <v>47</v>
      </c>
      <c r="K1384">
        <v>470</v>
      </c>
      <c r="L1384">
        <v>13000</v>
      </c>
      <c r="M1384" t="s">
        <v>184</v>
      </c>
      <c r="N1384">
        <v>91100</v>
      </c>
      <c r="O1384" t="s">
        <v>76</v>
      </c>
      <c r="P1384">
        <v>740.09799999999996</v>
      </c>
      <c r="Q1384" t="s">
        <v>185</v>
      </c>
      <c r="R1384">
        <v>1976</v>
      </c>
      <c r="S1384" t="s">
        <v>69</v>
      </c>
      <c r="T1384">
        <f>VLOOKUP(Tableau2[[#This Row],[5. type transport]],'Taux émission CO2e'!$A$5:$D$16,4,0)</f>
        <v>0.16</v>
      </c>
      <c r="U1384">
        <f>VLOOKUP(Tableau2[[#This Row],[5. type transport]],'Taux émission CO2e'!$A$5:$B$16,2,0)</f>
        <v>0.3</v>
      </c>
      <c r="V1384">
        <f>VLOOKUP(Tableau2[[#This Row],[5. type transport]],'Taux émission CO2e'!$A$20:$D$31,4,0)</f>
        <v>6.7400000000000002E-2</v>
      </c>
      <c r="W1384">
        <f>VLOOKUP(Tableau2[[#This Row],[5. type transport]],'Taux émission CO2e'!$A$20:$B$31,2,0)</f>
        <v>0.7</v>
      </c>
      <c r="X1384" s="98">
        <f t="shared" si="43"/>
        <v>52.831895729999999</v>
      </c>
    </row>
    <row r="1385" spans="1:24" x14ac:dyDescent="0.25">
      <c r="A1385">
        <v>20220800118</v>
      </c>
      <c r="B1385" s="95">
        <v>44789</v>
      </c>
      <c r="C1385" s="102">
        <f>YEAR(Tableau2[[#This Row],[2. date saisie]])</f>
        <v>2022</v>
      </c>
      <c r="D1385" s="102">
        <f>MONTH(Tableau2[[#This Row],[2. date saisie]])</f>
        <v>8</v>
      </c>
      <c r="E1385" s="102" t="str">
        <f t="shared" si="42"/>
        <v>08</v>
      </c>
      <c r="F1385" s="102" t="str">
        <f>_xlfn.CONCAT(Tableau2[[#This Row],[2a]],Tableau2[[#This Row],[2c]])</f>
        <v>202208</v>
      </c>
      <c r="G1385" s="96">
        <v>1541149</v>
      </c>
      <c r="H1385">
        <v>320</v>
      </c>
      <c r="I1385" s="102">
        <f>Tableau2[[#This Row],[4. poids OT (kg)]]/1000</f>
        <v>0.32</v>
      </c>
      <c r="J1385" t="s">
        <v>47</v>
      </c>
      <c r="K1385">
        <v>140</v>
      </c>
      <c r="L1385">
        <v>80090</v>
      </c>
      <c r="M1385" t="s">
        <v>214</v>
      </c>
      <c r="N1385">
        <v>91100</v>
      </c>
      <c r="O1385" t="s">
        <v>76</v>
      </c>
      <c r="P1385">
        <v>186.81399999999999</v>
      </c>
      <c r="Q1385" t="s">
        <v>215</v>
      </c>
      <c r="R1385">
        <v>1999</v>
      </c>
      <c r="S1385" t="s">
        <v>69</v>
      </c>
      <c r="T1385">
        <f>VLOOKUP(Tableau2[[#This Row],[5. type transport]],'Taux émission CO2e'!$A$5:$D$16,4,0)</f>
        <v>0.16</v>
      </c>
      <c r="U1385">
        <f>VLOOKUP(Tableau2[[#This Row],[5. type transport]],'Taux émission CO2e'!$A$5:$B$16,2,0)</f>
        <v>0.3</v>
      </c>
      <c r="V1385">
        <f>VLOOKUP(Tableau2[[#This Row],[5. type transport]],'Taux émission CO2e'!$A$20:$D$31,4,0)</f>
        <v>6.7400000000000002E-2</v>
      </c>
      <c r="W1385">
        <f>VLOOKUP(Tableau2[[#This Row],[5. type transport]],'Taux émission CO2e'!$A$20:$B$31,2,0)</f>
        <v>0.7</v>
      </c>
      <c r="X1385" s="98">
        <f t="shared" si="43"/>
        <v>5.6899060864000006</v>
      </c>
    </row>
    <row r="1386" spans="1:24" x14ac:dyDescent="0.25">
      <c r="A1386">
        <v>20220800118</v>
      </c>
      <c r="B1386" s="95">
        <v>44789</v>
      </c>
      <c r="C1386" s="102">
        <f>YEAR(Tableau2[[#This Row],[2. date saisie]])</f>
        <v>2022</v>
      </c>
      <c r="D1386" s="102">
        <f>MONTH(Tableau2[[#This Row],[2. date saisie]])</f>
        <v>8</v>
      </c>
      <c r="E1386" s="102" t="str">
        <f t="shared" si="42"/>
        <v>08</v>
      </c>
      <c r="F1386" s="102" t="str">
        <f>_xlfn.CONCAT(Tableau2[[#This Row],[2a]],Tableau2[[#This Row],[2c]])</f>
        <v>202208</v>
      </c>
      <c r="G1386" s="96">
        <v>1539843</v>
      </c>
      <c r="H1386">
        <v>400</v>
      </c>
      <c r="I1386" s="102">
        <f>Tableau2[[#This Row],[4. poids OT (kg)]]/1000</f>
        <v>0.4</v>
      </c>
      <c r="J1386" t="s">
        <v>46</v>
      </c>
      <c r="K1386">
        <v>158</v>
      </c>
      <c r="L1386">
        <v>62780</v>
      </c>
      <c r="M1386" t="s">
        <v>113</v>
      </c>
      <c r="N1386">
        <v>91100</v>
      </c>
      <c r="O1386" t="s">
        <v>76</v>
      </c>
      <c r="P1386">
        <v>278.49700000000001</v>
      </c>
      <c r="Q1386" t="s">
        <v>114</v>
      </c>
      <c r="R1386">
        <v>1987</v>
      </c>
      <c r="S1386" t="s">
        <v>78</v>
      </c>
      <c r="T1386">
        <f>VLOOKUP(Tableau2[[#This Row],[5. type transport]],'Taux émission CO2e'!$A$5:$D$16,4,0)</f>
        <v>0.16</v>
      </c>
      <c r="U1386">
        <f>VLOOKUP(Tableau2[[#This Row],[5. type transport]],'Taux émission CO2e'!$A$5:$B$16,2,0)</f>
        <v>0.3</v>
      </c>
      <c r="V1386">
        <f>VLOOKUP(Tableau2[[#This Row],[5. type transport]],'Taux émission CO2e'!$A$20:$D$31,4,0)</f>
        <v>6.7400000000000002E-2</v>
      </c>
      <c r="W1386">
        <f>VLOOKUP(Tableau2[[#This Row],[5. type transport]],'Taux émission CO2e'!$A$20:$B$31,2,0)</f>
        <v>0.7</v>
      </c>
      <c r="X1386" s="98">
        <f t="shared" si="43"/>
        <v>10.602937784000002</v>
      </c>
    </row>
    <row r="1387" spans="1:24" x14ac:dyDescent="0.25">
      <c r="A1387">
        <v>20220800118</v>
      </c>
      <c r="B1387" s="95">
        <v>44789</v>
      </c>
      <c r="C1387" s="102">
        <f>YEAR(Tableau2[[#This Row],[2. date saisie]])</f>
        <v>2022</v>
      </c>
      <c r="D1387" s="102">
        <f>MONTH(Tableau2[[#This Row],[2. date saisie]])</f>
        <v>8</v>
      </c>
      <c r="E1387" s="102" t="str">
        <f t="shared" si="42"/>
        <v>08</v>
      </c>
      <c r="F1387" s="102" t="str">
        <f>_xlfn.CONCAT(Tableau2[[#This Row],[2a]],Tableau2[[#This Row],[2c]])</f>
        <v>202208</v>
      </c>
      <c r="G1387" s="96">
        <v>1542259</v>
      </c>
      <c r="H1387">
        <v>300</v>
      </c>
      <c r="I1387" s="102">
        <f>Tableau2[[#This Row],[4. poids OT (kg)]]/1000</f>
        <v>0.3</v>
      </c>
      <c r="J1387" t="s">
        <v>46</v>
      </c>
      <c r="K1387">
        <v>160</v>
      </c>
      <c r="L1387">
        <v>87000</v>
      </c>
      <c r="M1387" t="s">
        <v>229</v>
      </c>
      <c r="N1387">
        <v>91100</v>
      </c>
      <c r="O1387" t="s">
        <v>76</v>
      </c>
      <c r="P1387">
        <v>389.06299999999999</v>
      </c>
      <c r="Q1387" t="s">
        <v>230</v>
      </c>
      <c r="R1387">
        <v>1965</v>
      </c>
      <c r="S1387" t="s">
        <v>78</v>
      </c>
      <c r="T1387">
        <f>VLOOKUP(Tableau2[[#This Row],[5. type transport]],'Taux émission CO2e'!$A$5:$D$16,4,0)</f>
        <v>0.16</v>
      </c>
      <c r="U1387">
        <f>VLOOKUP(Tableau2[[#This Row],[5. type transport]],'Taux émission CO2e'!$A$5:$B$16,2,0)</f>
        <v>0.3</v>
      </c>
      <c r="V1387">
        <f>VLOOKUP(Tableau2[[#This Row],[5. type transport]],'Taux émission CO2e'!$A$20:$D$31,4,0)</f>
        <v>6.7400000000000002E-2</v>
      </c>
      <c r="W1387">
        <f>VLOOKUP(Tableau2[[#This Row],[5. type transport]],'Taux émission CO2e'!$A$20:$B$31,2,0)</f>
        <v>0.7</v>
      </c>
      <c r="X1387" s="98">
        <f t="shared" si="43"/>
        <v>11.109304902</v>
      </c>
    </row>
    <row r="1388" spans="1:24" x14ac:dyDescent="0.25">
      <c r="A1388">
        <v>20220800118</v>
      </c>
      <c r="B1388" s="95">
        <v>44789</v>
      </c>
      <c r="C1388" s="102">
        <f>YEAR(Tableau2[[#This Row],[2. date saisie]])</f>
        <v>2022</v>
      </c>
      <c r="D1388" s="102">
        <f>MONTH(Tableau2[[#This Row],[2. date saisie]])</f>
        <v>8</v>
      </c>
      <c r="E1388" s="102" t="str">
        <f t="shared" si="42"/>
        <v>08</v>
      </c>
      <c r="F1388" s="102" t="str">
        <f>_xlfn.CONCAT(Tableau2[[#This Row],[2a]],Tableau2[[#This Row],[2c]])</f>
        <v>202208</v>
      </c>
      <c r="G1388" s="96">
        <v>1542303</v>
      </c>
      <c r="H1388">
        <v>342</v>
      </c>
      <c r="I1388" s="102">
        <f>Tableau2[[#This Row],[4. poids OT (kg)]]/1000</f>
        <v>0.34200000000000003</v>
      </c>
      <c r="J1388" t="s">
        <v>47</v>
      </c>
      <c r="K1388">
        <v>210</v>
      </c>
      <c r="L1388">
        <v>91100</v>
      </c>
      <c r="M1388" t="s">
        <v>70</v>
      </c>
      <c r="N1388">
        <v>66000</v>
      </c>
      <c r="O1388" t="s">
        <v>71</v>
      </c>
      <c r="P1388">
        <v>837.41300000000001</v>
      </c>
      <c r="Q1388" t="s">
        <v>72</v>
      </c>
      <c r="R1388">
        <v>1969</v>
      </c>
      <c r="S1388" t="s">
        <v>69</v>
      </c>
      <c r="T1388">
        <f>VLOOKUP(Tableau2[[#This Row],[5. type transport]],'Taux émission CO2e'!$A$5:$D$16,4,0)</f>
        <v>0.16</v>
      </c>
      <c r="U1388">
        <f>VLOOKUP(Tableau2[[#This Row],[5. type transport]],'Taux émission CO2e'!$A$5:$B$16,2,0)</f>
        <v>0.3</v>
      </c>
      <c r="V1388">
        <f>VLOOKUP(Tableau2[[#This Row],[5. type transport]],'Taux émission CO2e'!$A$20:$D$31,4,0)</f>
        <v>6.7400000000000002E-2</v>
      </c>
      <c r="W1388">
        <f>VLOOKUP(Tableau2[[#This Row],[5. type transport]],'Taux émission CO2e'!$A$20:$B$31,2,0)</f>
        <v>0.7</v>
      </c>
      <c r="X1388" s="98">
        <f t="shared" si="43"/>
        <v>27.259099514280003</v>
      </c>
    </row>
    <row r="1389" spans="1:24" x14ac:dyDescent="0.25">
      <c r="A1389">
        <v>20220800118</v>
      </c>
      <c r="B1389" s="95">
        <v>44789</v>
      </c>
      <c r="C1389" s="102">
        <f>YEAR(Tableau2[[#This Row],[2. date saisie]])</f>
        <v>2022</v>
      </c>
      <c r="D1389" s="102">
        <f>MONTH(Tableau2[[#This Row],[2. date saisie]])</f>
        <v>8</v>
      </c>
      <c r="E1389" s="102" t="str">
        <f t="shared" si="42"/>
        <v>08</v>
      </c>
      <c r="F1389" s="102" t="str">
        <f>_xlfn.CONCAT(Tableau2[[#This Row],[2a]],Tableau2[[#This Row],[2c]])</f>
        <v>202208</v>
      </c>
      <c r="G1389" s="96">
        <v>1541855</v>
      </c>
      <c r="H1389">
        <v>300</v>
      </c>
      <c r="I1389" s="102">
        <f>Tableau2[[#This Row],[4. poids OT (kg)]]/1000</f>
        <v>0.3</v>
      </c>
      <c r="J1389" t="s">
        <v>46</v>
      </c>
      <c r="K1389">
        <v>224</v>
      </c>
      <c r="L1389">
        <v>67100</v>
      </c>
      <c r="M1389" t="s">
        <v>73</v>
      </c>
      <c r="N1389">
        <v>91100</v>
      </c>
      <c r="O1389" t="s">
        <v>76</v>
      </c>
      <c r="P1389">
        <v>516.47400000000005</v>
      </c>
      <c r="Q1389" t="s">
        <v>75</v>
      </c>
      <c r="R1389">
        <v>1987</v>
      </c>
      <c r="S1389" t="s">
        <v>69</v>
      </c>
      <c r="T1389">
        <f>VLOOKUP(Tableau2[[#This Row],[5. type transport]],'Taux émission CO2e'!$A$5:$D$16,4,0)</f>
        <v>0.16</v>
      </c>
      <c r="U1389">
        <f>VLOOKUP(Tableau2[[#This Row],[5. type transport]],'Taux émission CO2e'!$A$5:$B$16,2,0)</f>
        <v>0.3</v>
      </c>
      <c r="V1389">
        <f>VLOOKUP(Tableau2[[#This Row],[5. type transport]],'Taux émission CO2e'!$A$20:$D$31,4,0)</f>
        <v>6.7400000000000002E-2</v>
      </c>
      <c r="W1389">
        <f>VLOOKUP(Tableau2[[#This Row],[5. type transport]],'Taux émission CO2e'!$A$20:$B$31,2,0)</f>
        <v>0.7</v>
      </c>
      <c r="X1389" s="98">
        <f t="shared" si="43"/>
        <v>14.747398596</v>
      </c>
    </row>
    <row r="1390" spans="1:24" x14ac:dyDescent="0.25">
      <c r="A1390">
        <v>20220800118</v>
      </c>
      <c r="B1390" s="95">
        <v>44789</v>
      </c>
      <c r="C1390" s="102">
        <f>YEAR(Tableau2[[#This Row],[2. date saisie]])</f>
        <v>2022</v>
      </c>
      <c r="D1390" s="102">
        <f>MONTH(Tableau2[[#This Row],[2. date saisie]])</f>
        <v>8</v>
      </c>
      <c r="E1390" s="102" t="str">
        <f t="shared" si="42"/>
        <v>08</v>
      </c>
      <c r="F1390" s="102" t="str">
        <f>_xlfn.CONCAT(Tableau2[[#This Row],[2a]],Tableau2[[#This Row],[2c]])</f>
        <v>202208</v>
      </c>
      <c r="G1390" s="96">
        <v>1542304</v>
      </c>
      <c r="H1390">
        <v>425</v>
      </c>
      <c r="I1390" s="102">
        <f>Tableau2[[#This Row],[4. poids OT (kg)]]/1000</f>
        <v>0.42499999999999999</v>
      </c>
      <c r="J1390" t="s">
        <v>47</v>
      </c>
      <c r="K1390">
        <v>250</v>
      </c>
      <c r="L1390">
        <v>91100</v>
      </c>
      <c r="M1390" t="s">
        <v>70</v>
      </c>
      <c r="N1390">
        <v>40300</v>
      </c>
      <c r="O1390" t="s">
        <v>107</v>
      </c>
      <c r="P1390">
        <v>752.33699999999999</v>
      </c>
      <c r="Q1390" t="s">
        <v>72</v>
      </c>
      <c r="R1390">
        <v>1969</v>
      </c>
      <c r="S1390" t="s">
        <v>69</v>
      </c>
      <c r="T1390">
        <f>VLOOKUP(Tableau2[[#This Row],[5. type transport]],'Taux émission CO2e'!$A$5:$D$16,4,0)</f>
        <v>0.16</v>
      </c>
      <c r="U1390">
        <f>VLOOKUP(Tableau2[[#This Row],[5. type transport]],'Taux émission CO2e'!$A$5:$B$16,2,0)</f>
        <v>0.3</v>
      </c>
      <c r="V1390">
        <f>VLOOKUP(Tableau2[[#This Row],[5. type transport]],'Taux émission CO2e'!$A$20:$D$31,4,0)</f>
        <v>6.7400000000000002E-2</v>
      </c>
      <c r="W1390">
        <f>VLOOKUP(Tableau2[[#This Row],[5. type transport]],'Taux émission CO2e'!$A$20:$B$31,2,0)</f>
        <v>0.7</v>
      </c>
      <c r="X1390" s="98">
        <f t="shared" si="43"/>
        <v>30.433160155500001</v>
      </c>
    </row>
    <row r="1391" spans="1:24" x14ac:dyDescent="0.25">
      <c r="A1391">
        <v>20220800118</v>
      </c>
      <c r="B1391" s="95">
        <v>44789</v>
      </c>
      <c r="C1391" s="102">
        <f>YEAR(Tableau2[[#This Row],[2. date saisie]])</f>
        <v>2022</v>
      </c>
      <c r="D1391" s="102">
        <f>MONTH(Tableau2[[#This Row],[2. date saisie]])</f>
        <v>8</v>
      </c>
      <c r="E1391" s="102" t="str">
        <f t="shared" si="42"/>
        <v>08</v>
      </c>
      <c r="F1391" s="102" t="str">
        <f>_xlfn.CONCAT(Tableau2[[#This Row],[2a]],Tableau2[[#This Row],[2c]])</f>
        <v>202208</v>
      </c>
      <c r="G1391" s="96">
        <v>1541856</v>
      </c>
      <c r="H1391">
        <v>450</v>
      </c>
      <c r="I1391" s="102">
        <f>Tableau2[[#This Row],[4. poids OT (kg)]]/1000</f>
        <v>0.45</v>
      </c>
      <c r="J1391" t="s">
        <v>47</v>
      </c>
      <c r="K1391">
        <v>300</v>
      </c>
      <c r="L1391">
        <v>39570</v>
      </c>
      <c r="M1391" t="s">
        <v>115</v>
      </c>
      <c r="N1391">
        <v>91100</v>
      </c>
      <c r="O1391" t="s">
        <v>76</v>
      </c>
      <c r="P1391">
        <v>380.58600000000001</v>
      </c>
      <c r="Q1391" t="s">
        <v>116</v>
      </c>
      <c r="R1391">
        <v>1986</v>
      </c>
      <c r="S1391" t="s">
        <v>69</v>
      </c>
      <c r="T1391">
        <f>VLOOKUP(Tableau2[[#This Row],[5. type transport]],'Taux émission CO2e'!$A$5:$D$16,4,0)</f>
        <v>0.16</v>
      </c>
      <c r="U1391">
        <f>VLOOKUP(Tableau2[[#This Row],[5. type transport]],'Taux émission CO2e'!$A$5:$B$16,2,0)</f>
        <v>0.3</v>
      </c>
      <c r="V1391">
        <f>VLOOKUP(Tableau2[[#This Row],[5. type transport]],'Taux émission CO2e'!$A$20:$D$31,4,0)</f>
        <v>6.7400000000000002E-2</v>
      </c>
      <c r="W1391">
        <f>VLOOKUP(Tableau2[[#This Row],[5. type transport]],'Taux émission CO2e'!$A$20:$B$31,2,0)</f>
        <v>0.7</v>
      </c>
      <c r="X1391" s="98">
        <f t="shared" si="43"/>
        <v>16.300878965999999</v>
      </c>
    </row>
    <row r="1392" spans="1:24" x14ac:dyDescent="0.25">
      <c r="A1392">
        <v>20220800118</v>
      </c>
      <c r="B1392" s="95">
        <v>44790</v>
      </c>
      <c r="C1392" s="102">
        <f>YEAR(Tableau2[[#This Row],[2. date saisie]])</f>
        <v>2022</v>
      </c>
      <c r="D1392" s="102">
        <f>MONTH(Tableau2[[#This Row],[2. date saisie]])</f>
        <v>8</v>
      </c>
      <c r="E1392" s="102" t="str">
        <f t="shared" si="42"/>
        <v>08</v>
      </c>
      <c r="F1392" s="102" t="str">
        <f>_xlfn.CONCAT(Tableau2[[#This Row],[2a]],Tableau2[[#This Row],[2c]])</f>
        <v>202208</v>
      </c>
      <c r="G1392" s="96">
        <v>1542559</v>
      </c>
      <c r="H1392">
        <v>105</v>
      </c>
      <c r="I1392" s="102">
        <f>Tableau2[[#This Row],[4. poids OT (kg)]]/1000</f>
        <v>0.105</v>
      </c>
      <c r="J1392" t="s">
        <v>47</v>
      </c>
      <c r="K1392">
        <v>135</v>
      </c>
      <c r="L1392">
        <v>91100</v>
      </c>
      <c r="M1392" t="s">
        <v>70</v>
      </c>
      <c r="N1392">
        <v>39570</v>
      </c>
      <c r="O1392" t="s">
        <v>105</v>
      </c>
      <c r="P1392">
        <v>380.45499999999998</v>
      </c>
      <c r="Q1392" t="s">
        <v>72</v>
      </c>
      <c r="R1392">
        <v>1969</v>
      </c>
      <c r="S1392" t="s">
        <v>69</v>
      </c>
      <c r="T1392">
        <f>VLOOKUP(Tableau2[[#This Row],[5. type transport]],'Taux émission CO2e'!$A$5:$D$16,4,0)</f>
        <v>0.16</v>
      </c>
      <c r="U1392">
        <f>VLOOKUP(Tableau2[[#This Row],[5. type transport]],'Taux émission CO2e'!$A$5:$B$16,2,0)</f>
        <v>0.3</v>
      </c>
      <c r="V1392">
        <f>VLOOKUP(Tableau2[[#This Row],[5. type transport]],'Taux émission CO2e'!$A$20:$D$31,4,0)</f>
        <v>6.7400000000000002E-2</v>
      </c>
      <c r="W1392">
        <f>VLOOKUP(Tableau2[[#This Row],[5. type transport]],'Taux émission CO2e'!$A$20:$B$31,2,0)</f>
        <v>0.7</v>
      </c>
      <c r="X1392" s="98">
        <f t="shared" si="43"/>
        <v>3.8022292245</v>
      </c>
    </row>
    <row r="1393" spans="1:24" x14ac:dyDescent="0.25">
      <c r="A1393">
        <v>20220800118</v>
      </c>
      <c r="B1393" s="95">
        <v>44790</v>
      </c>
      <c r="C1393" s="102">
        <f>YEAR(Tableau2[[#This Row],[2. date saisie]])</f>
        <v>2022</v>
      </c>
      <c r="D1393" s="102">
        <f>MONTH(Tableau2[[#This Row],[2. date saisie]])</f>
        <v>8</v>
      </c>
      <c r="E1393" s="102" t="str">
        <f t="shared" si="42"/>
        <v>08</v>
      </c>
      <c r="F1393" s="102" t="str">
        <f>_xlfn.CONCAT(Tableau2[[#This Row],[2a]],Tableau2[[#This Row],[2c]])</f>
        <v>202208</v>
      </c>
      <c r="G1393" s="96">
        <v>1542712</v>
      </c>
      <c r="H1393">
        <v>400</v>
      </c>
      <c r="I1393" s="102">
        <f>Tableau2[[#This Row],[4. poids OT (kg)]]/1000</f>
        <v>0.4</v>
      </c>
      <c r="J1393" t="s">
        <v>46</v>
      </c>
      <c r="K1393">
        <v>150</v>
      </c>
      <c r="L1393">
        <v>91100</v>
      </c>
      <c r="M1393" t="s">
        <v>70</v>
      </c>
      <c r="N1393">
        <v>93130</v>
      </c>
      <c r="O1393" t="s">
        <v>182</v>
      </c>
      <c r="P1393">
        <v>46.627000000000002</v>
      </c>
      <c r="Q1393" t="s">
        <v>72</v>
      </c>
      <c r="R1393">
        <v>1969</v>
      </c>
      <c r="S1393" t="s">
        <v>69</v>
      </c>
      <c r="T1393">
        <f>VLOOKUP(Tableau2[[#This Row],[5. type transport]],'Taux émission CO2e'!$A$5:$D$16,4,0)</f>
        <v>0.16</v>
      </c>
      <c r="U1393">
        <f>VLOOKUP(Tableau2[[#This Row],[5. type transport]],'Taux émission CO2e'!$A$5:$B$16,2,0)</f>
        <v>0.3</v>
      </c>
      <c r="V1393">
        <f>VLOOKUP(Tableau2[[#This Row],[5. type transport]],'Taux émission CO2e'!$A$20:$D$31,4,0)</f>
        <v>6.7400000000000002E-2</v>
      </c>
      <c r="W1393">
        <f>VLOOKUP(Tableau2[[#This Row],[5. type transport]],'Taux émission CO2e'!$A$20:$B$31,2,0)</f>
        <v>0.7</v>
      </c>
      <c r="X1393" s="98">
        <f t="shared" si="43"/>
        <v>1.7751831440000001</v>
      </c>
    </row>
    <row r="1394" spans="1:24" x14ac:dyDescent="0.25">
      <c r="A1394">
        <v>20220800118</v>
      </c>
      <c r="B1394" s="95">
        <v>44790</v>
      </c>
      <c r="C1394" s="102">
        <f>YEAR(Tableau2[[#This Row],[2. date saisie]])</f>
        <v>2022</v>
      </c>
      <c r="D1394" s="102">
        <f>MONTH(Tableau2[[#This Row],[2. date saisie]])</f>
        <v>8</v>
      </c>
      <c r="E1394" s="102" t="str">
        <f t="shared" si="42"/>
        <v>08</v>
      </c>
      <c r="F1394" s="102" t="str">
        <f>_xlfn.CONCAT(Tableau2[[#This Row],[2a]],Tableau2[[#This Row],[2c]])</f>
        <v>202208</v>
      </c>
      <c r="G1394" s="96">
        <v>1541813</v>
      </c>
      <c r="H1394">
        <v>150</v>
      </c>
      <c r="I1394" s="102">
        <f>Tableau2[[#This Row],[4. poids OT (kg)]]/1000</f>
        <v>0.15</v>
      </c>
      <c r="J1394" t="s">
        <v>46</v>
      </c>
      <c r="K1394">
        <v>165</v>
      </c>
      <c r="L1394">
        <v>67400</v>
      </c>
      <c r="M1394" t="s">
        <v>243</v>
      </c>
      <c r="N1394">
        <v>91100</v>
      </c>
      <c r="O1394" t="s">
        <v>76</v>
      </c>
      <c r="P1394">
        <v>514.08299999999997</v>
      </c>
      <c r="Q1394" t="s">
        <v>244</v>
      </c>
      <c r="R1394">
        <v>1990</v>
      </c>
      <c r="S1394" t="s">
        <v>69</v>
      </c>
      <c r="T1394">
        <f>VLOOKUP(Tableau2[[#This Row],[5. type transport]],'Taux émission CO2e'!$A$5:$D$16,4,0)</f>
        <v>0.16</v>
      </c>
      <c r="U1394">
        <f>VLOOKUP(Tableau2[[#This Row],[5. type transport]],'Taux émission CO2e'!$A$5:$B$16,2,0)</f>
        <v>0.3</v>
      </c>
      <c r="V1394">
        <f>VLOOKUP(Tableau2[[#This Row],[5. type transport]],'Taux émission CO2e'!$A$20:$D$31,4,0)</f>
        <v>6.7400000000000002E-2</v>
      </c>
      <c r="W1394">
        <f>VLOOKUP(Tableau2[[#This Row],[5. type transport]],'Taux émission CO2e'!$A$20:$B$31,2,0)</f>
        <v>0.7</v>
      </c>
      <c r="X1394" s="98">
        <f t="shared" si="43"/>
        <v>7.3395629909999993</v>
      </c>
    </row>
    <row r="1395" spans="1:24" x14ac:dyDescent="0.25">
      <c r="A1395">
        <v>20220800118</v>
      </c>
      <c r="B1395" s="95">
        <v>44791</v>
      </c>
      <c r="C1395" s="102">
        <f>YEAR(Tableau2[[#This Row],[2. date saisie]])</f>
        <v>2022</v>
      </c>
      <c r="D1395" s="102">
        <f>MONTH(Tableau2[[#This Row],[2. date saisie]])</f>
        <v>8</v>
      </c>
      <c r="E1395" s="102" t="str">
        <f t="shared" si="42"/>
        <v>08</v>
      </c>
      <c r="F1395" s="102" t="str">
        <f>_xlfn.CONCAT(Tableau2[[#This Row],[2a]],Tableau2[[#This Row],[2c]])</f>
        <v>202208</v>
      </c>
      <c r="G1395" s="96">
        <v>1543022</v>
      </c>
      <c r="H1395">
        <v>150</v>
      </c>
      <c r="I1395" s="102">
        <f>Tableau2[[#This Row],[4. poids OT (kg)]]/1000</f>
        <v>0.15</v>
      </c>
      <c r="J1395" t="s">
        <v>46</v>
      </c>
      <c r="K1395">
        <v>80</v>
      </c>
      <c r="L1395">
        <v>93380</v>
      </c>
      <c r="M1395" t="s">
        <v>241</v>
      </c>
      <c r="N1395">
        <v>91100</v>
      </c>
      <c r="O1395" t="s">
        <v>76</v>
      </c>
      <c r="P1395">
        <v>55.667000000000002</v>
      </c>
      <c r="Q1395" t="s">
        <v>242</v>
      </c>
      <c r="R1395">
        <v>1976</v>
      </c>
      <c r="S1395" t="s">
        <v>69</v>
      </c>
      <c r="T1395">
        <f>VLOOKUP(Tableau2[[#This Row],[5. type transport]],'Taux émission CO2e'!$A$5:$D$16,4,0)</f>
        <v>0.16</v>
      </c>
      <c r="U1395">
        <f>VLOOKUP(Tableau2[[#This Row],[5. type transport]],'Taux émission CO2e'!$A$5:$B$16,2,0)</f>
        <v>0.3</v>
      </c>
      <c r="V1395">
        <f>VLOOKUP(Tableau2[[#This Row],[5. type transport]],'Taux émission CO2e'!$A$20:$D$31,4,0)</f>
        <v>6.7400000000000002E-2</v>
      </c>
      <c r="W1395">
        <f>VLOOKUP(Tableau2[[#This Row],[5. type transport]],'Taux émission CO2e'!$A$20:$B$31,2,0)</f>
        <v>0.7</v>
      </c>
      <c r="X1395" s="98">
        <f t="shared" si="43"/>
        <v>0.79475775900000001</v>
      </c>
    </row>
    <row r="1396" spans="1:24" x14ac:dyDescent="0.25">
      <c r="A1396">
        <v>20220800118</v>
      </c>
      <c r="B1396" s="95">
        <v>44791</v>
      </c>
      <c r="C1396" s="102">
        <f>YEAR(Tableau2[[#This Row],[2. date saisie]])</f>
        <v>2022</v>
      </c>
      <c r="D1396" s="102">
        <f>MONTH(Tableau2[[#This Row],[2. date saisie]])</f>
        <v>8</v>
      </c>
      <c r="E1396" s="102" t="str">
        <f t="shared" si="42"/>
        <v>08</v>
      </c>
      <c r="F1396" s="102" t="str">
        <f>_xlfn.CONCAT(Tableau2[[#This Row],[2a]],Tableau2[[#This Row],[2c]])</f>
        <v>202208</v>
      </c>
      <c r="G1396" s="96">
        <v>1542351</v>
      </c>
      <c r="H1396">
        <v>300</v>
      </c>
      <c r="I1396" s="102">
        <f>Tableau2[[#This Row],[4. poids OT (kg)]]/1000</f>
        <v>0.3</v>
      </c>
      <c r="J1396" t="s">
        <v>39</v>
      </c>
      <c r="K1396">
        <v>100</v>
      </c>
      <c r="L1396">
        <v>94440</v>
      </c>
      <c r="M1396" t="s">
        <v>87</v>
      </c>
      <c r="N1396">
        <v>91100</v>
      </c>
      <c r="O1396" t="s">
        <v>76</v>
      </c>
      <c r="P1396">
        <v>33.991</v>
      </c>
      <c r="Q1396" t="s">
        <v>88</v>
      </c>
      <c r="R1396">
        <v>1976</v>
      </c>
      <c r="S1396" t="s">
        <v>69</v>
      </c>
      <c r="T1396">
        <f>VLOOKUP(Tableau2[[#This Row],[5. type transport]],'Taux émission CO2e'!$A$5:$D$16,4,0)</f>
        <v>0.24099999999999999</v>
      </c>
      <c r="U1396">
        <f>VLOOKUP(Tableau2[[#This Row],[5. type transport]],'Taux émission CO2e'!$A$5:$B$16,2,0)</f>
        <v>1</v>
      </c>
      <c r="V1396">
        <f>VLOOKUP(Tableau2[[#This Row],[5. type transport]],'Taux émission CO2e'!$A$20:$D$31,4,0)</f>
        <v>0</v>
      </c>
      <c r="W1396">
        <f>VLOOKUP(Tableau2[[#This Row],[5. type transport]],'Taux émission CO2e'!$A$20:$B$31,2,0)</f>
        <v>0</v>
      </c>
      <c r="X1396" s="98">
        <f t="shared" si="43"/>
        <v>2.4575492999999997</v>
      </c>
    </row>
    <row r="1397" spans="1:24" x14ac:dyDescent="0.25">
      <c r="A1397">
        <v>20220800118</v>
      </c>
      <c r="B1397" s="95">
        <v>44791</v>
      </c>
      <c r="C1397" s="102">
        <f>YEAR(Tableau2[[#This Row],[2. date saisie]])</f>
        <v>2022</v>
      </c>
      <c r="D1397" s="102">
        <f>MONTH(Tableau2[[#This Row],[2. date saisie]])</f>
        <v>8</v>
      </c>
      <c r="E1397" s="102" t="str">
        <f t="shared" si="42"/>
        <v>08</v>
      </c>
      <c r="F1397" s="102" t="str">
        <f>_xlfn.CONCAT(Tableau2[[#This Row],[2a]],Tableau2[[#This Row],[2c]])</f>
        <v>202208</v>
      </c>
      <c r="G1397" s="96">
        <v>1543015</v>
      </c>
      <c r="H1397">
        <v>320</v>
      </c>
      <c r="I1397" s="102">
        <f>Tableau2[[#This Row],[4. poids OT (kg)]]/1000</f>
        <v>0.32</v>
      </c>
      <c r="J1397" t="s">
        <v>47</v>
      </c>
      <c r="K1397">
        <v>148</v>
      </c>
      <c r="L1397">
        <v>91100</v>
      </c>
      <c r="M1397" t="s">
        <v>70</v>
      </c>
      <c r="N1397">
        <v>73490</v>
      </c>
      <c r="O1397" t="s">
        <v>181</v>
      </c>
      <c r="P1397">
        <v>539.01400000000001</v>
      </c>
      <c r="Q1397" t="s">
        <v>72</v>
      </c>
      <c r="R1397">
        <v>1969</v>
      </c>
      <c r="S1397" t="s">
        <v>69</v>
      </c>
      <c r="T1397">
        <f>VLOOKUP(Tableau2[[#This Row],[5. type transport]],'Taux émission CO2e'!$A$5:$D$16,4,0)</f>
        <v>0.16</v>
      </c>
      <c r="U1397">
        <f>VLOOKUP(Tableau2[[#This Row],[5. type transport]],'Taux émission CO2e'!$A$5:$B$16,2,0)</f>
        <v>0.3</v>
      </c>
      <c r="V1397">
        <f>VLOOKUP(Tableau2[[#This Row],[5. type transport]],'Taux émission CO2e'!$A$20:$D$31,4,0)</f>
        <v>6.7400000000000002E-2</v>
      </c>
      <c r="W1397">
        <f>VLOOKUP(Tableau2[[#This Row],[5. type transport]],'Taux émission CO2e'!$A$20:$B$31,2,0)</f>
        <v>0.7</v>
      </c>
      <c r="X1397" s="98">
        <f t="shared" si="43"/>
        <v>16.4170728064</v>
      </c>
    </row>
    <row r="1398" spans="1:24" x14ac:dyDescent="0.25">
      <c r="A1398">
        <v>20220800118</v>
      </c>
      <c r="B1398" s="95">
        <v>44791</v>
      </c>
      <c r="C1398" s="102">
        <f>YEAR(Tableau2[[#This Row],[2. date saisie]])</f>
        <v>2022</v>
      </c>
      <c r="D1398" s="102">
        <f>MONTH(Tableau2[[#This Row],[2. date saisie]])</f>
        <v>8</v>
      </c>
      <c r="E1398" s="102" t="str">
        <f t="shared" si="42"/>
        <v>08</v>
      </c>
      <c r="F1398" s="102" t="str">
        <f>_xlfn.CONCAT(Tableau2[[#This Row],[2a]],Tableau2[[#This Row],[2c]])</f>
        <v>202208</v>
      </c>
      <c r="G1398" s="96">
        <v>1542936</v>
      </c>
      <c r="H1398">
        <v>150</v>
      </c>
      <c r="I1398" s="102">
        <f>Tableau2[[#This Row],[4. poids OT (kg)]]/1000</f>
        <v>0.15</v>
      </c>
      <c r="J1398" t="s">
        <v>46</v>
      </c>
      <c r="K1398">
        <v>158</v>
      </c>
      <c r="L1398">
        <v>53120</v>
      </c>
      <c r="M1398" t="s">
        <v>248</v>
      </c>
      <c r="N1398">
        <v>91100</v>
      </c>
      <c r="O1398" t="s">
        <v>76</v>
      </c>
      <c r="P1398">
        <v>316.21199999999999</v>
      </c>
      <c r="Q1398" t="s">
        <v>249</v>
      </c>
      <c r="R1398">
        <v>1999</v>
      </c>
      <c r="S1398" t="s">
        <v>78</v>
      </c>
      <c r="T1398">
        <f>VLOOKUP(Tableau2[[#This Row],[5. type transport]],'Taux émission CO2e'!$A$5:$D$16,4,0)</f>
        <v>0.16</v>
      </c>
      <c r="U1398">
        <f>VLOOKUP(Tableau2[[#This Row],[5. type transport]],'Taux émission CO2e'!$A$5:$B$16,2,0)</f>
        <v>0.3</v>
      </c>
      <c r="V1398">
        <f>VLOOKUP(Tableau2[[#This Row],[5. type transport]],'Taux émission CO2e'!$A$20:$D$31,4,0)</f>
        <v>6.7400000000000002E-2</v>
      </c>
      <c r="W1398">
        <f>VLOOKUP(Tableau2[[#This Row],[5. type transport]],'Taux émission CO2e'!$A$20:$B$31,2,0)</f>
        <v>0.7</v>
      </c>
      <c r="X1398" s="98">
        <f t="shared" si="43"/>
        <v>4.5145587239999996</v>
      </c>
    </row>
    <row r="1399" spans="1:24" x14ac:dyDescent="0.25">
      <c r="A1399">
        <v>20220800118</v>
      </c>
      <c r="B1399" s="95">
        <v>44791</v>
      </c>
      <c r="C1399" s="102">
        <f>YEAR(Tableau2[[#This Row],[2. date saisie]])</f>
        <v>2022</v>
      </c>
      <c r="D1399" s="102">
        <f>MONTH(Tableau2[[#This Row],[2. date saisie]])</f>
        <v>8</v>
      </c>
      <c r="E1399" s="102" t="str">
        <f t="shared" si="42"/>
        <v>08</v>
      </c>
      <c r="F1399" s="102" t="str">
        <f>_xlfn.CONCAT(Tableau2[[#This Row],[2a]],Tableau2[[#This Row],[2c]])</f>
        <v>202208</v>
      </c>
      <c r="G1399" s="96">
        <v>1543013</v>
      </c>
      <c r="H1399">
        <v>82</v>
      </c>
      <c r="I1399" s="102">
        <f>Tableau2[[#This Row],[4. poids OT (kg)]]/1000</f>
        <v>8.2000000000000003E-2</v>
      </c>
      <c r="J1399" t="s">
        <v>47</v>
      </c>
      <c r="K1399">
        <v>159</v>
      </c>
      <c r="L1399">
        <v>91100</v>
      </c>
      <c r="M1399" t="s">
        <v>70</v>
      </c>
      <c r="N1399">
        <v>40300</v>
      </c>
      <c r="O1399" t="s">
        <v>107</v>
      </c>
      <c r="P1399">
        <v>752.33699999999999</v>
      </c>
      <c r="Q1399" t="s">
        <v>72</v>
      </c>
      <c r="R1399">
        <v>1969</v>
      </c>
      <c r="S1399" t="s">
        <v>69</v>
      </c>
      <c r="T1399">
        <f>VLOOKUP(Tableau2[[#This Row],[5. type transport]],'Taux émission CO2e'!$A$5:$D$16,4,0)</f>
        <v>0.16</v>
      </c>
      <c r="U1399">
        <f>VLOOKUP(Tableau2[[#This Row],[5. type transport]],'Taux émission CO2e'!$A$5:$B$16,2,0)</f>
        <v>0.3</v>
      </c>
      <c r="V1399">
        <f>VLOOKUP(Tableau2[[#This Row],[5. type transport]],'Taux émission CO2e'!$A$20:$D$31,4,0)</f>
        <v>6.7400000000000002E-2</v>
      </c>
      <c r="W1399">
        <f>VLOOKUP(Tableau2[[#This Row],[5. type transport]],'Taux émission CO2e'!$A$20:$B$31,2,0)</f>
        <v>0.7</v>
      </c>
      <c r="X1399" s="98">
        <f t="shared" si="43"/>
        <v>5.8718097241200002</v>
      </c>
    </row>
    <row r="1400" spans="1:24" x14ac:dyDescent="0.25">
      <c r="A1400">
        <v>20220800118</v>
      </c>
      <c r="B1400" s="95">
        <v>44791</v>
      </c>
      <c r="C1400" s="102">
        <f>YEAR(Tableau2[[#This Row],[2. date saisie]])</f>
        <v>2022</v>
      </c>
      <c r="D1400" s="102">
        <f>MONTH(Tableau2[[#This Row],[2. date saisie]])</f>
        <v>8</v>
      </c>
      <c r="E1400" s="102" t="str">
        <f t="shared" si="42"/>
        <v>08</v>
      </c>
      <c r="F1400" s="102" t="str">
        <f>_xlfn.CONCAT(Tableau2[[#This Row],[2a]],Tableau2[[#This Row],[2c]])</f>
        <v>202208</v>
      </c>
      <c r="G1400" s="96">
        <v>1542935</v>
      </c>
      <c r="H1400">
        <v>300</v>
      </c>
      <c r="I1400" s="102">
        <f>Tableau2[[#This Row],[4. poids OT (kg)]]/1000</f>
        <v>0.3</v>
      </c>
      <c r="J1400" t="s">
        <v>46</v>
      </c>
      <c r="K1400">
        <v>193</v>
      </c>
      <c r="L1400">
        <v>59200</v>
      </c>
      <c r="M1400" t="s">
        <v>218</v>
      </c>
      <c r="N1400">
        <v>91100</v>
      </c>
      <c r="O1400" t="s">
        <v>76</v>
      </c>
      <c r="P1400">
        <v>266.87799999999999</v>
      </c>
      <c r="Q1400" t="s">
        <v>219</v>
      </c>
      <c r="R1400">
        <v>1970</v>
      </c>
      <c r="S1400" t="s">
        <v>78</v>
      </c>
      <c r="T1400">
        <f>VLOOKUP(Tableau2[[#This Row],[5. type transport]],'Taux émission CO2e'!$A$5:$D$16,4,0)</f>
        <v>0.16</v>
      </c>
      <c r="U1400">
        <f>VLOOKUP(Tableau2[[#This Row],[5. type transport]],'Taux émission CO2e'!$A$5:$B$16,2,0)</f>
        <v>0.3</v>
      </c>
      <c r="V1400">
        <f>VLOOKUP(Tableau2[[#This Row],[5. type transport]],'Taux émission CO2e'!$A$20:$D$31,4,0)</f>
        <v>6.7400000000000002E-2</v>
      </c>
      <c r="W1400">
        <f>VLOOKUP(Tableau2[[#This Row],[5. type transport]],'Taux émission CO2e'!$A$20:$B$31,2,0)</f>
        <v>0.7</v>
      </c>
      <c r="X1400" s="98">
        <f t="shared" si="43"/>
        <v>7.6204344119999998</v>
      </c>
    </row>
    <row r="1401" spans="1:24" x14ac:dyDescent="0.25">
      <c r="A1401">
        <v>20220800118</v>
      </c>
      <c r="B1401" s="95">
        <v>44791</v>
      </c>
      <c r="C1401" s="102">
        <f>YEAR(Tableau2[[#This Row],[2. date saisie]])</f>
        <v>2022</v>
      </c>
      <c r="D1401" s="102">
        <f>MONTH(Tableau2[[#This Row],[2. date saisie]])</f>
        <v>8</v>
      </c>
      <c r="E1401" s="102" t="str">
        <f t="shared" si="42"/>
        <v>08</v>
      </c>
      <c r="F1401" s="102" t="str">
        <f>_xlfn.CONCAT(Tableau2[[#This Row],[2a]],Tableau2[[#This Row],[2c]])</f>
        <v>202208</v>
      </c>
      <c r="G1401" s="96">
        <v>1543014</v>
      </c>
      <c r="H1401">
        <v>642</v>
      </c>
      <c r="I1401" s="102">
        <f>Tableau2[[#This Row],[4. poids OT (kg)]]/1000</f>
        <v>0.64200000000000002</v>
      </c>
      <c r="J1401" t="s">
        <v>47</v>
      </c>
      <c r="K1401">
        <v>234</v>
      </c>
      <c r="L1401">
        <v>91100</v>
      </c>
      <c r="M1401" t="s">
        <v>70</v>
      </c>
      <c r="N1401">
        <v>62780</v>
      </c>
      <c r="O1401" t="s">
        <v>102</v>
      </c>
      <c r="P1401">
        <v>280.69799999999998</v>
      </c>
      <c r="Q1401" t="s">
        <v>72</v>
      </c>
      <c r="R1401">
        <v>1969</v>
      </c>
      <c r="S1401" t="s">
        <v>69</v>
      </c>
      <c r="T1401">
        <f>VLOOKUP(Tableau2[[#This Row],[5. type transport]],'Taux émission CO2e'!$A$5:$D$16,4,0)</f>
        <v>0.16</v>
      </c>
      <c r="U1401">
        <f>VLOOKUP(Tableau2[[#This Row],[5. type transport]],'Taux émission CO2e'!$A$5:$B$16,2,0)</f>
        <v>0.3</v>
      </c>
      <c r="V1401">
        <f>VLOOKUP(Tableau2[[#This Row],[5. type transport]],'Taux émission CO2e'!$A$20:$D$31,4,0)</f>
        <v>6.7400000000000002E-2</v>
      </c>
      <c r="W1401">
        <f>VLOOKUP(Tableau2[[#This Row],[5. type transport]],'Taux émission CO2e'!$A$20:$B$31,2,0)</f>
        <v>0.7</v>
      </c>
      <c r="X1401" s="98">
        <f t="shared" si="43"/>
        <v>17.152208480879999</v>
      </c>
    </row>
    <row r="1402" spans="1:24" x14ac:dyDescent="0.25">
      <c r="A1402">
        <v>20220800118</v>
      </c>
      <c r="B1402" s="95">
        <v>44792</v>
      </c>
      <c r="C1402" s="102">
        <f>YEAR(Tableau2[[#This Row],[2. date saisie]])</f>
        <v>2022</v>
      </c>
      <c r="D1402" s="102">
        <f>MONTH(Tableau2[[#This Row],[2. date saisie]])</f>
        <v>8</v>
      </c>
      <c r="E1402" s="102" t="str">
        <f t="shared" si="42"/>
        <v>08</v>
      </c>
      <c r="F1402" s="102" t="str">
        <f>_xlfn.CONCAT(Tableau2[[#This Row],[2a]],Tableau2[[#This Row],[2c]])</f>
        <v>202208</v>
      </c>
      <c r="G1402" s="96">
        <v>1543467</v>
      </c>
      <c r="H1402">
        <v>150</v>
      </c>
      <c r="I1402" s="102">
        <f>Tableau2[[#This Row],[4. poids OT (kg)]]/1000</f>
        <v>0.15</v>
      </c>
      <c r="J1402" t="s">
        <v>46</v>
      </c>
      <c r="K1402">
        <v>90</v>
      </c>
      <c r="L1402">
        <v>93130</v>
      </c>
      <c r="M1402" t="s">
        <v>227</v>
      </c>
      <c r="N1402">
        <v>91100</v>
      </c>
      <c r="O1402" t="s">
        <v>76</v>
      </c>
      <c r="P1402">
        <v>46.533999999999999</v>
      </c>
      <c r="Q1402" t="s">
        <v>228</v>
      </c>
      <c r="R1402">
        <v>1973</v>
      </c>
      <c r="S1402" t="s">
        <v>78</v>
      </c>
      <c r="T1402">
        <f>VLOOKUP(Tableau2[[#This Row],[5. type transport]],'Taux émission CO2e'!$A$5:$D$16,4,0)</f>
        <v>0.16</v>
      </c>
      <c r="U1402">
        <f>VLOOKUP(Tableau2[[#This Row],[5. type transport]],'Taux émission CO2e'!$A$5:$B$16,2,0)</f>
        <v>0.3</v>
      </c>
      <c r="V1402">
        <f>VLOOKUP(Tableau2[[#This Row],[5. type transport]],'Taux émission CO2e'!$A$20:$D$31,4,0)</f>
        <v>6.7400000000000002E-2</v>
      </c>
      <c r="W1402">
        <f>VLOOKUP(Tableau2[[#This Row],[5. type transport]],'Taux émission CO2e'!$A$20:$B$31,2,0)</f>
        <v>0.7</v>
      </c>
      <c r="X1402" s="98">
        <f t="shared" si="43"/>
        <v>0.664365918</v>
      </c>
    </row>
    <row r="1403" spans="1:24" x14ac:dyDescent="0.25">
      <c r="A1403">
        <v>20220800118</v>
      </c>
      <c r="B1403" s="95">
        <v>44792</v>
      </c>
      <c r="C1403" s="102">
        <f>YEAR(Tableau2[[#This Row],[2. date saisie]])</f>
        <v>2022</v>
      </c>
      <c r="D1403" s="102">
        <f>MONTH(Tableau2[[#This Row],[2. date saisie]])</f>
        <v>8</v>
      </c>
      <c r="E1403" s="102" t="str">
        <f t="shared" si="42"/>
        <v>08</v>
      </c>
      <c r="F1403" s="102" t="str">
        <f>_xlfn.CONCAT(Tableau2[[#This Row],[2a]],Tableau2[[#This Row],[2c]])</f>
        <v>202208</v>
      </c>
      <c r="G1403" s="96">
        <v>1543060</v>
      </c>
      <c r="H1403">
        <v>450</v>
      </c>
      <c r="I1403" s="102">
        <f>Tableau2[[#This Row],[4. poids OT (kg)]]/1000</f>
        <v>0.45</v>
      </c>
      <c r="J1403" t="s">
        <v>46</v>
      </c>
      <c r="K1403">
        <v>206</v>
      </c>
      <c r="L1403">
        <v>62780</v>
      </c>
      <c r="M1403" t="s">
        <v>113</v>
      </c>
      <c r="N1403">
        <v>91100</v>
      </c>
      <c r="O1403" t="s">
        <v>76</v>
      </c>
      <c r="P1403">
        <v>278.49700000000001</v>
      </c>
      <c r="Q1403" t="s">
        <v>114</v>
      </c>
      <c r="R1403">
        <v>1987</v>
      </c>
      <c r="S1403" t="s">
        <v>78</v>
      </c>
      <c r="T1403">
        <f>VLOOKUP(Tableau2[[#This Row],[5. type transport]],'Taux émission CO2e'!$A$5:$D$16,4,0)</f>
        <v>0.16</v>
      </c>
      <c r="U1403">
        <f>VLOOKUP(Tableau2[[#This Row],[5. type transport]],'Taux émission CO2e'!$A$5:$B$16,2,0)</f>
        <v>0.3</v>
      </c>
      <c r="V1403">
        <f>VLOOKUP(Tableau2[[#This Row],[5. type transport]],'Taux émission CO2e'!$A$20:$D$31,4,0)</f>
        <v>6.7400000000000002E-2</v>
      </c>
      <c r="W1403">
        <f>VLOOKUP(Tableau2[[#This Row],[5. type transport]],'Taux émission CO2e'!$A$20:$B$31,2,0)</f>
        <v>0.7</v>
      </c>
      <c r="X1403" s="98">
        <f t="shared" si="43"/>
        <v>11.928305007000001</v>
      </c>
    </row>
    <row r="1404" spans="1:24" x14ac:dyDescent="0.25">
      <c r="A1404">
        <v>20220800118</v>
      </c>
      <c r="B1404" s="95">
        <v>44792</v>
      </c>
      <c r="C1404" s="102">
        <f>YEAR(Tableau2[[#This Row],[2. date saisie]])</f>
        <v>2022</v>
      </c>
      <c r="D1404" s="102">
        <f>MONTH(Tableau2[[#This Row],[2. date saisie]])</f>
        <v>8</v>
      </c>
      <c r="E1404" s="102" t="str">
        <f t="shared" si="42"/>
        <v>08</v>
      </c>
      <c r="F1404" s="102" t="str">
        <f>_xlfn.CONCAT(Tableau2[[#This Row],[2a]],Tableau2[[#This Row],[2c]])</f>
        <v>202208</v>
      </c>
      <c r="G1404" s="96">
        <v>1543353</v>
      </c>
      <c r="H1404">
        <v>685</v>
      </c>
      <c r="I1404" s="102">
        <f>Tableau2[[#This Row],[4. poids OT (kg)]]/1000</f>
        <v>0.68500000000000005</v>
      </c>
      <c r="J1404" t="s">
        <v>47</v>
      </c>
      <c r="K1404">
        <v>245</v>
      </c>
      <c r="L1404">
        <v>91100</v>
      </c>
      <c r="M1404" t="s">
        <v>70</v>
      </c>
      <c r="N1404">
        <v>59810</v>
      </c>
      <c r="O1404" t="s">
        <v>104</v>
      </c>
      <c r="P1404">
        <v>248.797</v>
      </c>
      <c r="Q1404" t="s">
        <v>72</v>
      </c>
      <c r="R1404">
        <v>1969</v>
      </c>
      <c r="S1404" t="s">
        <v>69</v>
      </c>
      <c r="T1404">
        <f>VLOOKUP(Tableau2[[#This Row],[5. type transport]],'Taux émission CO2e'!$A$5:$D$16,4,0)</f>
        <v>0.16</v>
      </c>
      <c r="U1404">
        <f>VLOOKUP(Tableau2[[#This Row],[5. type transport]],'Taux émission CO2e'!$A$5:$B$16,2,0)</f>
        <v>0.3</v>
      </c>
      <c r="V1404">
        <f>VLOOKUP(Tableau2[[#This Row],[5. type transport]],'Taux émission CO2e'!$A$20:$D$31,4,0)</f>
        <v>6.7400000000000002E-2</v>
      </c>
      <c r="W1404">
        <f>VLOOKUP(Tableau2[[#This Row],[5. type transport]],'Taux émission CO2e'!$A$20:$B$31,2,0)</f>
        <v>0.7</v>
      </c>
      <c r="X1404" s="98">
        <f t="shared" si="43"/>
        <v>16.221141445100002</v>
      </c>
    </row>
    <row r="1405" spans="1:24" x14ac:dyDescent="0.25">
      <c r="A1405">
        <v>20220800118</v>
      </c>
      <c r="B1405" s="95">
        <v>44792</v>
      </c>
      <c r="C1405" s="102">
        <f>YEAR(Tableau2[[#This Row],[2. date saisie]])</f>
        <v>2022</v>
      </c>
      <c r="D1405" s="102">
        <f>MONTH(Tableau2[[#This Row],[2. date saisie]])</f>
        <v>8</v>
      </c>
      <c r="E1405" s="102" t="str">
        <f t="shared" si="42"/>
        <v>08</v>
      </c>
      <c r="F1405" s="102" t="str">
        <f>_xlfn.CONCAT(Tableau2[[#This Row],[2a]],Tableau2[[#This Row],[2c]])</f>
        <v>202208</v>
      </c>
      <c r="G1405" s="96">
        <v>1543354</v>
      </c>
      <c r="H1405">
        <v>492</v>
      </c>
      <c r="I1405" s="102">
        <f>Tableau2[[#This Row],[4. poids OT (kg)]]/1000</f>
        <v>0.49199999999999999</v>
      </c>
      <c r="J1405" t="s">
        <v>47</v>
      </c>
      <c r="K1405">
        <v>260</v>
      </c>
      <c r="L1405">
        <v>91100</v>
      </c>
      <c r="M1405" t="s">
        <v>70</v>
      </c>
      <c r="N1405">
        <v>73490</v>
      </c>
      <c r="O1405" t="s">
        <v>181</v>
      </c>
      <c r="P1405">
        <v>539.01400000000001</v>
      </c>
      <c r="Q1405" t="s">
        <v>72</v>
      </c>
      <c r="R1405">
        <v>1969</v>
      </c>
      <c r="S1405" t="s">
        <v>69</v>
      </c>
      <c r="T1405">
        <f>VLOOKUP(Tableau2[[#This Row],[5. type transport]],'Taux émission CO2e'!$A$5:$D$16,4,0)</f>
        <v>0.16</v>
      </c>
      <c r="U1405">
        <f>VLOOKUP(Tableau2[[#This Row],[5. type transport]],'Taux émission CO2e'!$A$5:$B$16,2,0)</f>
        <v>0.3</v>
      </c>
      <c r="V1405">
        <f>VLOOKUP(Tableau2[[#This Row],[5. type transport]],'Taux émission CO2e'!$A$20:$D$31,4,0)</f>
        <v>6.7400000000000002E-2</v>
      </c>
      <c r="W1405">
        <f>VLOOKUP(Tableau2[[#This Row],[5. type transport]],'Taux émission CO2e'!$A$20:$B$31,2,0)</f>
        <v>0.7</v>
      </c>
      <c r="X1405" s="98">
        <f t="shared" si="43"/>
        <v>25.241249439840001</v>
      </c>
    </row>
    <row r="1406" spans="1:24" x14ac:dyDescent="0.25">
      <c r="A1406">
        <v>20220800118</v>
      </c>
      <c r="B1406" s="95">
        <v>44792</v>
      </c>
      <c r="C1406" s="102">
        <f>YEAR(Tableau2[[#This Row],[2. date saisie]])</f>
        <v>2022</v>
      </c>
      <c r="D1406" s="102">
        <f>MONTH(Tableau2[[#This Row],[2. date saisie]])</f>
        <v>8</v>
      </c>
      <c r="E1406" s="102" t="str">
        <f t="shared" si="42"/>
        <v>08</v>
      </c>
      <c r="F1406" s="102" t="str">
        <f>_xlfn.CONCAT(Tableau2[[#This Row],[2a]],Tableau2[[#This Row],[2c]])</f>
        <v>202208</v>
      </c>
      <c r="G1406" s="96">
        <v>1543061</v>
      </c>
      <c r="H1406">
        <v>600</v>
      </c>
      <c r="I1406" s="102">
        <f>Tableau2[[#This Row],[4. poids OT (kg)]]/1000</f>
        <v>0.6</v>
      </c>
      <c r="J1406" t="s">
        <v>47</v>
      </c>
      <c r="K1406">
        <v>470</v>
      </c>
      <c r="L1406">
        <v>13000</v>
      </c>
      <c r="M1406" t="s">
        <v>184</v>
      </c>
      <c r="N1406">
        <v>91100</v>
      </c>
      <c r="O1406" t="s">
        <v>76</v>
      </c>
      <c r="P1406">
        <v>740.09799999999996</v>
      </c>
      <c r="Q1406" t="s">
        <v>185</v>
      </c>
      <c r="R1406">
        <v>1976</v>
      </c>
      <c r="S1406" t="s">
        <v>69</v>
      </c>
      <c r="T1406">
        <f>VLOOKUP(Tableau2[[#This Row],[5. type transport]],'Taux émission CO2e'!$A$5:$D$16,4,0)</f>
        <v>0.16</v>
      </c>
      <c r="U1406">
        <f>VLOOKUP(Tableau2[[#This Row],[5. type transport]],'Taux émission CO2e'!$A$5:$B$16,2,0)</f>
        <v>0.3</v>
      </c>
      <c r="V1406">
        <f>VLOOKUP(Tableau2[[#This Row],[5. type transport]],'Taux émission CO2e'!$A$20:$D$31,4,0)</f>
        <v>6.7400000000000002E-2</v>
      </c>
      <c r="W1406">
        <f>VLOOKUP(Tableau2[[#This Row],[5. type transport]],'Taux émission CO2e'!$A$20:$B$31,2,0)</f>
        <v>0.7</v>
      </c>
      <c r="X1406" s="98">
        <f t="shared" si="43"/>
        <v>42.265516583999997</v>
      </c>
    </row>
    <row r="1407" spans="1:24" x14ac:dyDescent="0.25">
      <c r="A1407">
        <v>20220800118</v>
      </c>
      <c r="B1407" s="95">
        <v>44795</v>
      </c>
      <c r="C1407" s="102">
        <f>YEAR(Tableau2[[#This Row],[2. date saisie]])</f>
        <v>2022</v>
      </c>
      <c r="D1407" s="102">
        <f>MONTH(Tableau2[[#This Row],[2. date saisie]])</f>
        <v>8</v>
      </c>
      <c r="E1407" s="102" t="str">
        <f t="shared" si="42"/>
        <v>08</v>
      </c>
      <c r="F1407" s="102" t="str">
        <f>_xlfn.CONCAT(Tableau2[[#This Row],[2a]],Tableau2[[#This Row],[2c]])</f>
        <v>202208</v>
      </c>
      <c r="G1407" s="96">
        <v>1543490</v>
      </c>
      <c r="H1407">
        <v>150</v>
      </c>
      <c r="I1407" s="102">
        <f>Tableau2[[#This Row],[4. poids OT (kg)]]/1000</f>
        <v>0.15</v>
      </c>
      <c r="J1407" t="s">
        <v>47</v>
      </c>
      <c r="K1407">
        <v>140</v>
      </c>
      <c r="L1407">
        <v>76380</v>
      </c>
      <c r="M1407" t="s">
        <v>216</v>
      </c>
      <c r="N1407">
        <v>91100</v>
      </c>
      <c r="O1407" t="s">
        <v>76</v>
      </c>
      <c r="P1407">
        <v>173.22</v>
      </c>
      <c r="Q1407" t="s">
        <v>217</v>
      </c>
      <c r="R1407">
        <v>1997</v>
      </c>
      <c r="S1407" t="s">
        <v>78</v>
      </c>
      <c r="T1407">
        <f>VLOOKUP(Tableau2[[#This Row],[5. type transport]],'Taux émission CO2e'!$A$5:$D$16,4,0)</f>
        <v>0.16</v>
      </c>
      <c r="U1407">
        <f>VLOOKUP(Tableau2[[#This Row],[5. type transport]],'Taux émission CO2e'!$A$5:$B$16,2,0)</f>
        <v>0.3</v>
      </c>
      <c r="V1407">
        <f>VLOOKUP(Tableau2[[#This Row],[5. type transport]],'Taux émission CO2e'!$A$20:$D$31,4,0)</f>
        <v>6.7400000000000002E-2</v>
      </c>
      <c r="W1407">
        <f>VLOOKUP(Tableau2[[#This Row],[5. type transport]],'Taux émission CO2e'!$A$20:$B$31,2,0)</f>
        <v>0.7</v>
      </c>
      <c r="X1407" s="98">
        <f t="shared" si="43"/>
        <v>2.47306194</v>
      </c>
    </row>
    <row r="1408" spans="1:24" x14ac:dyDescent="0.25">
      <c r="A1408">
        <v>20220800118</v>
      </c>
      <c r="B1408" s="95">
        <v>44795</v>
      </c>
      <c r="C1408" s="102">
        <f>YEAR(Tableau2[[#This Row],[2. date saisie]])</f>
        <v>2022</v>
      </c>
      <c r="D1408" s="102">
        <f>MONTH(Tableau2[[#This Row],[2. date saisie]])</f>
        <v>8</v>
      </c>
      <c r="E1408" s="102" t="str">
        <f t="shared" si="42"/>
        <v>08</v>
      </c>
      <c r="F1408" s="102" t="str">
        <f>_xlfn.CONCAT(Tableau2[[#This Row],[2a]],Tableau2[[#This Row],[2c]])</f>
        <v>202208</v>
      </c>
      <c r="G1408" s="96">
        <v>1543416</v>
      </c>
      <c r="H1408">
        <v>150</v>
      </c>
      <c r="I1408" s="102">
        <f>Tableau2[[#This Row],[4. poids OT (kg)]]/1000</f>
        <v>0.15</v>
      </c>
      <c r="J1408" t="s">
        <v>47</v>
      </c>
      <c r="K1408">
        <v>165</v>
      </c>
      <c r="L1408">
        <v>39570</v>
      </c>
      <c r="M1408" t="s">
        <v>115</v>
      </c>
      <c r="N1408">
        <v>91100</v>
      </c>
      <c r="O1408" t="s">
        <v>76</v>
      </c>
      <c r="P1408">
        <v>380.58600000000001</v>
      </c>
      <c r="Q1408" t="s">
        <v>116</v>
      </c>
      <c r="R1408">
        <v>1986</v>
      </c>
      <c r="S1408" t="s">
        <v>69</v>
      </c>
      <c r="T1408">
        <f>VLOOKUP(Tableau2[[#This Row],[5. type transport]],'Taux émission CO2e'!$A$5:$D$16,4,0)</f>
        <v>0.16</v>
      </c>
      <c r="U1408">
        <f>VLOOKUP(Tableau2[[#This Row],[5. type transport]],'Taux émission CO2e'!$A$5:$B$16,2,0)</f>
        <v>0.3</v>
      </c>
      <c r="V1408">
        <f>VLOOKUP(Tableau2[[#This Row],[5. type transport]],'Taux émission CO2e'!$A$20:$D$31,4,0)</f>
        <v>6.7400000000000002E-2</v>
      </c>
      <c r="W1408">
        <f>VLOOKUP(Tableau2[[#This Row],[5. type transport]],'Taux émission CO2e'!$A$20:$B$31,2,0)</f>
        <v>0.7</v>
      </c>
      <c r="X1408" s="98">
        <f t="shared" si="43"/>
        <v>5.4336263219999994</v>
      </c>
    </row>
    <row r="1409" spans="1:24" x14ac:dyDescent="0.25">
      <c r="A1409">
        <v>20220800118</v>
      </c>
      <c r="B1409" s="95">
        <v>44795</v>
      </c>
      <c r="C1409" s="102">
        <f>YEAR(Tableau2[[#This Row],[2. date saisie]])</f>
        <v>2022</v>
      </c>
      <c r="D1409" s="102">
        <f>MONTH(Tableau2[[#This Row],[2. date saisie]])</f>
        <v>8</v>
      </c>
      <c r="E1409" s="102" t="str">
        <f t="shared" si="42"/>
        <v>08</v>
      </c>
      <c r="F1409" s="102" t="str">
        <f>_xlfn.CONCAT(Tableau2[[#This Row],[2a]],Tableau2[[#This Row],[2c]])</f>
        <v>202208</v>
      </c>
      <c r="G1409" s="96">
        <v>1543415</v>
      </c>
      <c r="H1409">
        <v>300</v>
      </c>
      <c r="I1409" s="102">
        <f>Tableau2[[#This Row],[4. poids OT (kg)]]/1000</f>
        <v>0.3</v>
      </c>
      <c r="J1409" t="s">
        <v>46</v>
      </c>
      <c r="K1409">
        <v>224</v>
      </c>
      <c r="L1409">
        <v>67100</v>
      </c>
      <c r="M1409" t="s">
        <v>73</v>
      </c>
      <c r="N1409">
        <v>91100</v>
      </c>
      <c r="O1409" t="s">
        <v>76</v>
      </c>
      <c r="P1409">
        <v>516.47400000000005</v>
      </c>
      <c r="Q1409" t="s">
        <v>75</v>
      </c>
      <c r="R1409">
        <v>1987</v>
      </c>
      <c r="S1409" t="s">
        <v>69</v>
      </c>
      <c r="T1409">
        <f>VLOOKUP(Tableau2[[#This Row],[5. type transport]],'Taux émission CO2e'!$A$5:$D$16,4,0)</f>
        <v>0.16</v>
      </c>
      <c r="U1409">
        <f>VLOOKUP(Tableau2[[#This Row],[5. type transport]],'Taux émission CO2e'!$A$5:$B$16,2,0)</f>
        <v>0.3</v>
      </c>
      <c r="V1409">
        <f>VLOOKUP(Tableau2[[#This Row],[5. type transport]],'Taux émission CO2e'!$A$20:$D$31,4,0)</f>
        <v>6.7400000000000002E-2</v>
      </c>
      <c r="W1409">
        <f>VLOOKUP(Tableau2[[#This Row],[5. type transport]],'Taux émission CO2e'!$A$20:$B$31,2,0)</f>
        <v>0.7</v>
      </c>
      <c r="X1409" s="98">
        <f t="shared" si="43"/>
        <v>14.747398596</v>
      </c>
    </row>
    <row r="1410" spans="1:24" x14ac:dyDescent="0.25">
      <c r="A1410">
        <v>20220800118</v>
      </c>
      <c r="B1410" s="95">
        <v>44795</v>
      </c>
      <c r="C1410" s="102">
        <f>YEAR(Tableau2[[#This Row],[2. date saisie]])</f>
        <v>2022</v>
      </c>
      <c r="D1410" s="102">
        <f>MONTH(Tableau2[[#This Row],[2. date saisie]])</f>
        <v>8</v>
      </c>
      <c r="E1410" s="102" t="str">
        <f t="shared" ref="E1410:E1473" si="44">IF(D1410&lt;10,"0"&amp;D1410,D1410)</f>
        <v>08</v>
      </c>
      <c r="F1410" s="102" t="str">
        <f>_xlfn.CONCAT(Tableau2[[#This Row],[2a]],Tableau2[[#This Row],[2c]])</f>
        <v>202208</v>
      </c>
      <c r="G1410" s="96">
        <v>1543632</v>
      </c>
      <c r="H1410">
        <v>685</v>
      </c>
      <c r="I1410" s="102">
        <f>Tableau2[[#This Row],[4. poids OT (kg)]]/1000</f>
        <v>0.68500000000000005</v>
      </c>
      <c r="J1410" t="s">
        <v>47</v>
      </c>
      <c r="K1410">
        <v>230</v>
      </c>
      <c r="L1410">
        <v>91100</v>
      </c>
      <c r="M1410" t="s">
        <v>70</v>
      </c>
      <c r="N1410">
        <v>59100</v>
      </c>
      <c r="O1410" t="s">
        <v>74</v>
      </c>
      <c r="P1410">
        <v>266.166</v>
      </c>
      <c r="Q1410" t="s">
        <v>72</v>
      </c>
      <c r="R1410">
        <v>1969</v>
      </c>
      <c r="S1410" t="s">
        <v>69</v>
      </c>
      <c r="T1410">
        <f>VLOOKUP(Tableau2[[#This Row],[5. type transport]],'Taux émission CO2e'!$A$5:$D$16,4,0)</f>
        <v>0.16</v>
      </c>
      <c r="U1410">
        <f>VLOOKUP(Tableau2[[#This Row],[5. type transport]],'Taux émission CO2e'!$A$5:$B$16,2,0)</f>
        <v>0.3</v>
      </c>
      <c r="V1410">
        <f>VLOOKUP(Tableau2[[#This Row],[5. type transport]],'Taux émission CO2e'!$A$20:$D$31,4,0)</f>
        <v>6.7400000000000002E-2</v>
      </c>
      <c r="W1410">
        <f>VLOOKUP(Tableau2[[#This Row],[5. type transport]],'Taux émission CO2e'!$A$20:$B$31,2,0)</f>
        <v>0.7</v>
      </c>
      <c r="X1410" s="98">
        <f t="shared" ref="X1410:X1473" si="45">(U1410*T1410*I1410*P1410)+(V1410*W1410*P1410*I1410)</f>
        <v>17.353570717800004</v>
      </c>
    </row>
    <row r="1411" spans="1:24" x14ac:dyDescent="0.25">
      <c r="A1411">
        <v>20220800118</v>
      </c>
      <c r="B1411" s="95">
        <v>44795</v>
      </c>
      <c r="C1411" s="102">
        <f>YEAR(Tableau2[[#This Row],[2. date saisie]])</f>
        <v>2022</v>
      </c>
      <c r="D1411" s="102">
        <f>MONTH(Tableau2[[#This Row],[2. date saisie]])</f>
        <v>8</v>
      </c>
      <c r="E1411" s="102" t="str">
        <f t="shared" si="44"/>
        <v>08</v>
      </c>
      <c r="F1411" s="102" t="str">
        <f>_xlfn.CONCAT(Tableau2[[#This Row],[2a]],Tableau2[[#This Row],[2c]])</f>
        <v>202208</v>
      </c>
      <c r="G1411" s="96">
        <v>1543667</v>
      </c>
      <c r="H1411">
        <v>712</v>
      </c>
      <c r="I1411" s="102">
        <f>Tableau2[[#This Row],[4. poids OT (kg)]]/1000</f>
        <v>0.71199999999999997</v>
      </c>
      <c r="J1411" t="s">
        <v>47</v>
      </c>
      <c r="K1411">
        <v>380</v>
      </c>
      <c r="L1411">
        <v>91100</v>
      </c>
      <c r="M1411" t="s">
        <v>70</v>
      </c>
      <c r="N1411">
        <v>66000</v>
      </c>
      <c r="O1411" t="s">
        <v>71</v>
      </c>
      <c r="P1411">
        <v>837.41300000000001</v>
      </c>
      <c r="Q1411" t="s">
        <v>72</v>
      </c>
      <c r="R1411">
        <v>1969</v>
      </c>
      <c r="S1411" t="s">
        <v>69</v>
      </c>
      <c r="T1411">
        <f>VLOOKUP(Tableau2[[#This Row],[5. type transport]],'Taux émission CO2e'!$A$5:$D$16,4,0)</f>
        <v>0.16</v>
      </c>
      <c r="U1411">
        <f>VLOOKUP(Tableau2[[#This Row],[5. type transport]],'Taux émission CO2e'!$A$5:$B$16,2,0)</f>
        <v>0.3</v>
      </c>
      <c r="V1411">
        <f>VLOOKUP(Tableau2[[#This Row],[5. type transport]],'Taux émission CO2e'!$A$20:$D$31,4,0)</f>
        <v>6.7400000000000002E-2</v>
      </c>
      <c r="W1411">
        <f>VLOOKUP(Tableau2[[#This Row],[5. type transport]],'Taux émission CO2e'!$A$20:$B$31,2,0)</f>
        <v>0.7</v>
      </c>
      <c r="X1411" s="98">
        <f t="shared" si="45"/>
        <v>56.74993817008</v>
      </c>
    </row>
    <row r="1412" spans="1:24" x14ac:dyDescent="0.25">
      <c r="A1412">
        <v>20220800118</v>
      </c>
      <c r="B1412" s="95">
        <v>44796</v>
      </c>
      <c r="C1412" s="102">
        <f>YEAR(Tableau2[[#This Row],[2. date saisie]])</f>
        <v>2022</v>
      </c>
      <c r="D1412" s="102">
        <f>MONTH(Tableau2[[#This Row],[2. date saisie]])</f>
        <v>8</v>
      </c>
      <c r="E1412" s="102" t="str">
        <f t="shared" si="44"/>
        <v>08</v>
      </c>
      <c r="F1412" s="102" t="str">
        <f>_xlfn.CONCAT(Tableau2[[#This Row],[2a]],Tableau2[[#This Row],[2c]])</f>
        <v>202208</v>
      </c>
      <c r="G1412" s="96">
        <v>1544269</v>
      </c>
      <c r="H1412">
        <v>212</v>
      </c>
      <c r="I1412" s="102">
        <f>Tableau2[[#This Row],[4. poids OT (kg)]]/1000</f>
        <v>0.21199999999999999</v>
      </c>
      <c r="J1412" t="s">
        <v>47</v>
      </c>
      <c r="K1412">
        <v>120</v>
      </c>
      <c r="L1412">
        <v>91100</v>
      </c>
      <c r="M1412" t="s">
        <v>70</v>
      </c>
      <c r="N1412">
        <v>89440</v>
      </c>
      <c r="O1412" t="s">
        <v>137</v>
      </c>
      <c r="P1412">
        <v>167.37</v>
      </c>
      <c r="Q1412" t="s">
        <v>72</v>
      </c>
      <c r="R1412">
        <v>1969</v>
      </c>
      <c r="S1412" t="s">
        <v>69</v>
      </c>
      <c r="T1412">
        <f>VLOOKUP(Tableau2[[#This Row],[5. type transport]],'Taux émission CO2e'!$A$5:$D$16,4,0)</f>
        <v>0.16</v>
      </c>
      <c r="U1412">
        <f>VLOOKUP(Tableau2[[#This Row],[5. type transport]],'Taux émission CO2e'!$A$5:$B$16,2,0)</f>
        <v>0.3</v>
      </c>
      <c r="V1412">
        <f>VLOOKUP(Tableau2[[#This Row],[5. type transport]],'Taux émission CO2e'!$A$20:$D$31,4,0)</f>
        <v>6.7400000000000002E-2</v>
      </c>
      <c r="W1412">
        <f>VLOOKUP(Tableau2[[#This Row],[5. type transport]],'Taux émission CO2e'!$A$20:$B$31,2,0)</f>
        <v>0.7</v>
      </c>
      <c r="X1412" s="98">
        <f t="shared" si="45"/>
        <v>3.3772186391999997</v>
      </c>
    </row>
    <row r="1413" spans="1:24" x14ac:dyDescent="0.25">
      <c r="A1413">
        <v>20220800118</v>
      </c>
      <c r="B1413" s="95">
        <v>44796</v>
      </c>
      <c r="C1413" s="102">
        <f>YEAR(Tableau2[[#This Row],[2. date saisie]])</f>
        <v>2022</v>
      </c>
      <c r="D1413" s="102">
        <f>MONTH(Tableau2[[#This Row],[2. date saisie]])</f>
        <v>8</v>
      </c>
      <c r="E1413" s="102" t="str">
        <f t="shared" si="44"/>
        <v>08</v>
      </c>
      <c r="F1413" s="102" t="str">
        <f>_xlfn.CONCAT(Tableau2[[#This Row],[2a]],Tableau2[[#This Row],[2c]])</f>
        <v>202208</v>
      </c>
      <c r="G1413" s="96">
        <v>1544467</v>
      </c>
      <c r="H1413">
        <v>150</v>
      </c>
      <c r="I1413" s="102">
        <f>Tableau2[[#This Row],[4. poids OT (kg)]]/1000</f>
        <v>0.15</v>
      </c>
      <c r="J1413" t="s">
        <v>46</v>
      </c>
      <c r="K1413">
        <v>158</v>
      </c>
      <c r="L1413">
        <v>53120</v>
      </c>
      <c r="M1413" t="s">
        <v>248</v>
      </c>
      <c r="N1413">
        <v>91100</v>
      </c>
      <c r="O1413" t="s">
        <v>76</v>
      </c>
      <c r="P1413">
        <v>316.21199999999999</v>
      </c>
      <c r="Q1413" t="s">
        <v>249</v>
      </c>
      <c r="R1413">
        <v>1999</v>
      </c>
      <c r="S1413" t="s">
        <v>78</v>
      </c>
      <c r="T1413">
        <f>VLOOKUP(Tableau2[[#This Row],[5. type transport]],'Taux émission CO2e'!$A$5:$D$16,4,0)</f>
        <v>0.16</v>
      </c>
      <c r="U1413">
        <f>VLOOKUP(Tableau2[[#This Row],[5. type transport]],'Taux émission CO2e'!$A$5:$B$16,2,0)</f>
        <v>0.3</v>
      </c>
      <c r="V1413">
        <f>VLOOKUP(Tableau2[[#This Row],[5. type transport]],'Taux émission CO2e'!$A$20:$D$31,4,0)</f>
        <v>6.7400000000000002E-2</v>
      </c>
      <c r="W1413">
        <f>VLOOKUP(Tableau2[[#This Row],[5. type transport]],'Taux émission CO2e'!$A$20:$B$31,2,0)</f>
        <v>0.7</v>
      </c>
      <c r="X1413" s="98">
        <f t="shared" si="45"/>
        <v>4.5145587239999996</v>
      </c>
    </row>
    <row r="1414" spans="1:24" x14ac:dyDescent="0.25">
      <c r="A1414">
        <v>20220800118</v>
      </c>
      <c r="B1414" s="95">
        <v>44796</v>
      </c>
      <c r="C1414" s="102">
        <f>YEAR(Tableau2[[#This Row],[2. date saisie]])</f>
        <v>2022</v>
      </c>
      <c r="D1414" s="102">
        <f>MONTH(Tableau2[[#This Row],[2. date saisie]])</f>
        <v>8</v>
      </c>
      <c r="E1414" s="102" t="str">
        <f t="shared" si="44"/>
        <v>08</v>
      </c>
      <c r="F1414" s="102" t="str">
        <f>_xlfn.CONCAT(Tableau2[[#This Row],[2a]],Tableau2[[#This Row],[2c]])</f>
        <v>202208</v>
      </c>
      <c r="G1414" s="96">
        <v>1544101</v>
      </c>
      <c r="H1414">
        <v>342</v>
      </c>
      <c r="I1414" s="102">
        <f>Tableau2[[#This Row],[4. poids OT (kg)]]/1000</f>
        <v>0.34200000000000003</v>
      </c>
      <c r="J1414" t="s">
        <v>47</v>
      </c>
      <c r="K1414">
        <v>205</v>
      </c>
      <c r="L1414">
        <v>91100</v>
      </c>
      <c r="M1414" t="s">
        <v>70</v>
      </c>
      <c r="N1414">
        <v>21300</v>
      </c>
      <c r="O1414" t="s">
        <v>89</v>
      </c>
      <c r="P1414">
        <v>279.79899999999998</v>
      </c>
      <c r="Q1414" t="s">
        <v>72</v>
      </c>
      <c r="R1414">
        <v>1969</v>
      </c>
      <c r="S1414" t="s">
        <v>69</v>
      </c>
      <c r="T1414">
        <f>VLOOKUP(Tableau2[[#This Row],[5. type transport]],'Taux émission CO2e'!$A$5:$D$16,4,0)</f>
        <v>0.16</v>
      </c>
      <c r="U1414">
        <f>VLOOKUP(Tableau2[[#This Row],[5. type transport]],'Taux émission CO2e'!$A$5:$B$16,2,0)</f>
        <v>0.3</v>
      </c>
      <c r="V1414">
        <f>VLOOKUP(Tableau2[[#This Row],[5. type transport]],'Taux émission CO2e'!$A$20:$D$31,4,0)</f>
        <v>6.7400000000000002E-2</v>
      </c>
      <c r="W1414">
        <f>VLOOKUP(Tableau2[[#This Row],[5. type transport]],'Taux émission CO2e'!$A$20:$B$31,2,0)</f>
        <v>0.7</v>
      </c>
      <c r="X1414" s="98">
        <f t="shared" si="45"/>
        <v>9.10789393644</v>
      </c>
    </row>
    <row r="1415" spans="1:24" x14ac:dyDescent="0.25">
      <c r="A1415">
        <v>20220800118</v>
      </c>
      <c r="B1415" s="95">
        <v>44796</v>
      </c>
      <c r="C1415" s="102">
        <f>YEAR(Tableau2[[#This Row],[2. date saisie]])</f>
        <v>2022</v>
      </c>
      <c r="D1415" s="102">
        <f>MONTH(Tableau2[[#This Row],[2. date saisie]])</f>
        <v>8</v>
      </c>
      <c r="E1415" s="102" t="str">
        <f t="shared" si="44"/>
        <v>08</v>
      </c>
      <c r="F1415" s="102" t="str">
        <f>_xlfn.CONCAT(Tableau2[[#This Row],[2a]],Tableau2[[#This Row],[2c]])</f>
        <v>202208</v>
      </c>
      <c r="G1415" s="96">
        <v>1544100</v>
      </c>
      <c r="H1415">
        <v>444</v>
      </c>
      <c r="I1415" s="102">
        <f>Tableau2[[#This Row],[4. poids OT (kg)]]/1000</f>
        <v>0.44400000000000001</v>
      </c>
      <c r="J1415" t="s">
        <v>47</v>
      </c>
      <c r="K1415">
        <v>345</v>
      </c>
      <c r="L1415">
        <v>91100</v>
      </c>
      <c r="M1415" t="s">
        <v>70</v>
      </c>
      <c r="N1415">
        <v>26750</v>
      </c>
      <c r="O1415" t="s">
        <v>86</v>
      </c>
      <c r="P1415">
        <v>541.17999999999995</v>
      </c>
      <c r="Q1415" t="s">
        <v>72</v>
      </c>
      <c r="R1415">
        <v>1969</v>
      </c>
      <c r="S1415" t="s">
        <v>69</v>
      </c>
      <c r="T1415">
        <f>VLOOKUP(Tableau2[[#This Row],[5. type transport]],'Taux émission CO2e'!$A$5:$D$16,4,0)</f>
        <v>0.16</v>
      </c>
      <c r="U1415">
        <f>VLOOKUP(Tableau2[[#This Row],[5. type transport]],'Taux émission CO2e'!$A$5:$B$16,2,0)</f>
        <v>0.3</v>
      </c>
      <c r="V1415">
        <f>VLOOKUP(Tableau2[[#This Row],[5. type transport]],'Taux émission CO2e'!$A$20:$D$31,4,0)</f>
        <v>6.7400000000000002E-2</v>
      </c>
      <c r="W1415">
        <f>VLOOKUP(Tableau2[[#This Row],[5. type transport]],'Taux émission CO2e'!$A$20:$B$31,2,0)</f>
        <v>0.7</v>
      </c>
      <c r="X1415" s="98">
        <f t="shared" si="45"/>
        <v>22.870223505599999</v>
      </c>
    </row>
    <row r="1416" spans="1:24" x14ac:dyDescent="0.25">
      <c r="A1416">
        <v>20220800118</v>
      </c>
      <c r="B1416" s="95">
        <v>44796</v>
      </c>
      <c r="C1416" s="102">
        <f>YEAR(Tableau2[[#This Row],[2. date saisie]])</f>
        <v>2022</v>
      </c>
      <c r="D1416" s="102">
        <f>MONTH(Tableau2[[#This Row],[2. date saisie]])</f>
        <v>8</v>
      </c>
      <c r="E1416" s="102" t="str">
        <f t="shared" si="44"/>
        <v>08</v>
      </c>
      <c r="F1416" s="102" t="str">
        <f>_xlfn.CONCAT(Tableau2[[#This Row],[2a]],Tableau2[[#This Row],[2c]])</f>
        <v>202208</v>
      </c>
      <c r="G1416" s="96">
        <v>1544099</v>
      </c>
      <c r="H1416">
        <v>356</v>
      </c>
      <c r="I1416" s="102">
        <f>Tableau2[[#This Row],[4. poids OT (kg)]]/1000</f>
        <v>0.35599999999999998</v>
      </c>
      <c r="J1416" t="s">
        <v>47</v>
      </c>
      <c r="K1416">
        <v>470</v>
      </c>
      <c r="L1416">
        <v>91100</v>
      </c>
      <c r="M1416" t="s">
        <v>70</v>
      </c>
      <c r="N1416">
        <v>66000</v>
      </c>
      <c r="O1416" t="s">
        <v>71</v>
      </c>
      <c r="P1416">
        <v>837.41300000000001</v>
      </c>
      <c r="Q1416" t="s">
        <v>72</v>
      </c>
      <c r="R1416">
        <v>1969</v>
      </c>
      <c r="S1416" t="s">
        <v>69</v>
      </c>
      <c r="T1416">
        <f>VLOOKUP(Tableau2[[#This Row],[5. type transport]],'Taux émission CO2e'!$A$5:$D$16,4,0)</f>
        <v>0.16</v>
      </c>
      <c r="U1416">
        <f>VLOOKUP(Tableau2[[#This Row],[5. type transport]],'Taux émission CO2e'!$A$5:$B$16,2,0)</f>
        <v>0.3</v>
      </c>
      <c r="V1416">
        <f>VLOOKUP(Tableau2[[#This Row],[5. type transport]],'Taux émission CO2e'!$A$20:$D$31,4,0)</f>
        <v>6.7400000000000002E-2</v>
      </c>
      <c r="W1416">
        <f>VLOOKUP(Tableau2[[#This Row],[5. type transport]],'Taux émission CO2e'!$A$20:$B$31,2,0)</f>
        <v>0.7</v>
      </c>
      <c r="X1416" s="98">
        <f t="shared" si="45"/>
        <v>28.37496908504</v>
      </c>
    </row>
    <row r="1417" spans="1:24" x14ac:dyDescent="0.25">
      <c r="A1417">
        <v>20220800118</v>
      </c>
      <c r="B1417" s="95">
        <v>44797</v>
      </c>
      <c r="C1417" s="102">
        <f>YEAR(Tableau2[[#This Row],[2. date saisie]])</f>
        <v>2022</v>
      </c>
      <c r="D1417" s="102">
        <f>MONTH(Tableau2[[#This Row],[2. date saisie]])</f>
        <v>8</v>
      </c>
      <c r="E1417" s="102" t="str">
        <f t="shared" si="44"/>
        <v>08</v>
      </c>
      <c r="F1417" s="102" t="str">
        <f>_xlfn.CONCAT(Tableau2[[#This Row],[2a]],Tableau2[[#This Row],[2c]])</f>
        <v>202208</v>
      </c>
      <c r="G1417" s="96">
        <v>1544251</v>
      </c>
      <c r="H1417">
        <v>200</v>
      </c>
      <c r="I1417" s="102">
        <f>Tableau2[[#This Row],[4. poids OT (kg)]]/1000</f>
        <v>0.2</v>
      </c>
      <c r="J1417" t="s">
        <v>39</v>
      </c>
      <c r="K1417">
        <v>100</v>
      </c>
      <c r="L1417">
        <v>94440</v>
      </c>
      <c r="M1417" t="s">
        <v>87</v>
      </c>
      <c r="N1417">
        <v>91100</v>
      </c>
      <c r="O1417" t="s">
        <v>76</v>
      </c>
      <c r="P1417">
        <v>33.991</v>
      </c>
      <c r="Q1417" t="s">
        <v>88</v>
      </c>
      <c r="R1417">
        <v>1976</v>
      </c>
      <c r="S1417" t="s">
        <v>69</v>
      </c>
      <c r="T1417">
        <f>VLOOKUP(Tableau2[[#This Row],[5. type transport]],'Taux émission CO2e'!$A$5:$D$16,4,0)</f>
        <v>0.24099999999999999</v>
      </c>
      <c r="U1417">
        <f>VLOOKUP(Tableau2[[#This Row],[5. type transport]],'Taux émission CO2e'!$A$5:$B$16,2,0)</f>
        <v>1</v>
      </c>
      <c r="V1417">
        <f>VLOOKUP(Tableau2[[#This Row],[5. type transport]],'Taux émission CO2e'!$A$20:$D$31,4,0)</f>
        <v>0</v>
      </c>
      <c r="W1417">
        <f>VLOOKUP(Tableau2[[#This Row],[5. type transport]],'Taux émission CO2e'!$A$20:$B$31,2,0)</f>
        <v>0</v>
      </c>
      <c r="X1417" s="98">
        <f t="shared" si="45"/>
        <v>1.6383661999999999</v>
      </c>
    </row>
    <row r="1418" spans="1:24" x14ac:dyDescent="0.25">
      <c r="A1418">
        <v>20220800118</v>
      </c>
      <c r="B1418" s="95">
        <v>44797</v>
      </c>
      <c r="C1418" s="102">
        <f>YEAR(Tableau2[[#This Row],[2. date saisie]])</f>
        <v>2022</v>
      </c>
      <c r="D1418" s="102">
        <f>MONTH(Tableau2[[#This Row],[2. date saisie]])</f>
        <v>8</v>
      </c>
      <c r="E1418" s="102" t="str">
        <f t="shared" si="44"/>
        <v>08</v>
      </c>
      <c r="F1418" s="102" t="str">
        <f>_xlfn.CONCAT(Tableau2[[#This Row],[2a]],Tableau2[[#This Row],[2c]])</f>
        <v>202208</v>
      </c>
      <c r="G1418" s="96">
        <v>1544601</v>
      </c>
      <c r="H1418">
        <v>340</v>
      </c>
      <c r="I1418" s="102">
        <f>Tableau2[[#This Row],[4. poids OT (kg)]]/1000</f>
        <v>0.34</v>
      </c>
      <c r="J1418" t="s">
        <v>47</v>
      </c>
      <c r="K1418">
        <v>140</v>
      </c>
      <c r="L1418">
        <v>80090</v>
      </c>
      <c r="M1418" t="s">
        <v>214</v>
      </c>
      <c r="N1418">
        <v>91100</v>
      </c>
      <c r="O1418" t="s">
        <v>76</v>
      </c>
      <c r="P1418">
        <v>186.81399999999999</v>
      </c>
      <c r="Q1418" t="s">
        <v>215</v>
      </c>
      <c r="R1418">
        <v>1999</v>
      </c>
      <c r="S1418" t="s">
        <v>69</v>
      </c>
      <c r="T1418">
        <f>VLOOKUP(Tableau2[[#This Row],[5. type transport]],'Taux émission CO2e'!$A$5:$D$16,4,0)</f>
        <v>0.16</v>
      </c>
      <c r="U1418">
        <f>VLOOKUP(Tableau2[[#This Row],[5. type transport]],'Taux émission CO2e'!$A$5:$B$16,2,0)</f>
        <v>0.3</v>
      </c>
      <c r="V1418">
        <f>VLOOKUP(Tableau2[[#This Row],[5. type transport]],'Taux émission CO2e'!$A$20:$D$31,4,0)</f>
        <v>6.7400000000000002E-2</v>
      </c>
      <c r="W1418">
        <f>VLOOKUP(Tableau2[[#This Row],[5. type transport]],'Taux émission CO2e'!$A$20:$B$31,2,0)</f>
        <v>0.7</v>
      </c>
      <c r="X1418" s="98">
        <f t="shared" si="45"/>
        <v>6.0455252168000007</v>
      </c>
    </row>
    <row r="1419" spans="1:24" x14ac:dyDescent="0.25">
      <c r="A1419">
        <v>20220800118</v>
      </c>
      <c r="B1419" s="95">
        <v>44797</v>
      </c>
      <c r="C1419" s="102">
        <f>YEAR(Tableau2[[#This Row],[2. date saisie]])</f>
        <v>2022</v>
      </c>
      <c r="D1419" s="102">
        <f>MONTH(Tableau2[[#This Row],[2. date saisie]])</f>
        <v>8</v>
      </c>
      <c r="E1419" s="102" t="str">
        <f t="shared" si="44"/>
        <v>08</v>
      </c>
      <c r="F1419" s="102" t="str">
        <f>_xlfn.CONCAT(Tableau2[[#This Row],[2a]],Tableau2[[#This Row],[2c]])</f>
        <v>202208</v>
      </c>
      <c r="G1419" s="96">
        <v>1544045</v>
      </c>
      <c r="H1419">
        <v>150</v>
      </c>
      <c r="I1419" s="102">
        <f>Tableau2[[#This Row],[4. poids OT (kg)]]/1000</f>
        <v>0.15</v>
      </c>
      <c r="J1419" t="s">
        <v>47</v>
      </c>
      <c r="K1419">
        <v>158</v>
      </c>
      <c r="L1419">
        <v>62620</v>
      </c>
      <c r="M1419" t="s">
        <v>162</v>
      </c>
      <c r="N1419">
        <v>91100</v>
      </c>
      <c r="O1419" t="s">
        <v>76</v>
      </c>
      <c r="P1419">
        <v>247.535</v>
      </c>
      <c r="Q1419" t="s">
        <v>163</v>
      </c>
      <c r="R1419">
        <v>1983</v>
      </c>
      <c r="S1419" t="s">
        <v>78</v>
      </c>
      <c r="T1419">
        <f>VLOOKUP(Tableau2[[#This Row],[5. type transport]],'Taux émission CO2e'!$A$5:$D$16,4,0)</f>
        <v>0.16</v>
      </c>
      <c r="U1419">
        <f>VLOOKUP(Tableau2[[#This Row],[5. type transport]],'Taux émission CO2e'!$A$5:$B$16,2,0)</f>
        <v>0.3</v>
      </c>
      <c r="V1419">
        <f>VLOOKUP(Tableau2[[#This Row],[5. type transport]],'Taux émission CO2e'!$A$20:$D$31,4,0)</f>
        <v>6.7400000000000002E-2</v>
      </c>
      <c r="W1419">
        <f>VLOOKUP(Tableau2[[#This Row],[5. type transport]],'Taux émission CO2e'!$A$20:$B$31,2,0)</f>
        <v>0.7</v>
      </c>
      <c r="X1419" s="98">
        <f t="shared" si="45"/>
        <v>3.5340571949999999</v>
      </c>
    </row>
    <row r="1420" spans="1:24" x14ac:dyDescent="0.25">
      <c r="A1420">
        <v>20220800118</v>
      </c>
      <c r="B1420" s="95">
        <v>44797</v>
      </c>
      <c r="C1420" s="102">
        <f>YEAR(Tableau2[[#This Row],[2. date saisie]])</f>
        <v>2022</v>
      </c>
      <c r="D1420" s="102">
        <f>MONTH(Tableau2[[#This Row],[2. date saisie]])</f>
        <v>8</v>
      </c>
      <c r="E1420" s="102" t="str">
        <f t="shared" si="44"/>
        <v>08</v>
      </c>
      <c r="F1420" s="102" t="str">
        <f>_xlfn.CONCAT(Tableau2[[#This Row],[2a]],Tableau2[[#This Row],[2c]])</f>
        <v>202208</v>
      </c>
      <c r="G1420" s="96">
        <v>1544213</v>
      </c>
      <c r="H1420">
        <v>300</v>
      </c>
      <c r="I1420" s="102">
        <f>Tableau2[[#This Row],[4. poids OT (kg)]]/1000</f>
        <v>0.3</v>
      </c>
      <c r="J1420" t="s">
        <v>46</v>
      </c>
      <c r="K1420">
        <v>188</v>
      </c>
      <c r="L1420">
        <v>21300</v>
      </c>
      <c r="M1420" t="s">
        <v>94</v>
      </c>
      <c r="N1420">
        <v>91100</v>
      </c>
      <c r="O1420" t="s">
        <v>76</v>
      </c>
      <c r="P1420">
        <v>278.14499999999998</v>
      </c>
      <c r="Q1420" t="s">
        <v>95</v>
      </c>
      <c r="R1420">
        <v>1995</v>
      </c>
      <c r="S1420" t="s">
        <v>78</v>
      </c>
      <c r="T1420">
        <f>VLOOKUP(Tableau2[[#This Row],[5. type transport]],'Taux émission CO2e'!$A$5:$D$16,4,0)</f>
        <v>0.16</v>
      </c>
      <c r="U1420">
        <f>VLOOKUP(Tableau2[[#This Row],[5. type transport]],'Taux émission CO2e'!$A$5:$B$16,2,0)</f>
        <v>0.3</v>
      </c>
      <c r="V1420">
        <f>VLOOKUP(Tableau2[[#This Row],[5. type transport]],'Taux émission CO2e'!$A$20:$D$31,4,0)</f>
        <v>6.7400000000000002E-2</v>
      </c>
      <c r="W1420">
        <f>VLOOKUP(Tableau2[[#This Row],[5. type transport]],'Taux émission CO2e'!$A$20:$B$31,2,0)</f>
        <v>0.7</v>
      </c>
      <c r="X1420" s="98">
        <f t="shared" si="45"/>
        <v>7.942152329999999</v>
      </c>
    </row>
    <row r="1421" spans="1:24" x14ac:dyDescent="0.25">
      <c r="A1421">
        <v>20220800118</v>
      </c>
      <c r="B1421" s="95">
        <v>44797</v>
      </c>
      <c r="C1421" s="102">
        <f>YEAR(Tableau2[[#This Row],[2. date saisie]])</f>
        <v>2022</v>
      </c>
      <c r="D1421" s="102">
        <f>MONTH(Tableau2[[#This Row],[2. date saisie]])</f>
        <v>8</v>
      </c>
      <c r="E1421" s="102" t="str">
        <f t="shared" si="44"/>
        <v>08</v>
      </c>
      <c r="F1421" s="102" t="str">
        <f>_xlfn.CONCAT(Tableau2[[#This Row],[2a]],Tableau2[[#This Row],[2c]])</f>
        <v>202208</v>
      </c>
      <c r="G1421" s="96">
        <v>1544613</v>
      </c>
      <c r="H1421">
        <v>342</v>
      </c>
      <c r="I1421" s="102">
        <f>Tableau2[[#This Row],[4. poids OT (kg)]]/1000</f>
        <v>0.34200000000000003</v>
      </c>
      <c r="J1421" t="s">
        <v>47</v>
      </c>
      <c r="K1421">
        <v>200</v>
      </c>
      <c r="L1421">
        <v>91100</v>
      </c>
      <c r="M1421" t="s">
        <v>70</v>
      </c>
      <c r="N1421">
        <v>59810</v>
      </c>
      <c r="O1421" t="s">
        <v>104</v>
      </c>
      <c r="P1421">
        <v>248.797</v>
      </c>
      <c r="Q1421" t="s">
        <v>72</v>
      </c>
      <c r="R1421">
        <v>1969</v>
      </c>
      <c r="S1421" t="s">
        <v>69</v>
      </c>
      <c r="T1421">
        <f>VLOOKUP(Tableau2[[#This Row],[5. type transport]],'Taux émission CO2e'!$A$5:$D$16,4,0)</f>
        <v>0.16</v>
      </c>
      <c r="U1421">
        <f>VLOOKUP(Tableau2[[#This Row],[5. type transport]],'Taux émission CO2e'!$A$5:$B$16,2,0)</f>
        <v>0.3</v>
      </c>
      <c r="V1421">
        <f>VLOOKUP(Tableau2[[#This Row],[5. type transport]],'Taux émission CO2e'!$A$20:$D$31,4,0)</f>
        <v>6.7400000000000002E-2</v>
      </c>
      <c r="W1421">
        <f>VLOOKUP(Tableau2[[#This Row],[5. type transport]],'Taux émission CO2e'!$A$20:$B$31,2,0)</f>
        <v>0.7</v>
      </c>
      <c r="X1421" s="98">
        <f t="shared" si="45"/>
        <v>8.0987304733199998</v>
      </c>
    </row>
    <row r="1422" spans="1:24" x14ac:dyDescent="0.25">
      <c r="A1422">
        <v>20220800118</v>
      </c>
      <c r="B1422" s="95">
        <v>44797</v>
      </c>
      <c r="C1422" s="102">
        <f>YEAR(Tableau2[[#This Row],[2. date saisie]])</f>
        <v>2022</v>
      </c>
      <c r="D1422" s="102">
        <f>MONTH(Tableau2[[#This Row],[2. date saisie]])</f>
        <v>8</v>
      </c>
      <c r="E1422" s="102" t="str">
        <f t="shared" si="44"/>
        <v>08</v>
      </c>
      <c r="F1422" s="102" t="str">
        <f>_xlfn.CONCAT(Tableau2[[#This Row],[2a]],Tableau2[[#This Row],[2c]])</f>
        <v>202208</v>
      </c>
      <c r="G1422" s="96">
        <v>1544614</v>
      </c>
      <c r="H1422">
        <v>323</v>
      </c>
      <c r="I1422" s="102">
        <f>Tableau2[[#This Row],[4. poids OT (kg)]]/1000</f>
        <v>0.32300000000000001</v>
      </c>
      <c r="J1422" t="s">
        <v>47</v>
      </c>
      <c r="K1422">
        <v>200</v>
      </c>
      <c r="L1422">
        <v>91100</v>
      </c>
      <c r="M1422" t="s">
        <v>70</v>
      </c>
      <c r="N1422">
        <v>59100</v>
      </c>
      <c r="O1422" t="s">
        <v>74</v>
      </c>
      <c r="P1422">
        <v>266.166</v>
      </c>
      <c r="Q1422" t="s">
        <v>72</v>
      </c>
      <c r="R1422">
        <v>1969</v>
      </c>
      <c r="S1422" t="s">
        <v>69</v>
      </c>
      <c r="T1422">
        <f>VLOOKUP(Tableau2[[#This Row],[5. type transport]],'Taux émission CO2e'!$A$5:$D$16,4,0)</f>
        <v>0.16</v>
      </c>
      <c r="U1422">
        <f>VLOOKUP(Tableau2[[#This Row],[5. type transport]],'Taux émission CO2e'!$A$5:$B$16,2,0)</f>
        <v>0.3</v>
      </c>
      <c r="V1422">
        <f>VLOOKUP(Tableau2[[#This Row],[5. type transport]],'Taux émission CO2e'!$A$20:$D$31,4,0)</f>
        <v>6.7400000000000002E-2</v>
      </c>
      <c r="W1422">
        <f>VLOOKUP(Tableau2[[#This Row],[5. type transport]],'Taux émission CO2e'!$A$20:$B$31,2,0)</f>
        <v>0.7</v>
      </c>
      <c r="X1422" s="98">
        <f t="shared" si="45"/>
        <v>8.1827786012400008</v>
      </c>
    </row>
    <row r="1423" spans="1:24" x14ac:dyDescent="0.25">
      <c r="A1423">
        <v>20220800118</v>
      </c>
      <c r="B1423" s="95">
        <v>44797</v>
      </c>
      <c r="C1423" s="102">
        <f>YEAR(Tableau2[[#This Row],[2. date saisie]])</f>
        <v>2022</v>
      </c>
      <c r="D1423" s="102">
        <f>MONTH(Tableau2[[#This Row],[2. date saisie]])</f>
        <v>8</v>
      </c>
      <c r="E1423" s="102" t="str">
        <f t="shared" si="44"/>
        <v>08</v>
      </c>
      <c r="F1423" s="102" t="str">
        <f>_xlfn.CONCAT(Tableau2[[#This Row],[2a]],Tableau2[[#This Row],[2c]])</f>
        <v>202208</v>
      </c>
      <c r="G1423" s="96">
        <v>1544448</v>
      </c>
      <c r="H1423">
        <v>221</v>
      </c>
      <c r="I1423" s="102">
        <f>Tableau2[[#This Row],[4. poids OT (kg)]]/1000</f>
        <v>0.221</v>
      </c>
      <c r="J1423" t="s">
        <v>47</v>
      </c>
      <c r="K1423">
        <v>220</v>
      </c>
      <c r="L1423">
        <v>91100</v>
      </c>
      <c r="M1423" t="s">
        <v>70</v>
      </c>
      <c r="N1423">
        <v>53120</v>
      </c>
      <c r="O1423" t="s">
        <v>208</v>
      </c>
      <c r="P1423">
        <v>316.77699999999999</v>
      </c>
      <c r="Q1423" t="s">
        <v>72</v>
      </c>
      <c r="R1423">
        <v>1969</v>
      </c>
      <c r="S1423" t="s">
        <v>69</v>
      </c>
      <c r="T1423">
        <f>VLOOKUP(Tableau2[[#This Row],[5. type transport]],'Taux émission CO2e'!$A$5:$D$16,4,0)</f>
        <v>0.16</v>
      </c>
      <c r="U1423">
        <f>VLOOKUP(Tableau2[[#This Row],[5. type transport]],'Taux émission CO2e'!$A$5:$B$16,2,0)</f>
        <v>0.3</v>
      </c>
      <c r="V1423">
        <f>VLOOKUP(Tableau2[[#This Row],[5. type transport]],'Taux émission CO2e'!$A$20:$D$31,4,0)</f>
        <v>6.7400000000000002E-2</v>
      </c>
      <c r="W1423">
        <f>VLOOKUP(Tableau2[[#This Row],[5. type transport]],'Taux émission CO2e'!$A$20:$B$31,2,0)</f>
        <v>0.7</v>
      </c>
      <c r="X1423" s="98">
        <f t="shared" si="45"/>
        <v>6.6633345040599998</v>
      </c>
    </row>
    <row r="1424" spans="1:24" x14ac:dyDescent="0.25">
      <c r="A1424">
        <v>20220800118</v>
      </c>
      <c r="B1424" s="95">
        <v>44797</v>
      </c>
      <c r="C1424" s="102">
        <f>YEAR(Tableau2[[#This Row],[2. date saisie]])</f>
        <v>2022</v>
      </c>
      <c r="D1424" s="102">
        <f>MONTH(Tableau2[[#This Row],[2. date saisie]])</f>
        <v>8</v>
      </c>
      <c r="E1424" s="102" t="str">
        <f t="shared" si="44"/>
        <v>08</v>
      </c>
      <c r="F1424" s="102" t="str">
        <f>_xlfn.CONCAT(Tableau2[[#This Row],[2a]],Tableau2[[#This Row],[2c]])</f>
        <v>202208</v>
      </c>
      <c r="G1424" s="96">
        <v>1544605</v>
      </c>
      <c r="H1424">
        <v>769</v>
      </c>
      <c r="I1424" s="102">
        <f>Tableau2[[#This Row],[4. poids OT (kg)]]/1000</f>
        <v>0.76900000000000002</v>
      </c>
      <c r="J1424" t="s">
        <v>47</v>
      </c>
      <c r="K1424">
        <v>240</v>
      </c>
      <c r="L1424">
        <v>54710</v>
      </c>
      <c r="M1424" t="s">
        <v>231</v>
      </c>
      <c r="N1424">
        <v>91100</v>
      </c>
      <c r="O1424" t="s">
        <v>76</v>
      </c>
      <c r="P1424">
        <v>376.16699999999997</v>
      </c>
      <c r="Q1424" t="s">
        <v>232</v>
      </c>
      <c r="R1424">
        <v>1995</v>
      </c>
      <c r="S1424" t="s">
        <v>69</v>
      </c>
      <c r="T1424">
        <f>VLOOKUP(Tableau2[[#This Row],[5. type transport]],'Taux émission CO2e'!$A$5:$D$16,4,0)</f>
        <v>0.16</v>
      </c>
      <c r="U1424">
        <f>VLOOKUP(Tableau2[[#This Row],[5. type transport]],'Taux émission CO2e'!$A$5:$B$16,2,0)</f>
        <v>0.3</v>
      </c>
      <c r="V1424">
        <f>VLOOKUP(Tableau2[[#This Row],[5. type transport]],'Taux émission CO2e'!$A$20:$D$31,4,0)</f>
        <v>6.7400000000000002E-2</v>
      </c>
      <c r="W1424">
        <f>VLOOKUP(Tableau2[[#This Row],[5. type transport]],'Taux émission CO2e'!$A$20:$B$31,2,0)</f>
        <v>0.7</v>
      </c>
      <c r="X1424" s="98">
        <f t="shared" si="45"/>
        <v>27.532949221140001</v>
      </c>
    </row>
    <row r="1425" spans="1:24" x14ac:dyDescent="0.25">
      <c r="A1425">
        <v>20220800118</v>
      </c>
      <c r="B1425" s="95">
        <v>44797</v>
      </c>
      <c r="C1425" s="102">
        <f>YEAR(Tableau2[[#This Row],[2. date saisie]])</f>
        <v>2022</v>
      </c>
      <c r="D1425" s="102">
        <f>MONTH(Tableau2[[#This Row],[2. date saisie]])</f>
        <v>8</v>
      </c>
      <c r="E1425" s="102" t="str">
        <f t="shared" si="44"/>
        <v>08</v>
      </c>
      <c r="F1425" s="102" t="str">
        <f>_xlfn.CONCAT(Tableau2[[#This Row],[2a]],Tableau2[[#This Row],[2c]])</f>
        <v>202208</v>
      </c>
      <c r="G1425" s="96">
        <v>1544576</v>
      </c>
      <c r="H1425">
        <v>1027</v>
      </c>
      <c r="I1425" s="102">
        <f>Tableau2[[#This Row],[4. poids OT (kg)]]/1000</f>
        <v>1.0269999999999999</v>
      </c>
      <c r="J1425" t="s">
        <v>47</v>
      </c>
      <c r="K1425">
        <v>295</v>
      </c>
      <c r="L1425">
        <v>91100</v>
      </c>
      <c r="M1425" t="s">
        <v>70</v>
      </c>
      <c r="N1425">
        <v>80090</v>
      </c>
      <c r="O1425" t="s">
        <v>193</v>
      </c>
      <c r="P1425">
        <v>188.583</v>
      </c>
      <c r="Q1425" t="s">
        <v>72</v>
      </c>
      <c r="R1425">
        <v>1969</v>
      </c>
      <c r="S1425" t="s">
        <v>69</v>
      </c>
      <c r="T1425">
        <f>VLOOKUP(Tableau2[[#This Row],[5. type transport]],'Taux émission CO2e'!$A$5:$D$16,4,0)</f>
        <v>0.16</v>
      </c>
      <c r="U1425">
        <f>VLOOKUP(Tableau2[[#This Row],[5. type transport]],'Taux émission CO2e'!$A$5:$B$16,2,0)</f>
        <v>0.3</v>
      </c>
      <c r="V1425">
        <f>VLOOKUP(Tableau2[[#This Row],[5. type transport]],'Taux émission CO2e'!$A$20:$D$31,4,0)</f>
        <v>6.7400000000000002E-2</v>
      </c>
      <c r="W1425">
        <f>VLOOKUP(Tableau2[[#This Row],[5. type transport]],'Taux émission CO2e'!$A$20:$B$31,2,0)</f>
        <v>0.7</v>
      </c>
      <c r="X1425" s="98">
        <f t="shared" si="45"/>
        <v>18.433961848380001</v>
      </c>
    </row>
    <row r="1426" spans="1:24" x14ac:dyDescent="0.25">
      <c r="A1426">
        <v>20220800118</v>
      </c>
      <c r="B1426" s="95">
        <v>44798</v>
      </c>
      <c r="C1426" s="102">
        <f>YEAR(Tableau2[[#This Row],[2. date saisie]])</f>
        <v>2022</v>
      </c>
      <c r="D1426" s="102">
        <f>MONTH(Tableau2[[#This Row],[2. date saisie]])</f>
        <v>8</v>
      </c>
      <c r="E1426" s="102" t="str">
        <f t="shared" si="44"/>
        <v>08</v>
      </c>
      <c r="F1426" s="102" t="str">
        <f>_xlfn.CONCAT(Tableau2[[#This Row],[2a]],Tableau2[[#This Row],[2c]])</f>
        <v>202208</v>
      </c>
      <c r="G1426" s="96">
        <v>1543730</v>
      </c>
      <c r="H1426">
        <v>215</v>
      </c>
      <c r="I1426" s="102">
        <f>Tableau2[[#This Row],[4. poids OT (kg)]]/1000</f>
        <v>0.215</v>
      </c>
      <c r="J1426" t="s">
        <v>46</v>
      </c>
      <c r="K1426">
        <v>125</v>
      </c>
      <c r="L1426">
        <v>87000</v>
      </c>
      <c r="M1426" t="s">
        <v>229</v>
      </c>
      <c r="N1426">
        <v>91100</v>
      </c>
      <c r="O1426" t="s">
        <v>76</v>
      </c>
      <c r="P1426">
        <v>389.06299999999999</v>
      </c>
      <c r="Q1426" t="s">
        <v>230</v>
      </c>
      <c r="R1426">
        <v>1965</v>
      </c>
      <c r="S1426" t="s">
        <v>78</v>
      </c>
      <c r="T1426">
        <f>VLOOKUP(Tableau2[[#This Row],[5. type transport]],'Taux émission CO2e'!$A$5:$D$16,4,0)</f>
        <v>0.16</v>
      </c>
      <c r="U1426">
        <f>VLOOKUP(Tableau2[[#This Row],[5. type transport]],'Taux émission CO2e'!$A$5:$B$16,2,0)</f>
        <v>0.3</v>
      </c>
      <c r="V1426">
        <f>VLOOKUP(Tableau2[[#This Row],[5. type transport]],'Taux émission CO2e'!$A$20:$D$31,4,0)</f>
        <v>6.7400000000000002E-2</v>
      </c>
      <c r="W1426">
        <f>VLOOKUP(Tableau2[[#This Row],[5. type transport]],'Taux émission CO2e'!$A$20:$B$31,2,0)</f>
        <v>0.7</v>
      </c>
      <c r="X1426" s="98">
        <f t="shared" si="45"/>
        <v>7.9616685130999993</v>
      </c>
    </row>
    <row r="1427" spans="1:24" x14ac:dyDescent="0.25">
      <c r="A1427">
        <v>20220800118</v>
      </c>
      <c r="B1427" s="95">
        <v>44798</v>
      </c>
      <c r="C1427" s="102">
        <f>YEAR(Tableau2[[#This Row],[2. date saisie]])</f>
        <v>2022</v>
      </c>
      <c r="D1427" s="102">
        <f>MONTH(Tableau2[[#This Row],[2. date saisie]])</f>
        <v>8</v>
      </c>
      <c r="E1427" s="102" t="str">
        <f t="shared" si="44"/>
        <v>08</v>
      </c>
      <c r="F1427" s="102" t="str">
        <f>_xlfn.CONCAT(Tableau2[[#This Row],[2a]],Tableau2[[#This Row],[2c]])</f>
        <v>202208</v>
      </c>
      <c r="G1427" s="96">
        <v>1545008</v>
      </c>
      <c r="H1427">
        <v>215</v>
      </c>
      <c r="I1427" s="102">
        <f>Tableau2[[#This Row],[4. poids OT (kg)]]/1000</f>
        <v>0.215</v>
      </c>
      <c r="J1427" t="s">
        <v>46</v>
      </c>
      <c r="K1427">
        <v>125</v>
      </c>
      <c r="L1427">
        <v>87000</v>
      </c>
      <c r="M1427" t="s">
        <v>229</v>
      </c>
      <c r="N1427">
        <v>91100</v>
      </c>
      <c r="O1427" t="s">
        <v>76</v>
      </c>
      <c r="P1427">
        <v>389.06299999999999</v>
      </c>
      <c r="Q1427" t="s">
        <v>230</v>
      </c>
      <c r="R1427">
        <v>1965</v>
      </c>
      <c r="S1427" t="s">
        <v>78</v>
      </c>
      <c r="T1427">
        <f>VLOOKUP(Tableau2[[#This Row],[5. type transport]],'Taux émission CO2e'!$A$5:$D$16,4,0)</f>
        <v>0.16</v>
      </c>
      <c r="U1427">
        <f>VLOOKUP(Tableau2[[#This Row],[5. type transport]],'Taux émission CO2e'!$A$5:$B$16,2,0)</f>
        <v>0.3</v>
      </c>
      <c r="V1427">
        <f>VLOOKUP(Tableau2[[#This Row],[5. type transport]],'Taux émission CO2e'!$A$20:$D$31,4,0)</f>
        <v>6.7400000000000002E-2</v>
      </c>
      <c r="W1427">
        <f>VLOOKUP(Tableau2[[#This Row],[5. type transport]],'Taux émission CO2e'!$A$20:$B$31,2,0)</f>
        <v>0.7</v>
      </c>
      <c r="X1427" s="98">
        <f t="shared" si="45"/>
        <v>7.9616685130999993</v>
      </c>
    </row>
    <row r="1428" spans="1:24" x14ac:dyDescent="0.25">
      <c r="A1428">
        <v>20220800118</v>
      </c>
      <c r="B1428" s="95">
        <v>44798</v>
      </c>
      <c r="C1428" s="102">
        <f>YEAR(Tableau2[[#This Row],[2. date saisie]])</f>
        <v>2022</v>
      </c>
      <c r="D1428" s="102">
        <f>MONTH(Tableau2[[#This Row],[2. date saisie]])</f>
        <v>8</v>
      </c>
      <c r="E1428" s="102" t="str">
        <f t="shared" si="44"/>
        <v>08</v>
      </c>
      <c r="F1428" s="102" t="str">
        <f>_xlfn.CONCAT(Tableau2[[#This Row],[2a]],Tableau2[[#This Row],[2c]])</f>
        <v>202208</v>
      </c>
      <c r="G1428" s="96">
        <v>1545001</v>
      </c>
      <c r="H1428">
        <v>150</v>
      </c>
      <c r="I1428" s="102">
        <f>Tableau2[[#This Row],[4. poids OT (kg)]]/1000</f>
        <v>0.15</v>
      </c>
      <c r="J1428" t="s">
        <v>46</v>
      </c>
      <c r="K1428">
        <v>158</v>
      </c>
      <c r="L1428">
        <v>53120</v>
      </c>
      <c r="M1428" t="s">
        <v>248</v>
      </c>
      <c r="N1428">
        <v>91100</v>
      </c>
      <c r="O1428" t="s">
        <v>76</v>
      </c>
      <c r="P1428">
        <v>316.21199999999999</v>
      </c>
      <c r="Q1428" t="s">
        <v>249</v>
      </c>
      <c r="R1428">
        <v>1999</v>
      </c>
      <c r="S1428" t="s">
        <v>78</v>
      </c>
      <c r="T1428">
        <f>VLOOKUP(Tableau2[[#This Row],[5. type transport]],'Taux émission CO2e'!$A$5:$D$16,4,0)</f>
        <v>0.16</v>
      </c>
      <c r="U1428">
        <f>VLOOKUP(Tableau2[[#This Row],[5. type transport]],'Taux émission CO2e'!$A$5:$B$16,2,0)</f>
        <v>0.3</v>
      </c>
      <c r="V1428">
        <f>VLOOKUP(Tableau2[[#This Row],[5. type transport]],'Taux émission CO2e'!$A$20:$D$31,4,0)</f>
        <v>6.7400000000000002E-2</v>
      </c>
      <c r="W1428">
        <f>VLOOKUP(Tableau2[[#This Row],[5. type transport]],'Taux émission CO2e'!$A$20:$B$31,2,0)</f>
        <v>0.7</v>
      </c>
      <c r="X1428" s="98">
        <f t="shared" si="45"/>
        <v>4.5145587239999996</v>
      </c>
    </row>
    <row r="1429" spans="1:24" x14ac:dyDescent="0.25">
      <c r="A1429">
        <v>20220800118</v>
      </c>
      <c r="B1429" s="95">
        <v>44798</v>
      </c>
      <c r="C1429" s="102">
        <f>YEAR(Tableau2[[#This Row],[2. date saisie]])</f>
        <v>2022</v>
      </c>
      <c r="D1429" s="102">
        <f>MONTH(Tableau2[[#This Row],[2. date saisie]])</f>
        <v>8</v>
      </c>
      <c r="E1429" s="102" t="str">
        <f t="shared" si="44"/>
        <v>08</v>
      </c>
      <c r="F1429" s="102" t="str">
        <f>_xlfn.CONCAT(Tableau2[[#This Row],[2a]],Tableau2[[#This Row],[2c]])</f>
        <v>202208</v>
      </c>
      <c r="G1429" s="96">
        <v>1545020</v>
      </c>
      <c r="H1429">
        <v>380</v>
      </c>
      <c r="I1429" s="102">
        <f>Tableau2[[#This Row],[4. poids OT (kg)]]/1000</f>
        <v>0.38</v>
      </c>
      <c r="J1429" t="s">
        <v>46</v>
      </c>
      <c r="K1429">
        <v>195</v>
      </c>
      <c r="L1429">
        <v>73490</v>
      </c>
      <c r="M1429" t="s">
        <v>204</v>
      </c>
      <c r="N1429">
        <v>91100</v>
      </c>
      <c r="O1429" t="s">
        <v>76</v>
      </c>
      <c r="P1429">
        <v>537.70799999999997</v>
      </c>
      <c r="Q1429" t="s">
        <v>205</v>
      </c>
      <c r="R1429">
        <v>1990</v>
      </c>
      <c r="S1429" t="s">
        <v>78</v>
      </c>
      <c r="T1429">
        <f>VLOOKUP(Tableau2[[#This Row],[5. type transport]],'Taux émission CO2e'!$A$5:$D$16,4,0)</f>
        <v>0.16</v>
      </c>
      <c r="U1429">
        <f>VLOOKUP(Tableau2[[#This Row],[5. type transport]],'Taux émission CO2e'!$A$5:$B$16,2,0)</f>
        <v>0.3</v>
      </c>
      <c r="V1429">
        <f>VLOOKUP(Tableau2[[#This Row],[5. type transport]],'Taux émission CO2e'!$A$20:$D$31,4,0)</f>
        <v>6.7400000000000002E-2</v>
      </c>
      <c r="W1429">
        <f>VLOOKUP(Tableau2[[#This Row],[5. type transport]],'Taux émission CO2e'!$A$20:$B$31,2,0)</f>
        <v>0.7</v>
      </c>
      <c r="X1429" s="98">
        <f t="shared" si="45"/>
        <v>19.448038027199999</v>
      </c>
    </row>
    <row r="1430" spans="1:24" x14ac:dyDescent="0.25">
      <c r="A1430">
        <v>20220800118</v>
      </c>
      <c r="B1430" s="95">
        <v>44798</v>
      </c>
      <c r="C1430" s="102">
        <f>YEAR(Tableau2[[#This Row],[2. date saisie]])</f>
        <v>2022</v>
      </c>
      <c r="D1430" s="102">
        <f>MONTH(Tableau2[[#This Row],[2. date saisie]])</f>
        <v>8</v>
      </c>
      <c r="E1430" s="102" t="str">
        <f t="shared" si="44"/>
        <v>08</v>
      </c>
      <c r="F1430" s="102" t="str">
        <f>_xlfn.CONCAT(Tableau2[[#This Row],[2a]],Tableau2[[#This Row],[2c]])</f>
        <v>202208</v>
      </c>
      <c r="G1430" s="96">
        <v>1541248</v>
      </c>
      <c r="H1430">
        <v>300</v>
      </c>
      <c r="I1430" s="102">
        <f>Tableau2[[#This Row],[4. poids OT (kg)]]/1000</f>
        <v>0.3</v>
      </c>
      <c r="J1430" t="s">
        <v>47</v>
      </c>
      <c r="K1430">
        <v>250</v>
      </c>
      <c r="L1430">
        <v>26750</v>
      </c>
      <c r="M1430" t="s">
        <v>82</v>
      </c>
      <c r="N1430">
        <v>91100</v>
      </c>
      <c r="O1430" t="s">
        <v>76</v>
      </c>
      <c r="P1430">
        <v>541.52599999999995</v>
      </c>
      <c r="Q1430" t="s">
        <v>83</v>
      </c>
      <c r="R1430">
        <v>1998</v>
      </c>
      <c r="S1430" t="s">
        <v>78</v>
      </c>
      <c r="T1430">
        <f>VLOOKUP(Tableau2[[#This Row],[5. type transport]],'Taux émission CO2e'!$A$5:$D$16,4,0)</f>
        <v>0.16</v>
      </c>
      <c r="U1430">
        <f>VLOOKUP(Tableau2[[#This Row],[5. type transport]],'Taux émission CO2e'!$A$5:$B$16,2,0)</f>
        <v>0.3</v>
      </c>
      <c r="V1430">
        <f>VLOOKUP(Tableau2[[#This Row],[5. type transport]],'Taux émission CO2e'!$A$20:$D$31,4,0)</f>
        <v>6.7400000000000002E-2</v>
      </c>
      <c r="W1430">
        <f>VLOOKUP(Tableau2[[#This Row],[5. type transport]],'Taux émission CO2e'!$A$20:$B$31,2,0)</f>
        <v>0.7</v>
      </c>
      <c r="X1430" s="98">
        <f t="shared" si="45"/>
        <v>15.462733403999998</v>
      </c>
    </row>
    <row r="1431" spans="1:24" x14ac:dyDescent="0.25">
      <c r="A1431">
        <v>2022090069</v>
      </c>
      <c r="B1431" s="95">
        <v>44798</v>
      </c>
      <c r="C1431" s="102">
        <f>YEAR(Tableau2[[#This Row],[2. date saisie]])</f>
        <v>2022</v>
      </c>
      <c r="D1431" s="102">
        <f>MONTH(Tableau2[[#This Row],[2. date saisie]])</f>
        <v>8</v>
      </c>
      <c r="E1431" s="102" t="str">
        <f t="shared" si="44"/>
        <v>08</v>
      </c>
      <c r="F1431" s="102" t="str">
        <f>_xlfn.CONCAT(Tableau2[[#This Row],[2a]],Tableau2[[#This Row],[2c]])</f>
        <v>202208</v>
      </c>
      <c r="G1431" s="96">
        <v>1544828</v>
      </c>
      <c r="H1431">
        <v>125</v>
      </c>
      <c r="I1431" s="102">
        <f>Tableau2[[#This Row],[4. poids OT (kg)]]/1000</f>
        <v>0.125</v>
      </c>
      <c r="J1431" t="s">
        <v>47</v>
      </c>
      <c r="K1431">
        <v>265</v>
      </c>
      <c r="L1431">
        <v>83170</v>
      </c>
      <c r="M1431" t="s">
        <v>263</v>
      </c>
      <c r="N1431">
        <v>91100</v>
      </c>
      <c r="O1431" t="s">
        <v>76</v>
      </c>
      <c r="P1431">
        <v>779.04</v>
      </c>
      <c r="Q1431" t="s">
        <v>264</v>
      </c>
      <c r="R1431">
        <v>1985</v>
      </c>
      <c r="S1431" t="s">
        <v>78</v>
      </c>
      <c r="T1431">
        <f>VLOOKUP(Tableau2[[#This Row],[5. type transport]],'Taux émission CO2e'!$A$5:$D$16,4,0)</f>
        <v>0.16</v>
      </c>
      <c r="U1431">
        <f>VLOOKUP(Tableau2[[#This Row],[5. type transport]],'Taux émission CO2e'!$A$5:$B$16,2,0)</f>
        <v>0.3</v>
      </c>
      <c r="V1431">
        <f>VLOOKUP(Tableau2[[#This Row],[5. type transport]],'Taux émission CO2e'!$A$20:$D$31,4,0)</f>
        <v>6.7400000000000002E-2</v>
      </c>
      <c r="W1431">
        <f>VLOOKUP(Tableau2[[#This Row],[5. type transport]],'Taux émission CO2e'!$A$20:$B$31,2,0)</f>
        <v>0.7</v>
      </c>
      <c r="X1431" s="98">
        <f t="shared" si="45"/>
        <v>9.2686284000000008</v>
      </c>
    </row>
    <row r="1432" spans="1:24" x14ac:dyDescent="0.25">
      <c r="A1432">
        <v>20220800118</v>
      </c>
      <c r="B1432" s="95">
        <v>44798</v>
      </c>
      <c r="C1432" s="102">
        <f>YEAR(Tableau2[[#This Row],[2. date saisie]])</f>
        <v>2022</v>
      </c>
      <c r="D1432" s="102">
        <f>MONTH(Tableau2[[#This Row],[2. date saisie]])</f>
        <v>8</v>
      </c>
      <c r="E1432" s="102" t="str">
        <f t="shared" si="44"/>
        <v>08</v>
      </c>
      <c r="F1432" s="102" t="str">
        <f>_xlfn.CONCAT(Tableau2[[#This Row],[2a]],Tableau2[[#This Row],[2c]])</f>
        <v>202208</v>
      </c>
      <c r="G1432" s="96">
        <v>1544606</v>
      </c>
      <c r="H1432">
        <v>900</v>
      </c>
      <c r="I1432" s="102">
        <f>Tableau2[[#This Row],[4. poids OT (kg)]]/1000</f>
        <v>0.9</v>
      </c>
      <c r="J1432" t="s">
        <v>47</v>
      </c>
      <c r="K1432">
        <v>450</v>
      </c>
      <c r="L1432">
        <v>19410</v>
      </c>
      <c r="M1432" t="s">
        <v>196</v>
      </c>
      <c r="N1432">
        <v>91100</v>
      </c>
      <c r="O1432" t="s">
        <v>76</v>
      </c>
      <c r="P1432">
        <v>456.06700000000001</v>
      </c>
      <c r="Q1432" t="s">
        <v>197</v>
      </c>
      <c r="R1432">
        <v>1990</v>
      </c>
      <c r="S1432" t="s">
        <v>69</v>
      </c>
      <c r="T1432">
        <f>VLOOKUP(Tableau2[[#This Row],[5. type transport]],'Taux émission CO2e'!$A$5:$D$16,4,0)</f>
        <v>0.16</v>
      </c>
      <c r="U1432">
        <f>VLOOKUP(Tableau2[[#This Row],[5. type transport]],'Taux émission CO2e'!$A$5:$B$16,2,0)</f>
        <v>0.3</v>
      </c>
      <c r="V1432">
        <f>VLOOKUP(Tableau2[[#This Row],[5. type transport]],'Taux émission CO2e'!$A$20:$D$31,4,0)</f>
        <v>6.7400000000000002E-2</v>
      </c>
      <c r="W1432">
        <f>VLOOKUP(Tableau2[[#This Row],[5. type transport]],'Taux émission CO2e'!$A$20:$B$31,2,0)</f>
        <v>0.7</v>
      </c>
      <c r="X1432" s="98">
        <f t="shared" si="45"/>
        <v>39.067611354</v>
      </c>
    </row>
    <row r="1433" spans="1:24" x14ac:dyDescent="0.25">
      <c r="A1433">
        <v>20220800118</v>
      </c>
      <c r="B1433" s="95">
        <v>44799</v>
      </c>
      <c r="C1433" s="102">
        <f>YEAR(Tableau2[[#This Row],[2. date saisie]])</f>
        <v>2022</v>
      </c>
      <c r="D1433" s="102">
        <f>MONTH(Tableau2[[#This Row],[2. date saisie]])</f>
        <v>8</v>
      </c>
      <c r="E1433" s="102" t="str">
        <f t="shared" si="44"/>
        <v>08</v>
      </c>
      <c r="F1433" s="102" t="str">
        <f>_xlfn.CONCAT(Tableau2[[#This Row],[2a]],Tableau2[[#This Row],[2c]])</f>
        <v>202208</v>
      </c>
      <c r="G1433" s="96">
        <v>1544974</v>
      </c>
      <c r="H1433">
        <v>150</v>
      </c>
      <c r="I1433" s="102">
        <f>Tableau2[[#This Row],[4. poids OT (kg)]]/1000</f>
        <v>0.15</v>
      </c>
      <c r="J1433" t="s">
        <v>47</v>
      </c>
      <c r="K1433">
        <v>140</v>
      </c>
      <c r="L1433">
        <v>76380</v>
      </c>
      <c r="M1433" t="s">
        <v>216</v>
      </c>
      <c r="N1433">
        <v>91100</v>
      </c>
      <c r="O1433" t="s">
        <v>76</v>
      </c>
      <c r="P1433">
        <v>173.22</v>
      </c>
      <c r="Q1433" t="s">
        <v>217</v>
      </c>
      <c r="R1433">
        <v>1997</v>
      </c>
      <c r="S1433" t="s">
        <v>78</v>
      </c>
      <c r="T1433">
        <f>VLOOKUP(Tableau2[[#This Row],[5. type transport]],'Taux émission CO2e'!$A$5:$D$16,4,0)</f>
        <v>0.16</v>
      </c>
      <c r="U1433">
        <f>VLOOKUP(Tableau2[[#This Row],[5. type transport]],'Taux émission CO2e'!$A$5:$B$16,2,0)</f>
        <v>0.3</v>
      </c>
      <c r="V1433">
        <f>VLOOKUP(Tableau2[[#This Row],[5. type transport]],'Taux émission CO2e'!$A$20:$D$31,4,0)</f>
        <v>6.7400000000000002E-2</v>
      </c>
      <c r="W1433">
        <f>VLOOKUP(Tableau2[[#This Row],[5. type transport]],'Taux émission CO2e'!$A$20:$B$31,2,0)</f>
        <v>0.7</v>
      </c>
      <c r="X1433" s="98">
        <f t="shared" si="45"/>
        <v>2.47306194</v>
      </c>
    </row>
    <row r="1434" spans="1:24" x14ac:dyDescent="0.25">
      <c r="A1434">
        <v>20220800118</v>
      </c>
      <c r="B1434" s="95">
        <v>44799</v>
      </c>
      <c r="C1434" s="102">
        <f>YEAR(Tableau2[[#This Row],[2. date saisie]])</f>
        <v>2022</v>
      </c>
      <c r="D1434" s="102">
        <f>MONTH(Tableau2[[#This Row],[2. date saisie]])</f>
        <v>8</v>
      </c>
      <c r="E1434" s="102" t="str">
        <f t="shared" si="44"/>
        <v>08</v>
      </c>
      <c r="F1434" s="102" t="str">
        <f>_xlfn.CONCAT(Tableau2[[#This Row],[2a]],Tableau2[[#This Row],[2c]])</f>
        <v>202208</v>
      </c>
      <c r="G1434" s="96">
        <v>1545514</v>
      </c>
      <c r="H1434">
        <v>67</v>
      </c>
      <c r="I1434" s="102">
        <f>Tableau2[[#This Row],[4. poids OT (kg)]]/1000</f>
        <v>6.7000000000000004E-2</v>
      </c>
      <c r="J1434" t="s">
        <v>47</v>
      </c>
      <c r="K1434">
        <v>158</v>
      </c>
      <c r="L1434">
        <v>91100</v>
      </c>
      <c r="M1434" t="s">
        <v>70</v>
      </c>
      <c r="N1434">
        <v>73490</v>
      </c>
      <c r="O1434" t="s">
        <v>181</v>
      </c>
      <c r="P1434">
        <v>539.01400000000001</v>
      </c>
      <c r="Q1434" t="s">
        <v>72</v>
      </c>
      <c r="R1434">
        <v>1969</v>
      </c>
      <c r="S1434" t="s">
        <v>69</v>
      </c>
      <c r="T1434">
        <f>VLOOKUP(Tableau2[[#This Row],[5. type transport]],'Taux émission CO2e'!$A$5:$D$16,4,0)</f>
        <v>0.16</v>
      </c>
      <c r="U1434">
        <f>VLOOKUP(Tableau2[[#This Row],[5. type transport]],'Taux émission CO2e'!$A$5:$B$16,2,0)</f>
        <v>0.3</v>
      </c>
      <c r="V1434">
        <f>VLOOKUP(Tableau2[[#This Row],[5. type transport]],'Taux émission CO2e'!$A$20:$D$31,4,0)</f>
        <v>6.7400000000000002E-2</v>
      </c>
      <c r="W1434">
        <f>VLOOKUP(Tableau2[[#This Row],[5. type transport]],'Taux émission CO2e'!$A$20:$B$31,2,0)</f>
        <v>0.7</v>
      </c>
      <c r="X1434" s="98">
        <f t="shared" si="45"/>
        <v>3.43732461884</v>
      </c>
    </row>
    <row r="1435" spans="1:24" x14ac:dyDescent="0.25">
      <c r="A1435">
        <v>20220800118</v>
      </c>
      <c r="B1435" s="95">
        <v>44799</v>
      </c>
      <c r="C1435" s="102">
        <f>YEAR(Tableau2[[#This Row],[2. date saisie]])</f>
        <v>2022</v>
      </c>
      <c r="D1435" s="102">
        <f>MONTH(Tableau2[[#This Row],[2. date saisie]])</f>
        <v>8</v>
      </c>
      <c r="E1435" s="102" t="str">
        <f t="shared" si="44"/>
        <v>08</v>
      </c>
      <c r="F1435" s="102" t="str">
        <f>_xlfn.CONCAT(Tableau2[[#This Row],[2a]],Tableau2[[#This Row],[2c]])</f>
        <v>202208</v>
      </c>
      <c r="G1435" s="96">
        <v>1545512</v>
      </c>
      <c r="H1435">
        <v>102</v>
      </c>
      <c r="I1435" s="102">
        <f>Tableau2[[#This Row],[4. poids OT (kg)]]/1000</f>
        <v>0.10199999999999999</v>
      </c>
      <c r="J1435" t="s">
        <v>47</v>
      </c>
      <c r="K1435">
        <v>170</v>
      </c>
      <c r="L1435">
        <v>91100</v>
      </c>
      <c r="M1435" t="s">
        <v>70</v>
      </c>
      <c r="N1435">
        <v>33800</v>
      </c>
      <c r="O1435" t="s">
        <v>168</v>
      </c>
      <c r="P1435">
        <v>581.822</v>
      </c>
      <c r="Q1435" t="s">
        <v>72</v>
      </c>
      <c r="R1435">
        <v>1969</v>
      </c>
      <c r="S1435" t="s">
        <v>69</v>
      </c>
      <c r="T1435">
        <f>VLOOKUP(Tableau2[[#This Row],[5. type transport]],'Taux émission CO2e'!$A$5:$D$16,4,0)</f>
        <v>0.16</v>
      </c>
      <c r="U1435">
        <f>VLOOKUP(Tableau2[[#This Row],[5. type transport]],'Taux émission CO2e'!$A$5:$B$16,2,0)</f>
        <v>0.3</v>
      </c>
      <c r="V1435">
        <f>VLOOKUP(Tableau2[[#This Row],[5. type transport]],'Taux émission CO2e'!$A$20:$D$31,4,0)</f>
        <v>6.7400000000000002E-2</v>
      </c>
      <c r="W1435">
        <f>VLOOKUP(Tableau2[[#This Row],[5. type transport]],'Taux émission CO2e'!$A$20:$B$31,2,0)</f>
        <v>0.7</v>
      </c>
      <c r="X1435" s="98">
        <f t="shared" si="45"/>
        <v>5.6485374319199995</v>
      </c>
    </row>
    <row r="1436" spans="1:24" x14ac:dyDescent="0.25">
      <c r="A1436">
        <v>20220800118</v>
      </c>
      <c r="B1436" s="95">
        <v>44799</v>
      </c>
      <c r="C1436" s="102">
        <f>YEAR(Tableau2[[#This Row],[2. date saisie]])</f>
        <v>2022</v>
      </c>
      <c r="D1436" s="102">
        <f>MONTH(Tableau2[[#This Row],[2. date saisie]])</f>
        <v>8</v>
      </c>
      <c r="E1436" s="102" t="str">
        <f t="shared" si="44"/>
        <v>08</v>
      </c>
      <c r="F1436" s="102" t="str">
        <f>_xlfn.CONCAT(Tableau2[[#This Row],[2a]],Tableau2[[#This Row],[2c]])</f>
        <v>202208</v>
      </c>
      <c r="G1436" s="96">
        <v>1545513</v>
      </c>
      <c r="H1436">
        <v>92</v>
      </c>
      <c r="I1436" s="102">
        <f>Tableau2[[#This Row],[4. poids OT (kg)]]/1000</f>
        <v>9.1999999999999998E-2</v>
      </c>
      <c r="J1436" t="s">
        <v>47</v>
      </c>
      <c r="K1436">
        <v>170</v>
      </c>
      <c r="L1436">
        <v>91100</v>
      </c>
      <c r="M1436" t="s">
        <v>70</v>
      </c>
      <c r="N1436">
        <v>33520</v>
      </c>
      <c r="O1436" t="s">
        <v>187</v>
      </c>
      <c r="P1436">
        <v>575.35599999999999</v>
      </c>
      <c r="Q1436" t="s">
        <v>72</v>
      </c>
      <c r="R1436">
        <v>1969</v>
      </c>
      <c r="S1436" t="s">
        <v>69</v>
      </c>
      <c r="T1436">
        <f>VLOOKUP(Tableau2[[#This Row],[5. type transport]],'Taux émission CO2e'!$A$5:$D$16,4,0)</f>
        <v>0.16</v>
      </c>
      <c r="U1436">
        <f>VLOOKUP(Tableau2[[#This Row],[5. type transport]],'Taux émission CO2e'!$A$5:$B$16,2,0)</f>
        <v>0.3</v>
      </c>
      <c r="V1436">
        <f>VLOOKUP(Tableau2[[#This Row],[5. type transport]],'Taux émission CO2e'!$A$20:$D$31,4,0)</f>
        <v>6.7400000000000002E-2</v>
      </c>
      <c r="W1436">
        <f>VLOOKUP(Tableau2[[#This Row],[5. type transport]],'Taux émission CO2e'!$A$20:$B$31,2,0)</f>
        <v>0.7</v>
      </c>
      <c r="X1436" s="98">
        <f t="shared" si="45"/>
        <v>5.0381393353600004</v>
      </c>
    </row>
    <row r="1437" spans="1:24" x14ac:dyDescent="0.25">
      <c r="A1437">
        <v>20220800118</v>
      </c>
      <c r="B1437" s="95">
        <v>44799</v>
      </c>
      <c r="C1437" s="102">
        <f>YEAR(Tableau2[[#This Row],[2. date saisie]])</f>
        <v>2022</v>
      </c>
      <c r="D1437" s="102">
        <f>MONTH(Tableau2[[#This Row],[2. date saisie]])</f>
        <v>8</v>
      </c>
      <c r="E1437" s="102" t="str">
        <f t="shared" si="44"/>
        <v>08</v>
      </c>
      <c r="F1437" s="102" t="str">
        <f>_xlfn.CONCAT(Tableau2[[#This Row],[2a]],Tableau2[[#This Row],[2c]])</f>
        <v>202208</v>
      </c>
      <c r="G1437" s="96">
        <v>1545511</v>
      </c>
      <c r="H1437">
        <v>102</v>
      </c>
      <c r="I1437" s="102">
        <f>Tableau2[[#This Row],[4. poids OT (kg)]]/1000</f>
        <v>0.10199999999999999</v>
      </c>
      <c r="J1437" t="s">
        <v>47</v>
      </c>
      <c r="K1437">
        <v>200</v>
      </c>
      <c r="L1437">
        <v>91100</v>
      </c>
      <c r="M1437" t="s">
        <v>70</v>
      </c>
      <c r="N1437">
        <v>59100</v>
      </c>
      <c r="O1437" t="s">
        <v>74</v>
      </c>
      <c r="P1437">
        <v>266.166</v>
      </c>
      <c r="Q1437" t="s">
        <v>72</v>
      </c>
      <c r="R1437">
        <v>1969</v>
      </c>
      <c r="S1437" t="s">
        <v>69</v>
      </c>
      <c r="T1437">
        <f>VLOOKUP(Tableau2[[#This Row],[5. type transport]],'Taux émission CO2e'!$A$5:$D$16,4,0)</f>
        <v>0.16</v>
      </c>
      <c r="U1437">
        <f>VLOOKUP(Tableau2[[#This Row],[5. type transport]],'Taux émission CO2e'!$A$5:$B$16,2,0)</f>
        <v>0.3</v>
      </c>
      <c r="V1437">
        <f>VLOOKUP(Tableau2[[#This Row],[5. type transport]],'Taux émission CO2e'!$A$20:$D$31,4,0)</f>
        <v>6.7400000000000002E-2</v>
      </c>
      <c r="W1437">
        <f>VLOOKUP(Tableau2[[#This Row],[5. type transport]],'Taux émission CO2e'!$A$20:$B$31,2,0)</f>
        <v>0.7</v>
      </c>
      <c r="X1437" s="98">
        <f t="shared" si="45"/>
        <v>2.58403534776</v>
      </c>
    </row>
    <row r="1438" spans="1:24" x14ac:dyDescent="0.25">
      <c r="A1438">
        <v>20220800118</v>
      </c>
      <c r="B1438" s="95">
        <v>44799</v>
      </c>
      <c r="C1438" s="102">
        <f>YEAR(Tableau2[[#This Row],[2. date saisie]])</f>
        <v>2022</v>
      </c>
      <c r="D1438" s="102">
        <f>MONTH(Tableau2[[#This Row],[2. date saisie]])</f>
        <v>8</v>
      </c>
      <c r="E1438" s="102" t="str">
        <f t="shared" si="44"/>
        <v>08</v>
      </c>
      <c r="F1438" s="102" t="str">
        <f>_xlfn.CONCAT(Tableau2[[#This Row],[2a]],Tableau2[[#This Row],[2c]])</f>
        <v>202208</v>
      </c>
      <c r="G1438" s="96">
        <v>1545510</v>
      </c>
      <c r="H1438">
        <v>378</v>
      </c>
      <c r="I1438" s="102">
        <f>Tableau2[[#This Row],[4. poids OT (kg)]]/1000</f>
        <v>0.378</v>
      </c>
      <c r="J1438" t="s">
        <v>47</v>
      </c>
      <c r="K1438">
        <v>210</v>
      </c>
      <c r="L1438">
        <v>91100</v>
      </c>
      <c r="M1438" t="s">
        <v>70</v>
      </c>
      <c r="N1438">
        <v>8090</v>
      </c>
      <c r="O1438" t="s">
        <v>81</v>
      </c>
      <c r="P1438">
        <v>256.911</v>
      </c>
      <c r="Q1438" t="s">
        <v>72</v>
      </c>
      <c r="R1438">
        <v>1969</v>
      </c>
      <c r="S1438" t="s">
        <v>69</v>
      </c>
      <c r="T1438">
        <f>VLOOKUP(Tableau2[[#This Row],[5. type transport]],'Taux émission CO2e'!$A$5:$D$16,4,0)</f>
        <v>0.16</v>
      </c>
      <c r="U1438">
        <f>VLOOKUP(Tableau2[[#This Row],[5. type transport]],'Taux émission CO2e'!$A$5:$B$16,2,0)</f>
        <v>0.3</v>
      </c>
      <c r="V1438">
        <f>VLOOKUP(Tableau2[[#This Row],[5. type transport]],'Taux émission CO2e'!$A$20:$D$31,4,0)</f>
        <v>6.7400000000000002E-2</v>
      </c>
      <c r="W1438">
        <f>VLOOKUP(Tableau2[[#This Row],[5. type transport]],'Taux émission CO2e'!$A$20:$B$31,2,0)</f>
        <v>0.7</v>
      </c>
      <c r="X1438" s="98">
        <f t="shared" si="45"/>
        <v>9.2431542344400004</v>
      </c>
    </row>
    <row r="1439" spans="1:24" x14ac:dyDescent="0.25">
      <c r="A1439">
        <v>20220800118</v>
      </c>
      <c r="B1439" s="95">
        <v>44799</v>
      </c>
      <c r="C1439" s="102">
        <f>YEAR(Tableau2[[#This Row],[2. date saisie]])</f>
        <v>2022</v>
      </c>
      <c r="D1439" s="102">
        <f>MONTH(Tableau2[[#This Row],[2. date saisie]])</f>
        <v>8</v>
      </c>
      <c r="E1439" s="102" t="str">
        <f t="shared" si="44"/>
        <v>08</v>
      </c>
      <c r="F1439" s="102" t="str">
        <f>_xlfn.CONCAT(Tableau2[[#This Row],[2a]],Tableau2[[#This Row],[2c]])</f>
        <v>202208</v>
      </c>
      <c r="G1439" s="96">
        <v>1545115</v>
      </c>
      <c r="H1439">
        <v>300</v>
      </c>
      <c r="I1439" s="102">
        <f>Tableau2[[#This Row],[4. poids OT (kg)]]/1000</f>
        <v>0.3</v>
      </c>
      <c r="J1439" t="s">
        <v>47</v>
      </c>
      <c r="K1439">
        <v>230</v>
      </c>
      <c r="L1439">
        <v>62780</v>
      </c>
      <c r="M1439" t="s">
        <v>113</v>
      </c>
      <c r="N1439">
        <v>91100</v>
      </c>
      <c r="O1439" t="s">
        <v>76</v>
      </c>
      <c r="P1439">
        <v>278.49700000000001</v>
      </c>
      <c r="Q1439" t="s">
        <v>114</v>
      </c>
      <c r="R1439">
        <v>1987</v>
      </c>
      <c r="S1439" t="s">
        <v>78</v>
      </c>
      <c r="T1439">
        <f>VLOOKUP(Tableau2[[#This Row],[5. type transport]],'Taux émission CO2e'!$A$5:$D$16,4,0)</f>
        <v>0.16</v>
      </c>
      <c r="U1439">
        <f>VLOOKUP(Tableau2[[#This Row],[5. type transport]],'Taux émission CO2e'!$A$5:$B$16,2,0)</f>
        <v>0.3</v>
      </c>
      <c r="V1439">
        <f>VLOOKUP(Tableau2[[#This Row],[5. type transport]],'Taux émission CO2e'!$A$20:$D$31,4,0)</f>
        <v>6.7400000000000002E-2</v>
      </c>
      <c r="W1439">
        <f>VLOOKUP(Tableau2[[#This Row],[5. type transport]],'Taux émission CO2e'!$A$20:$B$31,2,0)</f>
        <v>0.7</v>
      </c>
      <c r="X1439" s="98">
        <f t="shared" si="45"/>
        <v>7.9522033380000003</v>
      </c>
    </row>
    <row r="1440" spans="1:24" x14ac:dyDescent="0.25">
      <c r="A1440">
        <v>20220800118</v>
      </c>
      <c r="B1440" s="95">
        <v>44799</v>
      </c>
      <c r="C1440" s="102">
        <f>YEAR(Tableau2[[#This Row],[2. date saisie]])</f>
        <v>2022</v>
      </c>
      <c r="D1440" s="102">
        <f>MONTH(Tableau2[[#This Row],[2. date saisie]])</f>
        <v>8</v>
      </c>
      <c r="E1440" s="102" t="str">
        <f t="shared" si="44"/>
        <v>08</v>
      </c>
      <c r="F1440" s="102" t="str">
        <f>_xlfn.CONCAT(Tableau2[[#This Row],[2a]],Tableau2[[#This Row],[2c]])</f>
        <v>202208</v>
      </c>
      <c r="G1440" s="96">
        <v>1545119</v>
      </c>
      <c r="H1440">
        <v>450</v>
      </c>
      <c r="I1440" s="102">
        <f>Tableau2[[#This Row],[4. poids OT (kg)]]/1000</f>
        <v>0.45</v>
      </c>
      <c r="J1440" t="s">
        <v>47</v>
      </c>
      <c r="K1440">
        <v>260</v>
      </c>
      <c r="L1440">
        <v>8090</v>
      </c>
      <c r="M1440" t="s">
        <v>81</v>
      </c>
      <c r="N1440">
        <v>91100</v>
      </c>
      <c r="O1440" t="s">
        <v>76</v>
      </c>
      <c r="P1440">
        <v>258.04300000000001</v>
      </c>
      <c r="Q1440" t="s">
        <v>124</v>
      </c>
      <c r="R1440">
        <v>1992</v>
      </c>
      <c r="S1440" t="s">
        <v>78</v>
      </c>
      <c r="T1440">
        <f>VLOOKUP(Tableau2[[#This Row],[5. type transport]],'Taux émission CO2e'!$A$5:$D$16,4,0)</f>
        <v>0.16</v>
      </c>
      <c r="U1440">
        <f>VLOOKUP(Tableau2[[#This Row],[5. type transport]],'Taux émission CO2e'!$A$5:$B$16,2,0)</f>
        <v>0.3</v>
      </c>
      <c r="V1440">
        <f>VLOOKUP(Tableau2[[#This Row],[5. type transport]],'Taux émission CO2e'!$A$20:$D$31,4,0)</f>
        <v>6.7400000000000002E-2</v>
      </c>
      <c r="W1440">
        <f>VLOOKUP(Tableau2[[#This Row],[5. type transport]],'Taux émission CO2e'!$A$20:$B$31,2,0)</f>
        <v>0.7</v>
      </c>
      <c r="X1440" s="98">
        <f t="shared" si="45"/>
        <v>11.052239733</v>
      </c>
    </row>
    <row r="1441" spans="1:24" x14ac:dyDescent="0.25">
      <c r="A1441">
        <v>20220800118</v>
      </c>
      <c r="B1441" s="95">
        <v>44799</v>
      </c>
      <c r="C1441" s="102">
        <f>YEAR(Tableau2[[#This Row],[2. date saisie]])</f>
        <v>2022</v>
      </c>
      <c r="D1441" s="102">
        <f>MONTH(Tableau2[[#This Row],[2. date saisie]])</f>
        <v>8</v>
      </c>
      <c r="E1441" s="102" t="str">
        <f t="shared" si="44"/>
        <v>08</v>
      </c>
      <c r="F1441" s="102" t="str">
        <f>_xlfn.CONCAT(Tableau2[[#This Row],[2a]],Tableau2[[#This Row],[2c]])</f>
        <v>202208</v>
      </c>
      <c r="G1441" s="96">
        <v>1545116</v>
      </c>
      <c r="H1441">
        <v>750</v>
      </c>
      <c r="I1441" s="102">
        <f>Tableau2[[#This Row],[4. poids OT (kg)]]/1000</f>
        <v>0.75</v>
      </c>
      <c r="J1441" t="s">
        <v>47</v>
      </c>
      <c r="K1441">
        <v>470</v>
      </c>
      <c r="L1441">
        <v>13000</v>
      </c>
      <c r="M1441" t="s">
        <v>184</v>
      </c>
      <c r="N1441">
        <v>91100</v>
      </c>
      <c r="O1441" t="s">
        <v>76</v>
      </c>
      <c r="P1441">
        <v>740.09799999999996</v>
      </c>
      <c r="Q1441" t="s">
        <v>185</v>
      </c>
      <c r="R1441">
        <v>1976</v>
      </c>
      <c r="S1441" t="s">
        <v>69</v>
      </c>
      <c r="T1441">
        <f>VLOOKUP(Tableau2[[#This Row],[5. type transport]],'Taux émission CO2e'!$A$5:$D$16,4,0)</f>
        <v>0.16</v>
      </c>
      <c r="U1441">
        <f>VLOOKUP(Tableau2[[#This Row],[5. type transport]],'Taux émission CO2e'!$A$5:$B$16,2,0)</f>
        <v>0.3</v>
      </c>
      <c r="V1441">
        <f>VLOOKUP(Tableau2[[#This Row],[5. type transport]],'Taux émission CO2e'!$A$20:$D$31,4,0)</f>
        <v>6.7400000000000002E-2</v>
      </c>
      <c r="W1441">
        <f>VLOOKUP(Tableau2[[#This Row],[5. type transport]],'Taux émission CO2e'!$A$20:$B$31,2,0)</f>
        <v>0.7</v>
      </c>
      <c r="X1441" s="98">
        <f t="shared" si="45"/>
        <v>52.831895729999999</v>
      </c>
    </row>
    <row r="1442" spans="1:24" x14ac:dyDescent="0.25">
      <c r="A1442">
        <v>20220800118</v>
      </c>
      <c r="B1442" s="95">
        <v>44802</v>
      </c>
      <c r="C1442" s="102">
        <f>YEAR(Tableau2[[#This Row],[2. date saisie]])</f>
        <v>2022</v>
      </c>
      <c r="D1442" s="102">
        <f>MONTH(Tableau2[[#This Row],[2. date saisie]])</f>
        <v>8</v>
      </c>
      <c r="E1442" s="102" t="str">
        <f t="shared" si="44"/>
        <v>08</v>
      </c>
      <c r="F1442" s="102" t="str">
        <f>_xlfn.CONCAT(Tableau2[[#This Row],[2a]],Tableau2[[#This Row],[2c]])</f>
        <v>202208</v>
      </c>
      <c r="G1442" s="96">
        <v>1545505</v>
      </c>
      <c r="H1442">
        <v>150</v>
      </c>
      <c r="I1442" s="102">
        <f>Tableau2[[#This Row],[4. poids OT (kg)]]/1000</f>
        <v>0.15</v>
      </c>
      <c r="J1442" t="s">
        <v>47</v>
      </c>
      <c r="K1442">
        <v>140</v>
      </c>
      <c r="L1442">
        <v>89440</v>
      </c>
      <c r="M1442" t="s">
        <v>257</v>
      </c>
      <c r="N1442">
        <v>91100</v>
      </c>
      <c r="O1442" t="s">
        <v>76</v>
      </c>
      <c r="P1442">
        <v>167.15100000000001</v>
      </c>
      <c r="Q1442" t="s">
        <v>258</v>
      </c>
      <c r="R1442">
        <v>1964</v>
      </c>
      <c r="S1442" t="s">
        <v>69</v>
      </c>
      <c r="T1442">
        <f>VLOOKUP(Tableau2[[#This Row],[5. type transport]],'Taux émission CO2e'!$A$5:$D$16,4,0)</f>
        <v>0.16</v>
      </c>
      <c r="U1442">
        <f>VLOOKUP(Tableau2[[#This Row],[5. type transport]],'Taux émission CO2e'!$A$5:$B$16,2,0)</f>
        <v>0.3</v>
      </c>
      <c r="V1442">
        <f>VLOOKUP(Tableau2[[#This Row],[5. type transport]],'Taux émission CO2e'!$A$20:$D$31,4,0)</f>
        <v>6.7400000000000002E-2</v>
      </c>
      <c r="W1442">
        <f>VLOOKUP(Tableau2[[#This Row],[5. type transport]],'Taux émission CO2e'!$A$20:$B$31,2,0)</f>
        <v>0.7</v>
      </c>
      <c r="X1442" s="98">
        <f t="shared" si="45"/>
        <v>2.3864148270000003</v>
      </c>
    </row>
    <row r="1443" spans="1:24" x14ac:dyDescent="0.25">
      <c r="A1443">
        <v>2022090069</v>
      </c>
      <c r="B1443" s="95">
        <v>44802</v>
      </c>
      <c r="C1443" s="102">
        <f>YEAR(Tableau2[[#This Row],[2. date saisie]])</f>
        <v>2022</v>
      </c>
      <c r="D1443" s="102">
        <f>MONTH(Tableau2[[#This Row],[2. date saisie]])</f>
        <v>8</v>
      </c>
      <c r="E1443" s="102" t="str">
        <f t="shared" si="44"/>
        <v>08</v>
      </c>
      <c r="F1443" s="102" t="str">
        <f>_xlfn.CONCAT(Tableau2[[#This Row],[2a]],Tableau2[[#This Row],[2c]])</f>
        <v>202208</v>
      </c>
      <c r="G1443" s="96">
        <v>1545605</v>
      </c>
      <c r="H1443">
        <v>150</v>
      </c>
      <c r="I1443" s="102">
        <f>Tableau2[[#This Row],[4. poids OT (kg)]]/1000</f>
        <v>0.15</v>
      </c>
      <c r="J1443" t="s">
        <v>47</v>
      </c>
      <c r="K1443">
        <v>165</v>
      </c>
      <c r="L1443">
        <v>39570</v>
      </c>
      <c r="M1443" t="s">
        <v>115</v>
      </c>
      <c r="N1443">
        <v>91100</v>
      </c>
      <c r="O1443" t="s">
        <v>76</v>
      </c>
      <c r="P1443">
        <v>380.58600000000001</v>
      </c>
      <c r="Q1443" t="s">
        <v>116</v>
      </c>
      <c r="R1443">
        <v>1986</v>
      </c>
      <c r="S1443" t="s">
        <v>69</v>
      </c>
      <c r="T1443">
        <f>VLOOKUP(Tableau2[[#This Row],[5. type transport]],'Taux émission CO2e'!$A$5:$D$16,4,0)</f>
        <v>0.16</v>
      </c>
      <c r="U1443">
        <f>VLOOKUP(Tableau2[[#This Row],[5. type transport]],'Taux émission CO2e'!$A$5:$B$16,2,0)</f>
        <v>0.3</v>
      </c>
      <c r="V1443">
        <f>VLOOKUP(Tableau2[[#This Row],[5. type transport]],'Taux émission CO2e'!$A$20:$D$31,4,0)</f>
        <v>6.7400000000000002E-2</v>
      </c>
      <c r="W1443">
        <f>VLOOKUP(Tableau2[[#This Row],[5. type transport]],'Taux émission CO2e'!$A$20:$B$31,2,0)</f>
        <v>0.7</v>
      </c>
      <c r="X1443" s="98">
        <f t="shared" si="45"/>
        <v>5.4336263219999994</v>
      </c>
    </row>
    <row r="1444" spans="1:24" x14ac:dyDescent="0.25">
      <c r="A1444">
        <v>20220800118</v>
      </c>
      <c r="B1444" s="95">
        <v>44802</v>
      </c>
      <c r="C1444" s="102">
        <f>YEAR(Tableau2[[#This Row],[2. date saisie]])</f>
        <v>2022</v>
      </c>
      <c r="D1444" s="102">
        <f>MONTH(Tableau2[[#This Row],[2. date saisie]])</f>
        <v>8</v>
      </c>
      <c r="E1444" s="102" t="str">
        <f t="shared" si="44"/>
        <v>08</v>
      </c>
      <c r="F1444" s="102" t="str">
        <f>_xlfn.CONCAT(Tableau2[[#This Row],[2a]],Tableau2[[#This Row],[2c]])</f>
        <v>202208</v>
      </c>
      <c r="G1444" s="96">
        <v>1545604</v>
      </c>
      <c r="H1444">
        <v>300</v>
      </c>
      <c r="I1444" s="102">
        <f>Tableau2[[#This Row],[4. poids OT (kg)]]/1000</f>
        <v>0.3</v>
      </c>
      <c r="J1444" t="s">
        <v>46</v>
      </c>
      <c r="K1444">
        <v>224</v>
      </c>
      <c r="L1444">
        <v>67100</v>
      </c>
      <c r="M1444" t="s">
        <v>73</v>
      </c>
      <c r="N1444">
        <v>91100</v>
      </c>
      <c r="O1444" t="s">
        <v>76</v>
      </c>
      <c r="P1444">
        <v>516.47400000000005</v>
      </c>
      <c r="Q1444" t="s">
        <v>75</v>
      </c>
      <c r="R1444">
        <v>1987</v>
      </c>
      <c r="S1444" t="s">
        <v>69</v>
      </c>
      <c r="T1444">
        <f>VLOOKUP(Tableau2[[#This Row],[5. type transport]],'Taux émission CO2e'!$A$5:$D$16,4,0)</f>
        <v>0.16</v>
      </c>
      <c r="U1444">
        <f>VLOOKUP(Tableau2[[#This Row],[5. type transport]],'Taux émission CO2e'!$A$5:$B$16,2,0)</f>
        <v>0.3</v>
      </c>
      <c r="V1444">
        <f>VLOOKUP(Tableau2[[#This Row],[5. type transport]],'Taux émission CO2e'!$A$20:$D$31,4,0)</f>
        <v>6.7400000000000002E-2</v>
      </c>
      <c r="W1444">
        <f>VLOOKUP(Tableau2[[#This Row],[5. type transport]],'Taux émission CO2e'!$A$20:$B$31,2,0)</f>
        <v>0.7</v>
      </c>
      <c r="X1444" s="98">
        <f t="shared" si="45"/>
        <v>14.747398596</v>
      </c>
    </row>
    <row r="1445" spans="1:24" x14ac:dyDescent="0.25">
      <c r="A1445">
        <v>20220800118</v>
      </c>
      <c r="B1445" s="95">
        <v>44803</v>
      </c>
      <c r="C1445" s="102">
        <f>YEAR(Tableau2[[#This Row],[2. date saisie]])</f>
        <v>2022</v>
      </c>
      <c r="D1445" s="102">
        <f>MONTH(Tableau2[[#This Row],[2. date saisie]])</f>
        <v>8</v>
      </c>
      <c r="E1445" s="102" t="str">
        <f t="shared" si="44"/>
        <v>08</v>
      </c>
      <c r="F1445" s="102" t="str">
        <f>_xlfn.CONCAT(Tableau2[[#This Row],[2a]],Tableau2[[#This Row],[2c]])</f>
        <v>202208</v>
      </c>
      <c r="G1445" s="96">
        <v>1546842</v>
      </c>
      <c r="H1445">
        <v>127</v>
      </c>
      <c r="I1445" s="102">
        <f>Tableau2[[#This Row],[4. poids OT (kg)]]/1000</f>
        <v>0.127</v>
      </c>
      <c r="J1445" t="s">
        <v>47</v>
      </c>
      <c r="K1445">
        <v>168</v>
      </c>
      <c r="L1445">
        <v>91100</v>
      </c>
      <c r="M1445" t="s">
        <v>70</v>
      </c>
      <c r="N1445">
        <v>4100</v>
      </c>
      <c r="O1445" t="s">
        <v>131</v>
      </c>
      <c r="P1445">
        <v>755.63400000000001</v>
      </c>
      <c r="Q1445" t="s">
        <v>72</v>
      </c>
      <c r="R1445">
        <v>1969</v>
      </c>
      <c r="S1445" t="s">
        <v>69</v>
      </c>
      <c r="T1445">
        <f>VLOOKUP(Tableau2[[#This Row],[5. type transport]],'Taux émission CO2e'!$A$5:$D$16,4,0)</f>
        <v>0.16</v>
      </c>
      <c r="U1445">
        <f>VLOOKUP(Tableau2[[#This Row],[5. type transport]],'Taux émission CO2e'!$A$5:$B$16,2,0)</f>
        <v>0.3</v>
      </c>
      <c r="V1445">
        <f>VLOOKUP(Tableau2[[#This Row],[5. type transport]],'Taux émission CO2e'!$A$20:$D$31,4,0)</f>
        <v>6.7400000000000002E-2</v>
      </c>
      <c r="W1445">
        <f>VLOOKUP(Tableau2[[#This Row],[5. type transport]],'Taux émission CO2e'!$A$20:$B$31,2,0)</f>
        <v>0.7</v>
      </c>
      <c r="X1445" s="98">
        <f t="shared" si="45"/>
        <v>9.1339980032399986</v>
      </c>
    </row>
    <row r="1446" spans="1:24" x14ac:dyDescent="0.25">
      <c r="A1446">
        <v>20220800118</v>
      </c>
      <c r="B1446" s="95">
        <v>44803</v>
      </c>
      <c r="C1446" s="102">
        <f>YEAR(Tableau2[[#This Row],[2. date saisie]])</f>
        <v>2022</v>
      </c>
      <c r="D1446" s="102">
        <f>MONTH(Tableau2[[#This Row],[2. date saisie]])</f>
        <v>8</v>
      </c>
      <c r="E1446" s="102" t="str">
        <f t="shared" si="44"/>
        <v>08</v>
      </c>
      <c r="F1446" s="102" t="str">
        <f>_xlfn.CONCAT(Tableau2[[#This Row],[2a]],Tableau2[[#This Row],[2c]])</f>
        <v>202208</v>
      </c>
      <c r="G1446" s="96">
        <v>1546707</v>
      </c>
      <c r="H1446">
        <v>342</v>
      </c>
      <c r="I1446" s="102">
        <f>Tableau2[[#This Row],[4. poids OT (kg)]]/1000</f>
        <v>0.34200000000000003</v>
      </c>
      <c r="J1446" t="s">
        <v>47</v>
      </c>
      <c r="K1446">
        <v>225</v>
      </c>
      <c r="L1446">
        <v>91100</v>
      </c>
      <c r="M1446" t="s">
        <v>70</v>
      </c>
      <c r="N1446">
        <v>26750</v>
      </c>
      <c r="O1446" t="s">
        <v>86</v>
      </c>
      <c r="P1446">
        <v>541.17999999999995</v>
      </c>
      <c r="Q1446" t="s">
        <v>72</v>
      </c>
      <c r="R1446">
        <v>1969</v>
      </c>
      <c r="S1446" t="s">
        <v>69</v>
      </c>
      <c r="T1446">
        <f>VLOOKUP(Tableau2[[#This Row],[5. type transport]],'Taux émission CO2e'!$A$5:$D$16,4,0)</f>
        <v>0.16</v>
      </c>
      <c r="U1446">
        <f>VLOOKUP(Tableau2[[#This Row],[5. type transport]],'Taux émission CO2e'!$A$5:$B$16,2,0)</f>
        <v>0.3</v>
      </c>
      <c r="V1446">
        <f>VLOOKUP(Tableau2[[#This Row],[5. type transport]],'Taux émission CO2e'!$A$20:$D$31,4,0)</f>
        <v>6.7400000000000002E-2</v>
      </c>
      <c r="W1446">
        <f>VLOOKUP(Tableau2[[#This Row],[5. type transport]],'Taux émission CO2e'!$A$20:$B$31,2,0)</f>
        <v>0.7</v>
      </c>
      <c r="X1446" s="98">
        <f t="shared" si="45"/>
        <v>17.616253240799999</v>
      </c>
    </row>
    <row r="1447" spans="1:24" x14ac:dyDescent="0.25">
      <c r="A1447">
        <v>20220800118</v>
      </c>
      <c r="B1447" s="95">
        <v>44803</v>
      </c>
      <c r="C1447" s="102">
        <f>YEAR(Tableau2[[#This Row],[2. date saisie]])</f>
        <v>2022</v>
      </c>
      <c r="D1447" s="102">
        <f>MONTH(Tableau2[[#This Row],[2. date saisie]])</f>
        <v>8</v>
      </c>
      <c r="E1447" s="102" t="str">
        <f t="shared" si="44"/>
        <v>08</v>
      </c>
      <c r="F1447" s="102" t="str">
        <f>_xlfn.CONCAT(Tableau2[[#This Row],[2a]],Tableau2[[#This Row],[2c]])</f>
        <v>202208</v>
      </c>
      <c r="G1447" s="96">
        <v>1546706</v>
      </c>
      <c r="H1447">
        <v>364</v>
      </c>
      <c r="I1447" s="102">
        <f>Tableau2[[#This Row],[4. poids OT (kg)]]/1000</f>
        <v>0.36399999999999999</v>
      </c>
      <c r="J1447" t="s">
        <v>47</v>
      </c>
      <c r="K1447">
        <v>260</v>
      </c>
      <c r="L1447">
        <v>91100</v>
      </c>
      <c r="M1447" t="s">
        <v>70</v>
      </c>
      <c r="N1447">
        <v>73490</v>
      </c>
      <c r="O1447" t="s">
        <v>181</v>
      </c>
      <c r="P1447">
        <v>539.01400000000001</v>
      </c>
      <c r="Q1447" t="s">
        <v>72</v>
      </c>
      <c r="R1447">
        <v>1969</v>
      </c>
      <c r="S1447" t="s">
        <v>69</v>
      </c>
      <c r="T1447">
        <f>VLOOKUP(Tableau2[[#This Row],[5. type transport]],'Taux émission CO2e'!$A$5:$D$16,4,0)</f>
        <v>0.16</v>
      </c>
      <c r="U1447">
        <f>VLOOKUP(Tableau2[[#This Row],[5. type transport]],'Taux émission CO2e'!$A$5:$B$16,2,0)</f>
        <v>0.3</v>
      </c>
      <c r="V1447">
        <f>VLOOKUP(Tableau2[[#This Row],[5. type transport]],'Taux émission CO2e'!$A$20:$D$31,4,0)</f>
        <v>6.7400000000000002E-2</v>
      </c>
      <c r="W1447">
        <f>VLOOKUP(Tableau2[[#This Row],[5. type transport]],'Taux émission CO2e'!$A$20:$B$31,2,0)</f>
        <v>0.7</v>
      </c>
      <c r="X1447" s="98">
        <f t="shared" si="45"/>
        <v>18.674420317280003</v>
      </c>
    </row>
    <row r="1448" spans="1:24" x14ac:dyDescent="0.25">
      <c r="A1448">
        <v>20220800118</v>
      </c>
      <c r="B1448" s="95">
        <v>44804</v>
      </c>
      <c r="C1448" s="102">
        <f>YEAR(Tableau2[[#This Row],[2. date saisie]])</f>
        <v>2022</v>
      </c>
      <c r="D1448" s="102">
        <f>MONTH(Tableau2[[#This Row],[2. date saisie]])</f>
        <v>8</v>
      </c>
      <c r="E1448" s="102" t="str">
        <f t="shared" si="44"/>
        <v>08</v>
      </c>
      <c r="F1448" s="102" t="str">
        <f>_xlfn.CONCAT(Tableau2[[#This Row],[2a]],Tableau2[[#This Row],[2c]])</f>
        <v>202208</v>
      </c>
      <c r="G1448" s="96">
        <v>1547354</v>
      </c>
      <c r="H1448">
        <v>50</v>
      </c>
      <c r="I1448" s="102">
        <f>Tableau2[[#This Row],[4. poids OT (kg)]]/1000</f>
        <v>0.05</v>
      </c>
      <c r="J1448" t="s">
        <v>47</v>
      </c>
      <c r="K1448">
        <v>100</v>
      </c>
      <c r="L1448">
        <v>91100</v>
      </c>
      <c r="M1448" t="s">
        <v>70</v>
      </c>
      <c r="N1448">
        <v>59223</v>
      </c>
      <c r="O1448" t="s">
        <v>265</v>
      </c>
      <c r="P1448">
        <v>268.98399999999998</v>
      </c>
      <c r="Q1448" t="s">
        <v>72</v>
      </c>
      <c r="R1448">
        <v>1969</v>
      </c>
      <c r="S1448" t="s">
        <v>69</v>
      </c>
      <c r="T1448">
        <f>VLOOKUP(Tableau2[[#This Row],[5. type transport]],'Taux émission CO2e'!$A$5:$D$16,4,0)</f>
        <v>0.16</v>
      </c>
      <c r="U1448">
        <f>VLOOKUP(Tableau2[[#This Row],[5. type transport]],'Taux émission CO2e'!$A$5:$B$16,2,0)</f>
        <v>0.3</v>
      </c>
      <c r="V1448">
        <f>VLOOKUP(Tableau2[[#This Row],[5. type transport]],'Taux émission CO2e'!$A$20:$D$31,4,0)</f>
        <v>6.7400000000000002E-2</v>
      </c>
      <c r="W1448">
        <f>VLOOKUP(Tableau2[[#This Row],[5. type transport]],'Taux émission CO2e'!$A$20:$B$31,2,0)</f>
        <v>0.7</v>
      </c>
      <c r="X1448" s="98">
        <f t="shared" si="45"/>
        <v>1.2800948559999998</v>
      </c>
    </row>
    <row r="1449" spans="1:24" x14ac:dyDescent="0.25">
      <c r="A1449">
        <v>20220800118</v>
      </c>
      <c r="B1449" s="95">
        <v>44804</v>
      </c>
      <c r="C1449" s="102">
        <f>YEAR(Tableau2[[#This Row],[2. date saisie]])</f>
        <v>2022</v>
      </c>
      <c r="D1449" s="102">
        <f>MONTH(Tableau2[[#This Row],[2. date saisie]])</f>
        <v>8</v>
      </c>
      <c r="E1449" s="102" t="str">
        <f t="shared" si="44"/>
        <v>08</v>
      </c>
      <c r="F1449" s="102" t="str">
        <f>_xlfn.CONCAT(Tableau2[[#This Row],[2a]],Tableau2[[#This Row],[2c]])</f>
        <v>202208</v>
      </c>
      <c r="G1449" s="96">
        <v>1547211</v>
      </c>
      <c r="H1449">
        <v>128</v>
      </c>
      <c r="I1449" s="102">
        <f>Tableau2[[#This Row],[4. poids OT (kg)]]/1000</f>
        <v>0.128</v>
      </c>
      <c r="J1449" t="s">
        <v>47</v>
      </c>
      <c r="K1449">
        <v>128</v>
      </c>
      <c r="L1449">
        <v>91100</v>
      </c>
      <c r="M1449" t="s">
        <v>70</v>
      </c>
      <c r="N1449">
        <v>21600</v>
      </c>
      <c r="O1449" t="s">
        <v>122</v>
      </c>
      <c r="P1449">
        <v>284.233</v>
      </c>
      <c r="Q1449" t="s">
        <v>72</v>
      </c>
      <c r="R1449">
        <v>1969</v>
      </c>
      <c r="S1449" t="s">
        <v>69</v>
      </c>
      <c r="T1449">
        <f>VLOOKUP(Tableau2[[#This Row],[5. type transport]],'Taux émission CO2e'!$A$5:$D$16,4,0)</f>
        <v>0.16</v>
      </c>
      <c r="U1449">
        <f>VLOOKUP(Tableau2[[#This Row],[5. type transport]],'Taux émission CO2e'!$A$5:$B$16,2,0)</f>
        <v>0.3</v>
      </c>
      <c r="V1449">
        <f>VLOOKUP(Tableau2[[#This Row],[5. type transport]],'Taux émission CO2e'!$A$20:$D$31,4,0)</f>
        <v>6.7400000000000002E-2</v>
      </c>
      <c r="W1449">
        <f>VLOOKUP(Tableau2[[#This Row],[5. type transport]],'Taux émission CO2e'!$A$20:$B$31,2,0)</f>
        <v>0.7</v>
      </c>
      <c r="X1449" s="98">
        <f t="shared" si="45"/>
        <v>3.4628220083199999</v>
      </c>
    </row>
    <row r="1450" spans="1:24" x14ac:dyDescent="0.25">
      <c r="A1450">
        <v>20220800118</v>
      </c>
      <c r="B1450" s="95">
        <v>44804</v>
      </c>
      <c r="C1450" s="102">
        <f>YEAR(Tableau2[[#This Row],[2. date saisie]])</f>
        <v>2022</v>
      </c>
      <c r="D1450" s="102">
        <f>MONTH(Tableau2[[#This Row],[2. date saisie]])</f>
        <v>8</v>
      </c>
      <c r="E1450" s="102" t="str">
        <f t="shared" si="44"/>
        <v>08</v>
      </c>
      <c r="F1450" s="102" t="str">
        <f>_xlfn.CONCAT(Tableau2[[#This Row],[2a]],Tableau2[[#This Row],[2c]])</f>
        <v>202208</v>
      </c>
      <c r="G1450" s="96">
        <v>1546245</v>
      </c>
      <c r="H1450">
        <v>340</v>
      </c>
      <c r="I1450" s="102">
        <f>Tableau2[[#This Row],[4. poids OT (kg)]]/1000</f>
        <v>0.34</v>
      </c>
      <c r="J1450" t="s">
        <v>47</v>
      </c>
      <c r="K1450">
        <v>140</v>
      </c>
      <c r="L1450">
        <v>80090</v>
      </c>
      <c r="M1450" t="s">
        <v>214</v>
      </c>
      <c r="N1450">
        <v>91100</v>
      </c>
      <c r="O1450" t="s">
        <v>76</v>
      </c>
      <c r="P1450">
        <v>186.81399999999999</v>
      </c>
      <c r="Q1450" t="s">
        <v>215</v>
      </c>
      <c r="R1450">
        <v>1999</v>
      </c>
      <c r="S1450" t="s">
        <v>69</v>
      </c>
      <c r="T1450">
        <f>VLOOKUP(Tableau2[[#This Row],[5. type transport]],'Taux émission CO2e'!$A$5:$D$16,4,0)</f>
        <v>0.16</v>
      </c>
      <c r="U1450">
        <f>VLOOKUP(Tableau2[[#This Row],[5. type transport]],'Taux émission CO2e'!$A$5:$B$16,2,0)</f>
        <v>0.3</v>
      </c>
      <c r="V1450">
        <f>VLOOKUP(Tableau2[[#This Row],[5. type transport]],'Taux émission CO2e'!$A$20:$D$31,4,0)</f>
        <v>6.7400000000000002E-2</v>
      </c>
      <c r="W1450">
        <f>VLOOKUP(Tableau2[[#This Row],[5. type transport]],'Taux émission CO2e'!$A$20:$B$31,2,0)</f>
        <v>0.7</v>
      </c>
      <c r="X1450" s="98">
        <f t="shared" si="45"/>
        <v>6.0455252168000007</v>
      </c>
    </row>
    <row r="1451" spans="1:24" x14ac:dyDescent="0.25">
      <c r="A1451">
        <v>20220800118</v>
      </c>
      <c r="B1451" s="95">
        <v>44804</v>
      </c>
      <c r="C1451" s="102">
        <f>YEAR(Tableau2[[#This Row],[2. date saisie]])</f>
        <v>2022</v>
      </c>
      <c r="D1451" s="102">
        <f>MONTH(Tableau2[[#This Row],[2. date saisie]])</f>
        <v>8</v>
      </c>
      <c r="E1451" s="102" t="str">
        <f t="shared" si="44"/>
        <v>08</v>
      </c>
      <c r="F1451" s="102" t="str">
        <f>_xlfn.CONCAT(Tableau2[[#This Row],[2a]],Tableau2[[#This Row],[2c]])</f>
        <v>202208</v>
      </c>
      <c r="G1451" s="96">
        <v>1546181</v>
      </c>
      <c r="H1451">
        <v>300</v>
      </c>
      <c r="I1451" s="102">
        <f>Tableau2[[#This Row],[4. poids OT (kg)]]/1000</f>
        <v>0.3</v>
      </c>
      <c r="J1451" t="s">
        <v>46</v>
      </c>
      <c r="K1451">
        <v>156</v>
      </c>
      <c r="L1451">
        <v>73490</v>
      </c>
      <c r="M1451" t="s">
        <v>204</v>
      </c>
      <c r="N1451">
        <v>91100</v>
      </c>
      <c r="O1451" t="s">
        <v>76</v>
      </c>
      <c r="P1451">
        <v>537.70799999999997</v>
      </c>
      <c r="Q1451" t="s">
        <v>205</v>
      </c>
      <c r="R1451">
        <v>1990</v>
      </c>
      <c r="S1451" t="s">
        <v>78</v>
      </c>
      <c r="T1451">
        <f>VLOOKUP(Tableau2[[#This Row],[5. type transport]],'Taux émission CO2e'!$A$5:$D$16,4,0)</f>
        <v>0.16</v>
      </c>
      <c r="U1451">
        <f>VLOOKUP(Tableau2[[#This Row],[5. type transport]],'Taux émission CO2e'!$A$5:$B$16,2,0)</f>
        <v>0.3</v>
      </c>
      <c r="V1451">
        <f>VLOOKUP(Tableau2[[#This Row],[5. type transport]],'Taux émission CO2e'!$A$20:$D$31,4,0)</f>
        <v>6.7400000000000002E-2</v>
      </c>
      <c r="W1451">
        <f>VLOOKUP(Tableau2[[#This Row],[5. type transport]],'Taux émission CO2e'!$A$20:$B$31,2,0)</f>
        <v>0.7</v>
      </c>
      <c r="X1451" s="98">
        <f t="shared" si="45"/>
        <v>15.353714231999998</v>
      </c>
    </row>
    <row r="1452" spans="1:24" x14ac:dyDescent="0.25">
      <c r="A1452">
        <v>20220800118</v>
      </c>
      <c r="B1452" s="95">
        <v>44804</v>
      </c>
      <c r="C1452" s="102">
        <f>YEAR(Tableau2[[#This Row],[2. date saisie]])</f>
        <v>2022</v>
      </c>
      <c r="D1452" s="102">
        <f>MONTH(Tableau2[[#This Row],[2. date saisie]])</f>
        <v>8</v>
      </c>
      <c r="E1452" s="102" t="str">
        <f t="shared" si="44"/>
        <v>08</v>
      </c>
      <c r="F1452" s="102" t="str">
        <f>_xlfn.CONCAT(Tableau2[[#This Row],[2a]],Tableau2[[#This Row],[2c]])</f>
        <v>202208</v>
      </c>
      <c r="G1452" s="96">
        <v>1546787</v>
      </c>
      <c r="H1452">
        <v>150</v>
      </c>
      <c r="I1452" s="102">
        <f>Tableau2[[#This Row],[4. poids OT (kg)]]/1000</f>
        <v>0.15</v>
      </c>
      <c r="J1452" t="s">
        <v>46</v>
      </c>
      <c r="K1452">
        <v>158</v>
      </c>
      <c r="L1452">
        <v>53120</v>
      </c>
      <c r="M1452" t="s">
        <v>248</v>
      </c>
      <c r="N1452">
        <v>91100</v>
      </c>
      <c r="O1452" t="s">
        <v>76</v>
      </c>
      <c r="P1452">
        <v>316.21199999999999</v>
      </c>
      <c r="Q1452" t="s">
        <v>249</v>
      </c>
      <c r="R1452">
        <v>1999</v>
      </c>
      <c r="S1452" t="s">
        <v>78</v>
      </c>
      <c r="T1452">
        <f>VLOOKUP(Tableau2[[#This Row],[5. type transport]],'Taux émission CO2e'!$A$5:$D$16,4,0)</f>
        <v>0.16</v>
      </c>
      <c r="U1452">
        <f>VLOOKUP(Tableau2[[#This Row],[5. type transport]],'Taux émission CO2e'!$A$5:$B$16,2,0)</f>
        <v>0.3</v>
      </c>
      <c r="V1452">
        <f>VLOOKUP(Tableau2[[#This Row],[5. type transport]],'Taux émission CO2e'!$A$20:$D$31,4,0)</f>
        <v>6.7400000000000002E-2</v>
      </c>
      <c r="W1452">
        <f>VLOOKUP(Tableau2[[#This Row],[5. type transport]],'Taux émission CO2e'!$A$20:$B$31,2,0)</f>
        <v>0.7</v>
      </c>
      <c r="X1452" s="98">
        <f t="shared" si="45"/>
        <v>4.5145587239999996</v>
      </c>
    </row>
    <row r="1453" spans="1:24" x14ac:dyDescent="0.25">
      <c r="A1453">
        <v>20220800118</v>
      </c>
      <c r="B1453" s="95">
        <v>44804</v>
      </c>
      <c r="C1453" s="102">
        <f>YEAR(Tableau2[[#This Row],[2. date saisie]])</f>
        <v>2022</v>
      </c>
      <c r="D1453" s="102">
        <f>MONTH(Tableau2[[#This Row],[2. date saisie]])</f>
        <v>8</v>
      </c>
      <c r="E1453" s="102" t="str">
        <f t="shared" si="44"/>
        <v>08</v>
      </c>
      <c r="F1453" s="102" t="str">
        <f>_xlfn.CONCAT(Tableau2[[#This Row],[2a]],Tableau2[[#This Row],[2c]])</f>
        <v>202208</v>
      </c>
      <c r="G1453" s="96">
        <v>1546651</v>
      </c>
      <c r="H1453">
        <v>300</v>
      </c>
      <c r="I1453" s="102">
        <f>Tableau2[[#This Row],[4. poids OT (kg)]]/1000</f>
        <v>0.3</v>
      </c>
      <c r="J1453" t="s">
        <v>46</v>
      </c>
      <c r="K1453">
        <v>188</v>
      </c>
      <c r="L1453">
        <v>21300</v>
      </c>
      <c r="M1453" t="s">
        <v>94</v>
      </c>
      <c r="N1453">
        <v>91100</v>
      </c>
      <c r="O1453" t="s">
        <v>76</v>
      </c>
      <c r="P1453">
        <v>278.14499999999998</v>
      </c>
      <c r="Q1453" t="s">
        <v>95</v>
      </c>
      <c r="R1453">
        <v>1995</v>
      </c>
      <c r="S1453" t="s">
        <v>78</v>
      </c>
      <c r="T1453">
        <f>VLOOKUP(Tableau2[[#This Row],[5. type transport]],'Taux émission CO2e'!$A$5:$D$16,4,0)</f>
        <v>0.16</v>
      </c>
      <c r="U1453">
        <f>VLOOKUP(Tableau2[[#This Row],[5. type transport]],'Taux émission CO2e'!$A$5:$B$16,2,0)</f>
        <v>0.3</v>
      </c>
      <c r="V1453">
        <f>VLOOKUP(Tableau2[[#This Row],[5. type transport]],'Taux émission CO2e'!$A$20:$D$31,4,0)</f>
        <v>6.7400000000000002E-2</v>
      </c>
      <c r="W1453">
        <f>VLOOKUP(Tableau2[[#This Row],[5. type transport]],'Taux émission CO2e'!$A$20:$B$31,2,0)</f>
        <v>0.7</v>
      </c>
      <c r="X1453" s="98">
        <f t="shared" si="45"/>
        <v>7.942152329999999</v>
      </c>
    </row>
    <row r="1454" spans="1:24" x14ac:dyDescent="0.25">
      <c r="A1454">
        <v>20220800118</v>
      </c>
      <c r="B1454" s="95">
        <v>44804</v>
      </c>
      <c r="C1454" s="102">
        <f>YEAR(Tableau2[[#This Row],[2. date saisie]])</f>
        <v>2022</v>
      </c>
      <c r="D1454" s="102">
        <f>MONTH(Tableau2[[#This Row],[2. date saisie]])</f>
        <v>8</v>
      </c>
      <c r="E1454" s="102" t="str">
        <f t="shared" si="44"/>
        <v>08</v>
      </c>
      <c r="F1454" s="102" t="str">
        <f>_xlfn.CONCAT(Tableau2[[#This Row],[2a]],Tableau2[[#This Row],[2c]])</f>
        <v>202208</v>
      </c>
      <c r="G1454" s="96">
        <v>1546097</v>
      </c>
      <c r="H1454">
        <v>270</v>
      </c>
      <c r="I1454" s="102">
        <f>Tableau2[[#This Row],[4. poids OT (kg)]]/1000</f>
        <v>0.27</v>
      </c>
      <c r="J1454" t="s">
        <v>47</v>
      </c>
      <c r="K1454">
        <v>200</v>
      </c>
      <c r="L1454">
        <v>59200</v>
      </c>
      <c r="M1454" t="s">
        <v>218</v>
      </c>
      <c r="N1454">
        <v>91100</v>
      </c>
      <c r="O1454" t="s">
        <v>76</v>
      </c>
      <c r="P1454">
        <v>266.87799999999999</v>
      </c>
      <c r="Q1454" t="s">
        <v>219</v>
      </c>
      <c r="R1454">
        <v>1970</v>
      </c>
      <c r="S1454" t="s">
        <v>78</v>
      </c>
      <c r="T1454">
        <f>VLOOKUP(Tableau2[[#This Row],[5. type transport]],'Taux émission CO2e'!$A$5:$D$16,4,0)</f>
        <v>0.16</v>
      </c>
      <c r="U1454">
        <f>VLOOKUP(Tableau2[[#This Row],[5. type transport]],'Taux émission CO2e'!$A$5:$B$16,2,0)</f>
        <v>0.3</v>
      </c>
      <c r="V1454">
        <f>VLOOKUP(Tableau2[[#This Row],[5. type transport]],'Taux émission CO2e'!$A$20:$D$31,4,0)</f>
        <v>6.7400000000000002E-2</v>
      </c>
      <c r="W1454">
        <f>VLOOKUP(Tableau2[[#This Row],[5. type transport]],'Taux émission CO2e'!$A$20:$B$31,2,0)</f>
        <v>0.7</v>
      </c>
      <c r="X1454" s="98">
        <f t="shared" si="45"/>
        <v>6.8583909708000004</v>
      </c>
    </row>
    <row r="1455" spans="1:24" x14ac:dyDescent="0.25">
      <c r="A1455">
        <v>20220800118</v>
      </c>
      <c r="B1455" s="95">
        <v>44804</v>
      </c>
      <c r="C1455" s="102">
        <f>YEAR(Tableau2[[#This Row],[2. date saisie]])</f>
        <v>2022</v>
      </c>
      <c r="D1455" s="102">
        <f>MONTH(Tableau2[[#This Row],[2. date saisie]])</f>
        <v>8</v>
      </c>
      <c r="E1455" s="102" t="str">
        <f t="shared" si="44"/>
        <v>08</v>
      </c>
      <c r="F1455" s="102" t="str">
        <f>_xlfn.CONCAT(Tableau2[[#This Row],[2a]],Tableau2[[#This Row],[2c]])</f>
        <v>202208</v>
      </c>
      <c r="G1455" s="96">
        <v>1547207</v>
      </c>
      <c r="H1455">
        <v>253</v>
      </c>
      <c r="I1455" s="102">
        <f>Tableau2[[#This Row],[4. poids OT (kg)]]/1000</f>
        <v>0.253</v>
      </c>
      <c r="J1455" t="s">
        <v>47</v>
      </c>
      <c r="K1455">
        <v>200</v>
      </c>
      <c r="L1455">
        <v>91100</v>
      </c>
      <c r="M1455" t="s">
        <v>70</v>
      </c>
      <c r="N1455">
        <v>59800</v>
      </c>
      <c r="O1455" t="s">
        <v>119</v>
      </c>
      <c r="P1455">
        <v>254.17500000000001</v>
      </c>
      <c r="Q1455" t="s">
        <v>72</v>
      </c>
      <c r="R1455">
        <v>1969</v>
      </c>
      <c r="S1455" t="s">
        <v>69</v>
      </c>
      <c r="T1455">
        <f>VLOOKUP(Tableau2[[#This Row],[5. type transport]],'Taux émission CO2e'!$A$5:$D$16,4,0)</f>
        <v>0.16</v>
      </c>
      <c r="U1455">
        <f>VLOOKUP(Tableau2[[#This Row],[5. type transport]],'Taux émission CO2e'!$A$5:$B$16,2,0)</f>
        <v>0.3</v>
      </c>
      <c r="V1455">
        <f>VLOOKUP(Tableau2[[#This Row],[5. type transport]],'Taux émission CO2e'!$A$20:$D$31,4,0)</f>
        <v>6.7400000000000002E-2</v>
      </c>
      <c r="W1455">
        <f>VLOOKUP(Tableau2[[#This Row],[5. type transport]],'Taux émission CO2e'!$A$20:$B$31,2,0)</f>
        <v>0.7</v>
      </c>
      <c r="X1455" s="98">
        <f t="shared" si="45"/>
        <v>6.1206712545000004</v>
      </c>
    </row>
    <row r="1456" spans="1:24" x14ac:dyDescent="0.25">
      <c r="A1456">
        <v>20220800153</v>
      </c>
      <c r="B1456" s="95">
        <v>44804</v>
      </c>
      <c r="C1456" s="102">
        <f>YEAR(Tableau2[[#This Row],[2. date saisie]])</f>
        <v>2022</v>
      </c>
      <c r="D1456" s="102">
        <f>MONTH(Tableau2[[#This Row],[2. date saisie]])</f>
        <v>8</v>
      </c>
      <c r="E1456" s="102" t="str">
        <f t="shared" si="44"/>
        <v>08</v>
      </c>
      <c r="F1456" s="102" t="str">
        <f>_xlfn.CONCAT(Tableau2[[#This Row],[2a]],Tableau2[[#This Row],[2c]])</f>
        <v>202208</v>
      </c>
      <c r="G1456" s="96">
        <v>1547213</v>
      </c>
      <c r="H1456">
        <v>514</v>
      </c>
      <c r="I1456" s="102">
        <f>Tableau2[[#This Row],[4. poids OT (kg)]]/1000</f>
        <v>0.51400000000000001</v>
      </c>
      <c r="J1456" t="s">
        <v>47</v>
      </c>
      <c r="K1456">
        <v>261</v>
      </c>
      <c r="L1456">
        <v>91100</v>
      </c>
      <c r="M1456" t="s">
        <v>70</v>
      </c>
      <c r="N1456">
        <v>39570</v>
      </c>
      <c r="O1456" t="s">
        <v>105</v>
      </c>
      <c r="P1456">
        <v>380.45499999999998</v>
      </c>
      <c r="Q1456" t="s">
        <v>72</v>
      </c>
      <c r="R1456">
        <v>1969</v>
      </c>
      <c r="S1456" t="s">
        <v>69</v>
      </c>
      <c r="T1456">
        <f>VLOOKUP(Tableau2[[#This Row],[5. type transport]],'Taux émission CO2e'!$A$5:$D$16,4,0)</f>
        <v>0.16</v>
      </c>
      <c r="U1456">
        <f>VLOOKUP(Tableau2[[#This Row],[5. type transport]],'Taux émission CO2e'!$A$5:$B$16,2,0)</f>
        <v>0.3</v>
      </c>
      <c r="V1456">
        <f>VLOOKUP(Tableau2[[#This Row],[5. type transport]],'Taux émission CO2e'!$A$20:$D$31,4,0)</f>
        <v>6.7400000000000002E-2</v>
      </c>
      <c r="W1456">
        <f>VLOOKUP(Tableau2[[#This Row],[5. type transport]],'Taux émission CO2e'!$A$20:$B$31,2,0)</f>
        <v>0.7</v>
      </c>
      <c r="X1456" s="98">
        <f t="shared" si="45"/>
        <v>18.6128173466</v>
      </c>
    </row>
    <row r="1457" spans="1:24" x14ac:dyDescent="0.25">
      <c r="A1457">
        <v>2022090069</v>
      </c>
      <c r="B1457" s="95">
        <v>44804</v>
      </c>
      <c r="C1457" s="102">
        <f>YEAR(Tableau2[[#This Row],[2. date saisie]])</f>
        <v>2022</v>
      </c>
      <c r="D1457" s="102">
        <f>MONTH(Tableau2[[#This Row],[2. date saisie]])</f>
        <v>8</v>
      </c>
      <c r="E1457" s="102" t="str">
        <f t="shared" si="44"/>
        <v>08</v>
      </c>
      <c r="F1457" s="102" t="str">
        <f>_xlfn.CONCAT(Tableau2[[#This Row],[2a]],Tableau2[[#This Row],[2c]])</f>
        <v>202208</v>
      </c>
      <c r="G1457" s="96">
        <v>1547214</v>
      </c>
      <c r="H1457">
        <v>1027</v>
      </c>
      <c r="I1457" s="102">
        <f>Tableau2[[#This Row],[4. poids OT (kg)]]/1000</f>
        <v>1.0269999999999999</v>
      </c>
      <c r="J1457" t="s">
        <v>44</v>
      </c>
      <c r="K1457">
        <v>300</v>
      </c>
      <c r="L1457">
        <v>91100</v>
      </c>
      <c r="M1457" t="s">
        <v>70</v>
      </c>
      <c r="N1457">
        <v>59810</v>
      </c>
      <c r="O1457" t="s">
        <v>104</v>
      </c>
      <c r="P1457">
        <v>248.797</v>
      </c>
      <c r="Q1457" t="s">
        <v>72</v>
      </c>
      <c r="R1457">
        <v>1969</v>
      </c>
      <c r="S1457" t="s">
        <v>69</v>
      </c>
      <c r="T1457">
        <f>VLOOKUP(Tableau2[[#This Row],[5. type transport]],'Taux émission CO2e'!$A$5:$D$16,4,0)</f>
        <v>0.16</v>
      </c>
      <c r="U1457">
        <f>VLOOKUP(Tableau2[[#This Row],[5. type transport]],'Taux émission CO2e'!$A$5:$B$16,2,0)</f>
        <v>1</v>
      </c>
      <c r="V1457">
        <f>VLOOKUP(Tableau2[[#This Row],[5. type transport]],'Taux émission CO2e'!$A$20:$D$31,4,0)</f>
        <v>0</v>
      </c>
      <c r="W1457">
        <f>VLOOKUP(Tableau2[[#This Row],[5. type transport]],'Taux émission CO2e'!$A$20:$B$31,2,0)</f>
        <v>0</v>
      </c>
      <c r="X1457" s="98">
        <f t="shared" si="45"/>
        <v>40.882323039999996</v>
      </c>
    </row>
    <row r="1458" spans="1:24" x14ac:dyDescent="0.25">
      <c r="A1458">
        <v>20220800118</v>
      </c>
      <c r="B1458" s="95">
        <v>44805</v>
      </c>
      <c r="C1458" s="102">
        <f>YEAR(Tableau2[[#This Row],[2. date saisie]])</f>
        <v>2022</v>
      </c>
      <c r="D1458" s="102">
        <f>MONTH(Tableau2[[#This Row],[2. date saisie]])</f>
        <v>9</v>
      </c>
      <c r="E1458" s="102" t="str">
        <f t="shared" si="44"/>
        <v>09</v>
      </c>
      <c r="F1458" s="102" t="str">
        <f>_xlfn.CONCAT(Tableau2[[#This Row],[2a]],Tableau2[[#This Row],[2c]])</f>
        <v>202209</v>
      </c>
      <c r="G1458" s="96">
        <v>1547264</v>
      </c>
      <c r="H1458">
        <v>200</v>
      </c>
      <c r="I1458" s="102">
        <f>Tableau2[[#This Row],[4. poids OT (kg)]]/1000</f>
        <v>0.2</v>
      </c>
      <c r="J1458" t="s">
        <v>39</v>
      </c>
      <c r="K1458">
        <v>100</v>
      </c>
      <c r="L1458">
        <v>94440</v>
      </c>
      <c r="M1458" t="s">
        <v>87</v>
      </c>
      <c r="N1458">
        <v>91100</v>
      </c>
      <c r="O1458" t="s">
        <v>76</v>
      </c>
      <c r="P1458">
        <v>33.991</v>
      </c>
      <c r="Q1458" t="s">
        <v>88</v>
      </c>
      <c r="R1458">
        <v>1976</v>
      </c>
      <c r="S1458" t="s">
        <v>69</v>
      </c>
      <c r="T1458">
        <f>VLOOKUP(Tableau2[[#This Row],[5. type transport]],'Taux émission CO2e'!$A$5:$D$16,4,0)</f>
        <v>0.24099999999999999</v>
      </c>
      <c r="U1458">
        <f>VLOOKUP(Tableau2[[#This Row],[5. type transport]],'Taux émission CO2e'!$A$5:$B$16,2,0)</f>
        <v>1</v>
      </c>
      <c r="V1458">
        <f>VLOOKUP(Tableau2[[#This Row],[5. type transport]],'Taux émission CO2e'!$A$20:$D$31,4,0)</f>
        <v>0</v>
      </c>
      <c r="W1458">
        <f>VLOOKUP(Tableau2[[#This Row],[5. type transport]],'Taux émission CO2e'!$A$20:$B$31,2,0)</f>
        <v>0</v>
      </c>
      <c r="X1458" s="98">
        <f t="shared" si="45"/>
        <v>1.6383661999999999</v>
      </c>
    </row>
    <row r="1459" spans="1:24" x14ac:dyDescent="0.25">
      <c r="A1459">
        <v>2022090069</v>
      </c>
      <c r="B1459" s="95">
        <v>44805</v>
      </c>
      <c r="C1459" s="102">
        <f>YEAR(Tableau2[[#This Row],[2. date saisie]])</f>
        <v>2022</v>
      </c>
      <c r="D1459" s="102">
        <f>MONTH(Tableau2[[#This Row],[2. date saisie]])</f>
        <v>9</v>
      </c>
      <c r="E1459" s="102" t="str">
        <f t="shared" si="44"/>
        <v>09</v>
      </c>
      <c r="F1459" s="102" t="str">
        <f>_xlfn.CONCAT(Tableau2[[#This Row],[2a]],Tableau2[[#This Row],[2c]])</f>
        <v>202209</v>
      </c>
      <c r="G1459" s="96">
        <v>1547911</v>
      </c>
      <c r="H1459">
        <v>149</v>
      </c>
      <c r="I1459" s="102">
        <f>Tableau2[[#This Row],[4. poids OT (kg)]]/1000</f>
        <v>0.14899999999999999</v>
      </c>
      <c r="J1459" t="s">
        <v>39</v>
      </c>
      <c r="K1459">
        <v>100</v>
      </c>
      <c r="L1459">
        <v>91100</v>
      </c>
      <c r="M1459" t="s">
        <v>70</v>
      </c>
      <c r="N1459">
        <v>94440</v>
      </c>
      <c r="O1459" t="s">
        <v>120</v>
      </c>
      <c r="P1459">
        <v>34.085999999999999</v>
      </c>
      <c r="Q1459" t="s">
        <v>72</v>
      </c>
      <c r="R1459">
        <v>1969</v>
      </c>
      <c r="S1459" t="s">
        <v>69</v>
      </c>
      <c r="T1459">
        <f>VLOOKUP(Tableau2[[#This Row],[5. type transport]],'Taux émission CO2e'!$A$5:$D$16,4,0)</f>
        <v>0.24099999999999999</v>
      </c>
      <c r="U1459">
        <f>VLOOKUP(Tableau2[[#This Row],[5. type transport]],'Taux émission CO2e'!$A$5:$B$16,2,0)</f>
        <v>1</v>
      </c>
      <c r="V1459">
        <f>VLOOKUP(Tableau2[[#This Row],[5. type transport]],'Taux émission CO2e'!$A$20:$D$31,4,0)</f>
        <v>0</v>
      </c>
      <c r="W1459">
        <f>VLOOKUP(Tableau2[[#This Row],[5. type transport]],'Taux émission CO2e'!$A$20:$B$31,2,0)</f>
        <v>0</v>
      </c>
      <c r="X1459" s="98">
        <f t="shared" si="45"/>
        <v>1.2239941739999998</v>
      </c>
    </row>
    <row r="1460" spans="1:24" x14ac:dyDescent="0.25">
      <c r="A1460">
        <v>2022090069</v>
      </c>
      <c r="B1460" s="95">
        <v>44805</v>
      </c>
      <c r="C1460" s="102">
        <f>YEAR(Tableau2[[#This Row],[2. date saisie]])</f>
        <v>2022</v>
      </c>
      <c r="D1460" s="102">
        <f>MONTH(Tableau2[[#This Row],[2. date saisie]])</f>
        <v>9</v>
      </c>
      <c r="E1460" s="102" t="str">
        <f t="shared" si="44"/>
        <v>09</v>
      </c>
      <c r="F1460" s="102" t="str">
        <f>_xlfn.CONCAT(Tableau2[[#This Row],[2a]],Tableau2[[#This Row],[2c]])</f>
        <v>202209</v>
      </c>
      <c r="G1460" s="96">
        <v>1545967</v>
      </c>
      <c r="H1460">
        <v>150</v>
      </c>
      <c r="I1460" s="102">
        <f>Tableau2[[#This Row],[4. poids OT (kg)]]/1000</f>
        <v>0.15</v>
      </c>
      <c r="J1460" t="s">
        <v>47</v>
      </c>
      <c r="K1460">
        <v>130</v>
      </c>
      <c r="L1460">
        <v>37220</v>
      </c>
      <c r="M1460" t="s">
        <v>254</v>
      </c>
      <c r="N1460">
        <v>91100</v>
      </c>
      <c r="O1460" t="s">
        <v>76</v>
      </c>
      <c r="P1460">
        <v>278.45800000000003</v>
      </c>
      <c r="Q1460" t="s">
        <v>256</v>
      </c>
      <c r="R1460">
        <v>1987</v>
      </c>
      <c r="S1460" t="s">
        <v>69</v>
      </c>
      <c r="T1460">
        <f>VLOOKUP(Tableau2[[#This Row],[5. type transport]],'Taux émission CO2e'!$A$5:$D$16,4,0)</f>
        <v>0.16</v>
      </c>
      <c r="U1460">
        <f>VLOOKUP(Tableau2[[#This Row],[5. type transport]],'Taux émission CO2e'!$A$5:$B$16,2,0)</f>
        <v>0.3</v>
      </c>
      <c r="V1460">
        <f>VLOOKUP(Tableau2[[#This Row],[5. type transport]],'Taux émission CO2e'!$A$20:$D$31,4,0)</f>
        <v>6.7400000000000002E-2</v>
      </c>
      <c r="W1460">
        <f>VLOOKUP(Tableau2[[#This Row],[5. type transport]],'Taux émission CO2e'!$A$20:$B$31,2,0)</f>
        <v>0.7</v>
      </c>
      <c r="X1460" s="98">
        <f t="shared" si="45"/>
        <v>3.9755448659999999</v>
      </c>
    </row>
    <row r="1461" spans="1:24" x14ac:dyDescent="0.25">
      <c r="A1461">
        <v>20220800118</v>
      </c>
      <c r="B1461" s="95">
        <v>44805</v>
      </c>
      <c r="C1461" s="102">
        <f>YEAR(Tableau2[[#This Row],[2. date saisie]])</f>
        <v>2022</v>
      </c>
      <c r="D1461" s="102">
        <f>MONTH(Tableau2[[#This Row],[2. date saisie]])</f>
        <v>9</v>
      </c>
      <c r="E1461" s="102" t="str">
        <f t="shared" si="44"/>
        <v>09</v>
      </c>
      <c r="F1461" s="102" t="str">
        <f>_xlfn.CONCAT(Tableau2[[#This Row],[2a]],Tableau2[[#This Row],[2c]])</f>
        <v>202209</v>
      </c>
      <c r="G1461" s="96">
        <v>1547195</v>
      </c>
      <c r="H1461">
        <v>300</v>
      </c>
      <c r="I1461" s="102">
        <f>Tableau2[[#This Row],[4. poids OT (kg)]]/1000</f>
        <v>0.3</v>
      </c>
      <c r="J1461" t="s">
        <v>47</v>
      </c>
      <c r="K1461">
        <v>250</v>
      </c>
      <c r="L1461">
        <v>26750</v>
      </c>
      <c r="M1461" t="s">
        <v>82</v>
      </c>
      <c r="N1461">
        <v>91100</v>
      </c>
      <c r="O1461" t="s">
        <v>76</v>
      </c>
      <c r="P1461">
        <v>541.52599999999995</v>
      </c>
      <c r="Q1461" t="s">
        <v>83</v>
      </c>
      <c r="R1461">
        <v>1998</v>
      </c>
      <c r="S1461" t="s">
        <v>78</v>
      </c>
      <c r="T1461">
        <f>VLOOKUP(Tableau2[[#This Row],[5. type transport]],'Taux émission CO2e'!$A$5:$D$16,4,0)</f>
        <v>0.16</v>
      </c>
      <c r="U1461">
        <f>VLOOKUP(Tableau2[[#This Row],[5. type transport]],'Taux émission CO2e'!$A$5:$B$16,2,0)</f>
        <v>0.3</v>
      </c>
      <c r="V1461">
        <f>VLOOKUP(Tableau2[[#This Row],[5. type transport]],'Taux émission CO2e'!$A$20:$D$31,4,0)</f>
        <v>6.7400000000000002E-2</v>
      </c>
      <c r="W1461">
        <f>VLOOKUP(Tableau2[[#This Row],[5. type transport]],'Taux émission CO2e'!$A$20:$B$31,2,0)</f>
        <v>0.7</v>
      </c>
      <c r="X1461" s="98">
        <f t="shared" si="45"/>
        <v>15.462733403999998</v>
      </c>
    </row>
    <row r="1462" spans="1:24" x14ac:dyDescent="0.25">
      <c r="A1462">
        <v>2022090069</v>
      </c>
      <c r="B1462" s="95">
        <v>44806</v>
      </c>
      <c r="C1462" s="102">
        <f>YEAR(Tableau2[[#This Row],[2. date saisie]])</f>
        <v>2022</v>
      </c>
      <c r="D1462" s="102">
        <f>MONTH(Tableau2[[#This Row],[2. date saisie]])</f>
        <v>9</v>
      </c>
      <c r="E1462" s="102" t="str">
        <f t="shared" si="44"/>
        <v>09</v>
      </c>
      <c r="F1462" s="102" t="str">
        <f>_xlfn.CONCAT(Tableau2[[#This Row],[2a]],Tableau2[[#This Row],[2c]])</f>
        <v>202209</v>
      </c>
      <c r="G1462" s="96">
        <v>1547611</v>
      </c>
      <c r="H1462">
        <v>150</v>
      </c>
      <c r="I1462" s="102">
        <f>Tableau2[[#This Row],[4. poids OT (kg)]]/1000</f>
        <v>0.15</v>
      </c>
      <c r="J1462" t="s">
        <v>46</v>
      </c>
      <c r="K1462">
        <v>165</v>
      </c>
      <c r="L1462">
        <v>40300</v>
      </c>
      <c r="M1462" t="s">
        <v>92</v>
      </c>
      <c r="N1462">
        <v>91100</v>
      </c>
      <c r="O1462" t="s">
        <v>76</v>
      </c>
      <c r="P1462">
        <v>752.09199999999998</v>
      </c>
      <c r="Q1462" t="s">
        <v>93</v>
      </c>
      <c r="R1462">
        <v>1973</v>
      </c>
      <c r="S1462" t="s">
        <v>78</v>
      </c>
      <c r="T1462">
        <f>VLOOKUP(Tableau2[[#This Row],[5. type transport]],'Taux émission CO2e'!$A$5:$D$16,4,0)</f>
        <v>0.16</v>
      </c>
      <c r="U1462">
        <f>VLOOKUP(Tableau2[[#This Row],[5. type transport]],'Taux émission CO2e'!$A$5:$B$16,2,0)</f>
        <v>0.3</v>
      </c>
      <c r="V1462">
        <f>VLOOKUP(Tableau2[[#This Row],[5. type transport]],'Taux émission CO2e'!$A$20:$D$31,4,0)</f>
        <v>6.7400000000000002E-2</v>
      </c>
      <c r="W1462">
        <f>VLOOKUP(Tableau2[[#This Row],[5. type transport]],'Taux émission CO2e'!$A$20:$B$31,2,0)</f>
        <v>0.7</v>
      </c>
      <c r="X1462" s="98">
        <f t="shared" si="45"/>
        <v>10.737617484000001</v>
      </c>
    </row>
    <row r="1463" spans="1:24" x14ac:dyDescent="0.25">
      <c r="A1463">
        <v>20220800118</v>
      </c>
      <c r="B1463" s="95">
        <v>44806</v>
      </c>
      <c r="C1463" s="102">
        <f>YEAR(Tableau2[[#This Row],[2. date saisie]])</f>
        <v>2022</v>
      </c>
      <c r="D1463" s="102">
        <f>MONTH(Tableau2[[#This Row],[2. date saisie]])</f>
        <v>9</v>
      </c>
      <c r="E1463" s="102" t="str">
        <f t="shared" si="44"/>
        <v>09</v>
      </c>
      <c r="F1463" s="102" t="str">
        <f>_xlfn.CONCAT(Tableau2[[#This Row],[2a]],Tableau2[[#This Row],[2c]])</f>
        <v>202209</v>
      </c>
      <c r="G1463" s="96">
        <v>1547812</v>
      </c>
      <c r="H1463">
        <v>400</v>
      </c>
      <c r="I1463" s="102">
        <f>Tableau2[[#This Row],[4. poids OT (kg)]]/1000</f>
        <v>0.4</v>
      </c>
      <c r="J1463" t="s">
        <v>47</v>
      </c>
      <c r="K1463">
        <v>230</v>
      </c>
      <c r="L1463">
        <v>62780</v>
      </c>
      <c r="M1463" t="s">
        <v>113</v>
      </c>
      <c r="N1463">
        <v>91100</v>
      </c>
      <c r="O1463" t="s">
        <v>76</v>
      </c>
      <c r="P1463">
        <v>278.49700000000001</v>
      </c>
      <c r="Q1463" t="s">
        <v>114</v>
      </c>
      <c r="R1463">
        <v>1987</v>
      </c>
      <c r="S1463" t="s">
        <v>78</v>
      </c>
      <c r="T1463">
        <f>VLOOKUP(Tableau2[[#This Row],[5. type transport]],'Taux émission CO2e'!$A$5:$D$16,4,0)</f>
        <v>0.16</v>
      </c>
      <c r="U1463">
        <f>VLOOKUP(Tableau2[[#This Row],[5. type transport]],'Taux émission CO2e'!$A$5:$B$16,2,0)</f>
        <v>0.3</v>
      </c>
      <c r="V1463">
        <f>VLOOKUP(Tableau2[[#This Row],[5. type transport]],'Taux émission CO2e'!$A$20:$D$31,4,0)</f>
        <v>6.7400000000000002E-2</v>
      </c>
      <c r="W1463">
        <f>VLOOKUP(Tableau2[[#This Row],[5. type transport]],'Taux émission CO2e'!$A$20:$B$31,2,0)</f>
        <v>0.7</v>
      </c>
      <c r="X1463" s="98">
        <f t="shared" si="45"/>
        <v>10.602937784000002</v>
      </c>
    </row>
    <row r="1464" spans="1:24" x14ac:dyDescent="0.25">
      <c r="A1464">
        <v>2022090069</v>
      </c>
      <c r="B1464" s="95">
        <v>44806</v>
      </c>
      <c r="C1464" s="102">
        <f>YEAR(Tableau2[[#This Row],[2. date saisie]])</f>
        <v>2022</v>
      </c>
      <c r="D1464" s="102">
        <f>MONTH(Tableau2[[#This Row],[2. date saisie]])</f>
        <v>9</v>
      </c>
      <c r="E1464" s="102" t="str">
        <f t="shared" si="44"/>
        <v>09</v>
      </c>
      <c r="F1464" s="102" t="str">
        <f>_xlfn.CONCAT(Tableau2[[#This Row],[2a]],Tableau2[[#This Row],[2c]])</f>
        <v>202209</v>
      </c>
      <c r="G1464" s="96">
        <v>1547613</v>
      </c>
      <c r="H1464">
        <v>300</v>
      </c>
      <c r="I1464" s="102">
        <f>Tableau2[[#This Row],[4. poids OT (kg)]]/1000</f>
        <v>0.3</v>
      </c>
      <c r="J1464" t="s">
        <v>47</v>
      </c>
      <c r="K1464">
        <v>250</v>
      </c>
      <c r="L1464">
        <v>42153</v>
      </c>
      <c r="M1464" t="s">
        <v>238</v>
      </c>
      <c r="N1464">
        <v>91100</v>
      </c>
      <c r="O1464" t="s">
        <v>76</v>
      </c>
      <c r="P1464">
        <v>359.47</v>
      </c>
      <c r="Q1464" t="s">
        <v>239</v>
      </c>
      <c r="R1464">
        <v>1983</v>
      </c>
      <c r="S1464" t="s">
        <v>69</v>
      </c>
      <c r="T1464">
        <f>VLOOKUP(Tableau2[[#This Row],[5. type transport]],'Taux émission CO2e'!$A$5:$D$16,4,0)</f>
        <v>0.16</v>
      </c>
      <c r="U1464">
        <f>VLOOKUP(Tableau2[[#This Row],[5. type transport]],'Taux émission CO2e'!$A$5:$B$16,2,0)</f>
        <v>0.3</v>
      </c>
      <c r="V1464">
        <f>VLOOKUP(Tableau2[[#This Row],[5. type transport]],'Taux émission CO2e'!$A$20:$D$31,4,0)</f>
        <v>6.7400000000000002E-2</v>
      </c>
      <c r="W1464">
        <f>VLOOKUP(Tableau2[[#This Row],[5. type transport]],'Taux émission CO2e'!$A$20:$B$31,2,0)</f>
        <v>0.7</v>
      </c>
      <c r="X1464" s="98">
        <f t="shared" si="45"/>
        <v>10.264306380000001</v>
      </c>
    </row>
    <row r="1465" spans="1:24" x14ac:dyDescent="0.25">
      <c r="A1465">
        <v>2022090069</v>
      </c>
      <c r="B1465" s="95">
        <v>44806</v>
      </c>
      <c r="C1465" s="102">
        <f>YEAR(Tableau2[[#This Row],[2. date saisie]])</f>
        <v>2022</v>
      </c>
      <c r="D1465" s="102">
        <f>MONTH(Tableau2[[#This Row],[2. date saisie]])</f>
        <v>9</v>
      </c>
      <c r="E1465" s="102" t="str">
        <f t="shared" si="44"/>
        <v>09</v>
      </c>
      <c r="F1465" s="102" t="str">
        <f>_xlfn.CONCAT(Tableau2[[#This Row],[2a]],Tableau2[[#This Row],[2c]])</f>
        <v>202209</v>
      </c>
      <c r="G1465" s="96">
        <v>1547816</v>
      </c>
      <c r="H1465">
        <v>300</v>
      </c>
      <c r="I1465" s="102">
        <f>Tableau2[[#This Row],[4. poids OT (kg)]]/1000</f>
        <v>0.3</v>
      </c>
      <c r="J1465" t="s">
        <v>47</v>
      </c>
      <c r="K1465">
        <v>260</v>
      </c>
      <c r="L1465">
        <v>8090</v>
      </c>
      <c r="M1465" t="s">
        <v>81</v>
      </c>
      <c r="N1465">
        <v>91100</v>
      </c>
      <c r="O1465" t="s">
        <v>76</v>
      </c>
      <c r="P1465">
        <v>258.04300000000001</v>
      </c>
      <c r="Q1465" t="s">
        <v>124</v>
      </c>
      <c r="R1465">
        <v>1992</v>
      </c>
      <c r="S1465" t="s">
        <v>78</v>
      </c>
      <c r="T1465">
        <f>VLOOKUP(Tableau2[[#This Row],[5. type transport]],'Taux émission CO2e'!$A$5:$D$16,4,0)</f>
        <v>0.16</v>
      </c>
      <c r="U1465">
        <f>VLOOKUP(Tableau2[[#This Row],[5. type transport]],'Taux émission CO2e'!$A$5:$B$16,2,0)</f>
        <v>0.3</v>
      </c>
      <c r="V1465">
        <f>VLOOKUP(Tableau2[[#This Row],[5. type transport]],'Taux émission CO2e'!$A$20:$D$31,4,0)</f>
        <v>6.7400000000000002E-2</v>
      </c>
      <c r="W1465">
        <f>VLOOKUP(Tableau2[[#This Row],[5. type transport]],'Taux émission CO2e'!$A$20:$B$31,2,0)</f>
        <v>0.7</v>
      </c>
      <c r="X1465" s="98">
        <f t="shared" si="45"/>
        <v>7.3681598219999991</v>
      </c>
    </row>
    <row r="1466" spans="1:24" x14ac:dyDescent="0.25">
      <c r="A1466">
        <v>2022090069</v>
      </c>
      <c r="B1466" s="95">
        <v>44806</v>
      </c>
      <c r="C1466" s="102">
        <f>YEAR(Tableau2[[#This Row],[2. date saisie]])</f>
        <v>2022</v>
      </c>
      <c r="D1466" s="102">
        <f>MONTH(Tableau2[[#This Row],[2. date saisie]])</f>
        <v>9</v>
      </c>
      <c r="E1466" s="102" t="str">
        <f t="shared" si="44"/>
        <v>09</v>
      </c>
      <c r="F1466" s="102" t="str">
        <f>_xlfn.CONCAT(Tableau2[[#This Row],[2a]],Tableau2[[#This Row],[2c]])</f>
        <v>202209</v>
      </c>
      <c r="G1466" s="96">
        <v>1547813</v>
      </c>
      <c r="H1466">
        <v>1050</v>
      </c>
      <c r="I1466" s="102">
        <f>Tableau2[[#This Row],[4. poids OT (kg)]]/1000</f>
        <v>1.05</v>
      </c>
      <c r="J1466" t="s">
        <v>47</v>
      </c>
      <c r="K1466">
        <v>580</v>
      </c>
      <c r="L1466">
        <v>13000</v>
      </c>
      <c r="M1466" t="s">
        <v>184</v>
      </c>
      <c r="N1466">
        <v>91100</v>
      </c>
      <c r="O1466" t="s">
        <v>76</v>
      </c>
      <c r="P1466">
        <v>740.09799999999996</v>
      </c>
      <c r="Q1466" t="s">
        <v>185</v>
      </c>
      <c r="R1466">
        <v>1976</v>
      </c>
      <c r="S1466" t="s">
        <v>69</v>
      </c>
      <c r="T1466">
        <f>VLOOKUP(Tableau2[[#This Row],[5. type transport]],'Taux émission CO2e'!$A$5:$D$16,4,0)</f>
        <v>0.16</v>
      </c>
      <c r="U1466">
        <f>VLOOKUP(Tableau2[[#This Row],[5. type transport]],'Taux émission CO2e'!$A$5:$B$16,2,0)</f>
        <v>0.3</v>
      </c>
      <c r="V1466">
        <f>VLOOKUP(Tableau2[[#This Row],[5. type transport]],'Taux émission CO2e'!$A$20:$D$31,4,0)</f>
        <v>6.7400000000000002E-2</v>
      </c>
      <c r="W1466">
        <f>VLOOKUP(Tableau2[[#This Row],[5. type transport]],'Taux émission CO2e'!$A$20:$B$31,2,0)</f>
        <v>0.7</v>
      </c>
      <c r="X1466" s="98">
        <f t="shared" si="45"/>
        <v>73.964654021999991</v>
      </c>
    </row>
    <row r="1467" spans="1:24" x14ac:dyDescent="0.25">
      <c r="A1467">
        <v>2022090069</v>
      </c>
      <c r="B1467" s="95">
        <v>44809</v>
      </c>
      <c r="C1467" s="102">
        <f>YEAR(Tableau2[[#This Row],[2. date saisie]])</f>
        <v>2022</v>
      </c>
      <c r="D1467" s="102">
        <f>MONTH(Tableau2[[#This Row],[2. date saisie]])</f>
        <v>9</v>
      </c>
      <c r="E1467" s="102" t="str">
        <f t="shared" si="44"/>
        <v>09</v>
      </c>
      <c r="F1467" s="102" t="str">
        <f>_xlfn.CONCAT(Tableau2[[#This Row],[2a]],Tableau2[[#This Row],[2c]])</f>
        <v>202209</v>
      </c>
      <c r="G1467" s="96">
        <v>1547612</v>
      </c>
      <c r="H1467">
        <v>150</v>
      </c>
      <c r="I1467" s="102">
        <f>Tableau2[[#This Row],[4. poids OT (kg)]]/1000</f>
        <v>0.15</v>
      </c>
      <c r="J1467" t="s">
        <v>47</v>
      </c>
      <c r="K1467">
        <v>140</v>
      </c>
      <c r="L1467">
        <v>76380</v>
      </c>
      <c r="M1467" t="s">
        <v>216</v>
      </c>
      <c r="N1467">
        <v>91100</v>
      </c>
      <c r="O1467" t="s">
        <v>76</v>
      </c>
      <c r="P1467">
        <v>173.22</v>
      </c>
      <c r="Q1467" t="s">
        <v>217</v>
      </c>
      <c r="R1467">
        <v>1997</v>
      </c>
      <c r="S1467" t="s">
        <v>78</v>
      </c>
      <c r="T1467">
        <f>VLOOKUP(Tableau2[[#This Row],[5. type transport]],'Taux émission CO2e'!$A$5:$D$16,4,0)</f>
        <v>0.16</v>
      </c>
      <c r="U1467">
        <f>VLOOKUP(Tableau2[[#This Row],[5. type transport]],'Taux émission CO2e'!$A$5:$B$16,2,0)</f>
        <v>0.3</v>
      </c>
      <c r="V1467">
        <f>VLOOKUP(Tableau2[[#This Row],[5. type transport]],'Taux émission CO2e'!$A$20:$D$31,4,0)</f>
        <v>6.7400000000000002E-2</v>
      </c>
      <c r="W1467">
        <f>VLOOKUP(Tableau2[[#This Row],[5. type transport]],'Taux émission CO2e'!$A$20:$B$31,2,0)</f>
        <v>0.7</v>
      </c>
      <c r="X1467" s="98">
        <f t="shared" si="45"/>
        <v>2.47306194</v>
      </c>
    </row>
    <row r="1468" spans="1:24" x14ac:dyDescent="0.25">
      <c r="A1468">
        <v>2022090069</v>
      </c>
      <c r="B1468" s="95">
        <v>44809</v>
      </c>
      <c r="C1468" s="102">
        <f>YEAR(Tableau2[[#This Row],[2. date saisie]])</f>
        <v>2022</v>
      </c>
      <c r="D1468" s="102">
        <f>MONTH(Tableau2[[#This Row],[2. date saisie]])</f>
        <v>9</v>
      </c>
      <c r="E1468" s="102" t="str">
        <f t="shared" si="44"/>
        <v>09</v>
      </c>
      <c r="F1468" s="102" t="str">
        <f>_xlfn.CONCAT(Tableau2[[#This Row],[2a]],Tableau2[[#This Row],[2c]])</f>
        <v>202209</v>
      </c>
      <c r="G1468" s="96">
        <v>1548087</v>
      </c>
      <c r="H1468">
        <v>140</v>
      </c>
      <c r="I1468" s="102">
        <f>Tableau2[[#This Row],[4. poids OT (kg)]]/1000</f>
        <v>0.14000000000000001</v>
      </c>
      <c r="J1468" t="s">
        <v>46</v>
      </c>
      <c r="K1468">
        <v>165</v>
      </c>
      <c r="L1468">
        <v>67400</v>
      </c>
      <c r="M1468" t="s">
        <v>243</v>
      </c>
      <c r="N1468">
        <v>91100</v>
      </c>
      <c r="O1468" t="s">
        <v>76</v>
      </c>
      <c r="P1468">
        <v>514.08299999999997</v>
      </c>
      <c r="Q1468" t="s">
        <v>244</v>
      </c>
      <c r="R1468">
        <v>1990</v>
      </c>
      <c r="S1468" t="s">
        <v>69</v>
      </c>
      <c r="T1468">
        <f>VLOOKUP(Tableau2[[#This Row],[5. type transport]],'Taux émission CO2e'!$A$5:$D$16,4,0)</f>
        <v>0.16</v>
      </c>
      <c r="U1468">
        <f>VLOOKUP(Tableau2[[#This Row],[5. type transport]],'Taux émission CO2e'!$A$5:$B$16,2,0)</f>
        <v>0.3</v>
      </c>
      <c r="V1468">
        <f>VLOOKUP(Tableau2[[#This Row],[5. type transport]],'Taux émission CO2e'!$A$20:$D$31,4,0)</f>
        <v>6.7400000000000002E-2</v>
      </c>
      <c r="W1468">
        <f>VLOOKUP(Tableau2[[#This Row],[5. type transport]],'Taux émission CO2e'!$A$20:$B$31,2,0)</f>
        <v>0.7</v>
      </c>
      <c r="X1468" s="98">
        <f t="shared" si="45"/>
        <v>6.8502587916</v>
      </c>
    </row>
    <row r="1469" spans="1:24" x14ac:dyDescent="0.25">
      <c r="A1469">
        <v>2022090069</v>
      </c>
      <c r="B1469" s="95">
        <v>44809</v>
      </c>
      <c r="C1469" s="102">
        <f>YEAR(Tableau2[[#This Row],[2. date saisie]])</f>
        <v>2022</v>
      </c>
      <c r="D1469" s="102">
        <f>MONTH(Tableau2[[#This Row],[2. date saisie]])</f>
        <v>9</v>
      </c>
      <c r="E1469" s="102" t="str">
        <f t="shared" si="44"/>
        <v>09</v>
      </c>
      <c r="F1469" s="102" t="str">
        <f>_xlfn.CONCAT(Tableau2[[#This Row],[2a]],Tableau2[[#This Row],[2c]])</f>
        <v>202209</v>
      </c>
      <c r="G1469" s="96">
        <v>1548332</v>
      </c>
      <c r="H1469">
        <v>300</v>
      </c>
      <c r="I1469" s="102">
        <f>Tableau2[[#This Row],[4. poids OT (kg)]]/1000</f>
        <v>0.3</v>
      </c>
      <c r="J1469" t="s">
        <v>46</v>
      </c>
      <c r="K1469">
        <v>224</v>
      </c>
      <c r="L1469">
        <v>67100</v>
      </c>
      <c r="M1469" t="s">
        <v>73</v>
      </c>
      <c r="N1469">
        <v>91100</v>
      </c>
      <c r="O1469" t="s">
        <v>76</v>
      </c>
      <c r="P1469">
        <v>516.47400000000005</v>
      </c>
      <c r="Q1469" t="s">
        <v>75</v>
      </c>
      <c r="R1469">
        <v>1987</v>
      </c>
      <c r="S1469" t="s">
        <v>69</v>
      </c>
      <c r="T1469">
        <f>VLOOKUP(Tableau2[[#This Row],[5. type transport]],'Taux émission CO2e'!$A$5:$D$16,4,0)</f>
        <v>0.16</v>
      </c>
      <c r="U1469">
        <f>VLOOKUP(Tableau2[[#This Row],[5. type transport]],'Taux émission CO2e'!$A$5:$B$16,2,0)</f>
        <v>0.3</v>
      </c>
      <c r="V1469">
        <f>VLOOKUP(Tableau2[[#This Row],[5. type transport]],'Taux émission CO2e'!$A$20:$D$31,4,0)</f>
        <v>6.7400000000000002E-2</v>
      </c>
      <c r="W1469">
        <f>VLOOKUP(Tableau2[[#This Row],[5. type transport]],'Taux émission CO2e'!$A$20:$B$31,2,0)</f>
        <v>0.7</v>
      </c>
      <c r="X1469" s="98">
        <f t="shared" si="45"/>
        <v>14.747398596</v>
      </c>
    </row>
    <row r="1470" spans="1:24" x14ac:dyDescent="0.25">
      <c r="A1470">
        <v>2022090069</v>
      </c>
      <c r="B1470" s="95">
        <v>44809</v>
      </c>
      <c r="C1470" s="102">
        <f>YEAR(Tableau2[[#This Row],[2. date saisie]])</f>
        <v>2022</v>
      </c>
      <c r="D1470" s="102">
        <f>MONTH(Tableau2[[#This Row],[2. date saisie]])</f>
        <v>9</v>
      </c>
      <c r="E1470" s="102" t="str">
        <f t="shared" si="44"/>
        <v>09</v>
      </c>
      <c r="F1470" s="102" t="str">
        <f>_xlfn.CONCAT(Tableau2[[#This Row],[2a]],Tableau2[[#This Row],[2c]])</f>
        <v>202209</v>
      </c>
      <c r="G1470" s="96">
        <v>1548314</v>
      </c>
      <c r="H1470">
        <v>930</v>
      </c>
      <c r="I1470" s="102">
        <f>Tableau2[[#This Row],[4. poids OT (kg)]]/1000</f>
        <v>0.93</v>
      </c>
      <c r="J1470" t="s">
        <v>47</v>
      </c>
      <c r="K1470">
        <v>380</v>
      </c>
      <c r="L1470">
        <v>31390</v>
      </c>
      <c r="M1470" t="s">
        <v>222</v>
      </c>
      <c r="N1470">
        <v>91100</v>
      </c>
      <c r="O1470" t="s">
        <v>76</v>
      </c>
      <c r="P1470">
        <v>711.98699999999997</v>
      </c>
      <c r="Q1470" t="s">
        <v>223</v>
      </c>
      <c r="R1470">
        <v>1999</v>
      </c>
      <c r="S1470" t="s">
        <v>78</v>
      </c>
      <c r="T1470">
        <f>VLOOKUP(Tableau2[[#This Row],[5. type transport]],'Taux émission CO2e'!$A$5:$D$16,4,0)</f>
        <v>0.16</v>
      </c>
      <c r="U1470">
        <f>VLOOKUP(Tableau2[[#This Row],[5. type transport]],'Taux émission CO2e'!$A$5:$B$16,2,0)</f>
        <v>0.3</v>
      </c>
      <c r="V1470">
        <f>VLOOKUP(Tableau2[[#This Row],[5. type transport]],'Taux émission CO2e'!$A$20:$D$31,4,0)</f>
        <v>6.7400000000000002E-2</v>
      </c>
      <c r="W1470">
        <f>VLOOKUP(Tableau2[[#This Row],[5. type transport]],'Taux émission CO2e'!$A$20:$B$31,2,0)</f>
        <v>0.7</v>
      </c>
      <c r="X1470" s="98">
        <f t="shared" si="45"/>
        <v>63.023238073800002</v>
      </c>
    </row>
    <row r="1471" spans="1:24" x14ac:dyDescent="0.25">
      <c r="A1471">
        <v>2022090069</v>
      </c>
      <c r="B1471" s="95">
        <v>44809</v>
      </c>
      <c r="C1471" s="102">
        <f>YEAR(Tableau2[[#This Row],[2. date saisie]])</f>
        <v>2022</v>
      </c>
      <c r="D1471" s="102">
        <f>MONTH(Tableau2[[#This Row],[2. date saisie]])</f>
        <v>9</v>
      </c>
      <c r="E1471" s="102" t="str">
        <f t="shared" si="44"/>
        <v>09</v>
      </c>
      <c r="F1471" s="102" t="str">
        <f>_xlfn.CONCAT(Tableau2[[#This Row],[2a]],Tableau2[[#This Row],[2c]])</f>
        <v>202209</v>
      </c>
      <c r="G1471" s="96">
        <v>1548333</v>
      </c>
      <c r="H1471">
        <v>750</v>
      </c>
      <c r="I1471" s="102">
        <f>Tableau2[[#This Row],[4. poids OT (kg)]]/1000</f>
        <v>0.75</v>
      </c>
      <c r="J1471" t="s">
        <v>47</v>
      </c>
      <c r="K1471">
        <v>450</v>
      </c>
      <c r="L1471">
        <v>39570</v>
      </c>
      <c r="M1471" t="s">
        <v>115</v>
      </c>
      <c r="N1471">
        <v>91100</v>
      </c>
      <c r="O1471" t="s">
        <v>76</v>
      </c>
      <c r="P1471">
        <v>380.58600000000001</v>
      </c>
      <c r="Q1471" t="s">
        <v>116</v>
      </c>
      <c r="R1471">
        <v>1986</v>
      </c>
      <c r="S1471" t="s">
        <v>69</v>
      </c>
      <c r="T1471">
        <f>VLOOKUP(Tableau2[[#This Row],[5. type transport]],'Taux émission CO2e'!$A$5:$D$16,4,0)</f>
        <v>0.16</v>
      </c>
      <c r="U1471">
        <f>VLOOKUP(Tableau2[[#This Row],[5. type transport]],'Taux émission CO2e'!$A$5:$B$16,2,0)</f>
        <v>0.3</v>
      </c>
      <c r="V1471">
        <f>VLOOKUP(Tableau2[[#This Row],[5. type transport]],'Taux émission CO2e'!$A$20:$D$31,4,0)</f>
        <v>6.7400000000000002E-2</v>
      </c>
      <c r="W1471">
        <f>VLOOKUP(Tableau2[[#This Row],[5. type transport]],'Taux émission CO2e'!$A$20:$B$31,2,0)</f>
        <v>0.7</v>
      </c>
      <c r="X1471" s="98">
        <f t="shared" si="45"/>
        <v>27.168131610000003</v>
      </c>
    </row>
    <row r="1472" spans="1:24" x14ac:dyDescent="0.25">
      <c r="A1472">
        <v>2022090069</v>
      </c>
      <c r="B1472" s="95">
        <v>44810</v>
      </c>
      <c r="C1472" s="102">
        <f>YEAR(Tableau2[[#This Row],[2. date saisie]])</f>
        <v>2022</v>
      </c>
      <c r="D1472" s="102">
        <f>MONTH(Tableau2[[#This Row],[2. date saisie]])</f>
        <v>9</v>
      </c>
      <c r="E1472" s="102" t="str">
        <f t="shared" si="44"/>
        <v>09</v>
      </c>
      <c r="F1472" s="102" t="str">
        <f>_xlfn.CONCAT(Tableau2[[#This Row],[2a]],Tableau2[[#This Row],[2c]])</f>
        <v>202209</v>
      </c>
      <c r="G1472" s="96">
        <v>1549308</v>
      </c>
      <c r="H1472">
        <v>214</v>
      </c>
      <c r="I1472" s="102">
        <f>Tableau2[[#This Row],[4. poids OT (kg)]]/1000</f>
        <v>0.214</v>
      </c>
      <c r="J1472" t="s">
        <v>47</v>
      </c>
      <c r="K1472">
        <v>155</v>
      </c>
      <c r="L1472">
        <v>91100</v>
      </c>
      <c r="M1472" t="s">
        <v>70</v>
      </c>
      <c r="N1472">
        <v>8090</v>
      </c>
      <c r="O1472" t="s">
        <v>81</v>
      </c>
      <c r="P1472">
        <v>256.911</v>
      </c>
      <c r="Q1472" t="s">
        <v>72</v>
      </c>
      <c r="R1472">
        <v>1969</v>
      </c>
      <c r="S1472" t="s">
        <v>69</v>
      </c>
      <c r="T1472">
        <f>VLOOKUP(Tableau2[[#This Row],[5. type transport]],'Taux émission CO2e'!$A$5:$D$16,4,0)</f>
        <v>0.16</v>
      </c>
      <c r="U1472">
        <f>VLOOKUP(Tableau2[[#This Row],[5. type transport]],'Taux émission CO2e'!$A$5:$B$16,2,0)</f>
        <v>0.3</v>
      </c>
      <c r="V1472">
        <f>VLOOKUP(Tableau2[[#This Row],[5. type transport]],'Taux émission CO2e'!$A$20:$D$31,4,0)</f>
        <v>6.7400000000000002E-2</v>
      </c>
      <c r="W1472">
        <f>VLOOKUP(Tableau2[[#This Row],[5. type transport]],'Taux émission CO2e'!$A$20:$B$31,2,0)</f>
        <v>0.7</v>
      </c>
      <c r="X1472" s="98">
        <f t="shared" si="45"/>
        <v>5.2328968417199997</v>
      </c>
    </row>
    <row r="1473" spans="1:24" x14ac:dyDescent="0.25">
      <c r="A1473">
        <v>2022090069</v>
      </c>
      <c r="B1473" s="95">
        <v>44810</v>
      </c>
      <c r="C1473" s="102">
        <f>YEAR(Tableau2[[#This Row],[2. date saisie]])</f>
        <v>2022</v>
      </c>
      <c r="D1473" s="102">
        <f>MONTH(Tableau2[[#This Row],[2. date saisie]])</f>
        <v>9</v>
      </c>
      <c r="E1473" s="102" t="str">
        <f t="shared" si="44"/>
        <v>09</v>
      </c>
      <c r="F1473" s="102" t="str">
        <f>_xlfn.CONCAT(Tableau2[[#This Row],[2a]],Tableau2[[#This Row],[2c]])</f>
        <v>202209</v>
      </c>
      <c r="G1473" s="96">
        <v>1548691</v>
      </c>
      <c r="H1473">
        <v>230</v>
      </c>
      <c r="I1473" s="102">
        <f>Tableau2[[#This Row],[4. poids OT (kg)]]/1000</f>
        <v>0.23</v>
      </c>
      <c r="J1473" t="s">
        <v>47</v>
      </c>
      <c r="K1473">
        <v>158</v>
      </c>
      <c r="L1473">
        <v>59800</v>
      </c>
      <c r="M1473" t="s">
        <v>233</v>
      </c>
      <c r="N1473">
        <v>91100</v>
      </c>
      <c r="O1473" t="s">
        <v>76</v>
      </c>
      <c r="P1473">
        <v>254.203</v>
      </c>
      <c r="Q1473" t="s">
        <v>234</v>
      </c>
      <c r="R1473">
        <v>1970</v>
      </c>
      <c r="S1473" t="s">
        <v>69</v>
      </c>
      <c r="T1473">
        <f>VLOOKUP(Tableau2[[#This Row],[5. type transport]],'Taux émission CO2e'!$A$5:$D$16,4,0)</f>
        <v>0.16</v>
      </c>
      <c r="U1473">
        <f>VLOOKUP(Tableau2[[#This Row],[5. type transport]],'Taux émission CO2e'!$A$5:$B$16,2,0)</f>
        <v>0.3</v>
      </c>
      <c r="V1473">
        <f>VLOOKUP(Tableau2[[#This Row],[5. type transport]],'Taux émission CO2e'!$A$20:$D$31,4,0)</f>
        <v>6.7400000000000002E-2</v>
      </c>
      <c r="W1473">
        <f>VLOOKUP(Tableau2[[#This Row],[5. type transport]],'Taux émission CO2e'!$A$20:$B$31,2,0)</f>
        <v>0.7</v>
      </c>
      <c r="X1473" s="98">
        <f t="shared" si="45"/>
        <v>5.5648595541999999</v>
      </c>
    </row>
    <row r="1474" spans="1:24" x14ac:dyDescent="0.25">
      <c r="A1474">
        <v>2022090069</v>
      </c>
      <c r="B1474" s="95">
        <v>44810</v>
      </c>
      <c r="C1474" s="102">
        <f>YEAR(Tableau2[[#This Row],[2. date saisie]])</f>
        <v>2022</v>
      </c>
      <c r="D1474" s="102">
        <f>MONTH(Tableau2[[#This Row],[2. date saisie]])</f>
        <v>9</v>
      </c>
      <c r="E1474" s="102" t="str">
        <f t="shared" ref="E1474:E1537" si="46">IF(D1474&lt;10,"0"&amp;D1474,D1474)</f>
        <v>09</v>
      </c>
      <c r="F1474" s="102" t="str">
        <f>_xlfn.CONCAT(Tableau2[[#This Row],[2a]],Tableau2[[#This Row],[2c]])</f>
        <v>202209</v>
      </c>
      <c r="G1474" s="96">
        <v>1549309</v>
      </c>
      <c r="H1474">
        <v>342</v>
      </c>
      <c r="I1474" s="102">
        <f>Tableau2[[#This Row],[4. poids OT (kg)]]/1000</f>
        <v>0.34200000000000003</v>
      </c>
      <c r="J1474" t="s">
        <v>47</v>
      </c>
      <c r="K1474">
        <v>225</v>
      </c>
      <c r="L1474">
        <v>91100</v>
      </c>
      <c r="M1474" t="s">
        <v>70</v>
      </c>
      <c r="N1474">
        <v>26750</v>
      </c>
      <c r="O1474" t="s">
        <v>86</v>
      </c>
      <c r="P1474">
        <v>541.17999999999995</v>
      </c>
      <c r="Q1474" t="s">
        <v>72</v>
      </c>
      <c r="R1474">
        <v>1969</v>
      </c>
      <c r="S1474" t="s">
        <v>69</v>
      </c>
      <c r="T1474">
        <f>VLOOKUP(Tableau2[[#This Row],[5. type transport]],'Taux émission CO2e'!$A$5:$D$16,4,0)</f>
        <v>0.16</v>
      </c>
      <c r="U1474">
        <f>VLOOKUP(Tableau2[[#This Row],[5. type transport]],'Taux émission CO2e'!$A$5:$B$16,2,0)</f>
        <v>0.3</v>
      </c>
      <c r="V1474">
        <f>VLOOKUP(Tableau2[[#This Row],[5. type transport]],'Taux émission CO2e'!$A$20:$D$31,4,0)</f>
        <v>6.7400000000000002E-2</v>
      </c>
      <c r="W1474">
        <f>VLOOKUP(Tableau2[[#This Row],[5. type transport]],'Taux émission CO2e'!$A$20:$B$31,2,0)</f>
        <v>0.7</v>
      </c>
      <c r="X1474" s="98">
        <f t="shared" ref="X1474:X1537" si="47">(U1474*T1474*I1474*P1474)+(V1474*W1474*P1474*I1474)</f>
        <v>17.616253240799999</v>
      </c>
    </row>
    <row r="1475" spans="1:24" x14ac:dyDescent="0.25">
      <c r="A1475">
        <v>2022090069</v>
      </c>
      <c r="B1475" s="95">
        <v>44810</v>
      </c>
      <c r="C1475" s="102">
        <f>YEAR(Tableau2[[#This Row],[2. date saisie]])</f>
        <v>2022</v>
      </c>
      <c r="D1475" s="102">
        <f>MONTH(Tableau2[[#This Row],[2. date saisie]])</f>
        <v>9</v>
      </c>
      <c r="E1475" s="102" t="str">
        <f t="shared" si="46"/>
        <v>09</v>
      </c>
      <c r="F1475" s="102" t="str">
        <f>_xlfn.CONCAT(Tableau2[[#This Row],[2a]],Tableau2[[#This Row],[2c]])</f>
        <v>202209</v>
      </c>
      <c r="G1475" s="96">
        <v>1549306</v>
      </c>
      <c r="H1475">
        <v>428</v>
      </c>
      <c r="I1475" s="102">
        <f>Tableau2[[#This Row],[4. poids OT (kg)]]/1000</f>
        <v>0.42799999999999999</v>
      </c>
      <c r="J1475" t="s">
        <v>47</v>
      </c>
      <c r="K1475">
        <v>260</v>
      </c>
      <c r="L1475">
        <v>91100</v>
      </c>
      <c r="M1475" t="s">
        <v>70</v>
      </c>
      <c r="N1475">
        <v>73490</v>
      </c>
      <c r="O1475" t="s">
        <v>181</v>
      </c>
      <c r="P1475">
        <v>539.01400000000001</v>
      </c>
      <c r="Q1475" t="s">
        <v>72</v>
      </c>
      <c r="R1475">
        <v>1969</v>
      </c>
      <c r="S1475" t="s">
        <v>69</v>
      </c>
      <c r="T1475">
        <f>VLOOKUP(Tableau2[[#This Row],[5. type transport]],'Taux émission CO2e'!$A$5:$D$16,4,0)</f>
        <v>0.16</v>
      </c>
      <c r="U1475">
        <f>VLOOKUP(Tableau2[[#This Row],[5. type transport]],'Taux émission CO2e'!$A$5:$B$16,2,0)</f>
        <v>0.3</v>
      </c>
      <c r="V1475">
        <f>VLOOKUP(Tableau2[[#This Row],[5. type transport]],'Taux émission CO2e'!$A$20:$D$31,4,0)</f>
        <v>6.7400000000000002E-2</v>
      </c>
      <c r="W1475">
        <f>VLOOKUP(Tableau2[[#This Row],[5. type transport]],'Taux émission CO2e'!$A$20:$B$31,2,0)</f>
        <v>0.7</v>
      </c>
      <c r="X1475" s="98">
        <f t="shared" si="47"/>
        <v>21.95783487856</v>
      </c>
    </row>
    <row r="1476" spans="1:24" x14ac:dyDescent="0.25">
      <c r="A1476">
        <v>2022090069</v>
      </c>
      <c r="B1476" s="95">
        <v>44810</v>
      </c>
      <c r="C1476" s="102">
        <f>YEAR(Tableau2[[#This Row],[2. date saisie]])</f>
        <v>2022</v>
      </c>
      <c r="D1476" s="102">
        <f>MONTH(Tableau2[[#This Row],[2. date saisie]])</f>
        <v>9</v>
      </c>
      <c r="E1476" s="102" t="str">
        <f t="shared" si="46"/>
        <v>09</v>
      </c>
      <c r="F1476" s="102" t="str">
        <f>_xlfn.CONCAT(Tableau2[[#This Row],[2a]],Tableau2[[#This Row],[2c]])</f>
        <v>202209</v>
      </c>
      <c r="G1476" s="96">
        <v>1549304</v>
      </c>
      <c r="H1476">
        <v>642</v>
      </c>
      <c r="I1476" s="102">
        <f>Tableau2[[#This Row],[4. poids OT (kg)]]/1000</f>
        <v>0.64200000000000002</v>
      </c>
      <c r="J1476" t="s">
        <v>47</v>
      </c>
      <c r="K1476">
        <v>285</v>
      </c>
      <c r="L1476">
        <v>91100</v>
      </c>
      <c r="M1476" t="s">
        <v>70</v>
      </c>
      <c r="N1476">
        <v>62780</v>
      </c>
      <c r="O1476" t="s">
        <v>102</v>
      </c>
      <c r="P1476">
        <v>280.69799999999998</v>
      </c>
      <c r="Q1476" t="s">
        <v>72</v>
      </c>
      <c r="R1476">
        <v>1969</v>
      </c>
      <c r="S1476" t="s">
        <v>69</v>
      </c>
      <c r="T1476">
        <f>VLOOKUP(Tableau2[[#This Row],[5. type transport]],'Taux émission CO2e'!$A$5:$D$16,4,0)</f>
        <v>0.16</v>
      </c>
      <c r="U1476">
        <f>VLOOKUP(Tableau2[[#This Row],[5. type transport]],'Taux émission CO2e'!$A$5:$B$16,2,0)</f>
        <v>0.3</v>
      </c>
      <c r="V1476">
        <f>VLOOKUP(Tableau2[[#This Row],[5. type transport]],'Taux émission CO2e'!$A$20:$D$31,4,0)</f>
        <v>6.7400000000000002E-2</v>
      </c>
      <c r="W1476">
        <f>VLOOKUP(Tableau2[[#This Row],[5. type transport]],'Taux émission CO2e'!$A$20:$B$31,2,0)</f>
        <v>0.7</v>
      </c>
      <c r="X1476" s="98">
        <f t="shared" si="47"/>
        <v>17.152208480879999</v>
      </c>
    </row>
    <row r="1477" spans="1:24" x14ac:dyDescent="0.25">
      <c r="A1477">
        <v>2022090069</v>
      </c>
      <c r="B1477" s="95">
        <v>44810</v>
      </c>
      <c r="C1477" s="102">
        <f>YEAR(Tableau2[[#This Row],[2. date saisie]])</f>
        <v>2022</v>
      </c>
      <c r="D1477" s="102">
        <f>MONTH(Tableau2[[#This Row],[2. date saisie]])</f>
        <v>9</v>
      </c>
      <c r="E1477" s="102" t="str">
        <f t="shared" si="46"/>
        <v>09</v>
      </c>
      <c r="F1477" s="102" t="str">
        <f>_xlfn.CONCAT(Tableau2[[#This Row],[2a]],Tableau2[[#This Row],[2c]])</f>
        <v>202209</v>
      </c>
      <c r="G1477" s="96">
        <v>1549305</v>
      </c>
      <c r="H1477">
        <v>685</v>
      </c>
      <c r="I1477" s="102">
        <f>Tableau2[[#This Row],[4. poids OT (kg)]]/1000</f>
        <v>0.68500000000000005</v>
      </c>
      <c r="J1477" t="s">
        <v>47</v>
      </c>
      <c r="K1477">
        <v>320</v>
      </c>
      <c r="L1477">
        <v>91100</v>
      </c>
      <c r="M1477" t="s">
        <v>70</v>
      </c>
      <c r="N1477">
        <v>21300</v>
      </c>
      <c r="O1477" t="s">
        <v>89</v>
      </c>
      <c r="P1477">
        <v>279.79899999999998</v>
      </c>
      <c r="Q1477" t="s">
        <v>72</v>
      </c>
      <c r="R1477">
        <v>1969</v>
      </c>
      <c r="S1477" t="s">
        <v>69</v>
      </c>
      <c r="T1477">
        <f>VLOOKUP(Tableau2[[#This Row],[5. type transport]],'Taux émission CO2e'!$A$5:$D$16,4,0)</f>
        <v>0.16</v>
      </c>
      <c r="U1477">
        <f>VLOOKUP(Tableau2[[#This Row],[5. type transport]],'Taux émission CO2e'!$A$5:$B$16,2,0)</f>
        <v>0.3</v>
      </c>
      <c r="V1477">
        <f>VLOOKUP(Tableau2[[#This Row],[5. type transport]],'Taux émission CO2e'!$A$20:$D$31,4,0)</f>
        <v>6.7400000000000002E-2</v>
      </c>
      <c r="W1477">
        <f>VLOOKUP(Tableau2[[#This Row],[5. type transport]],'Taux émission CO2e'!$A$20:$B$31,2,0)</f>
        <v>0.7</v>
      </c>
      <c r="X1477" s="98">
        <f t="shared" si="47"/>
        <v>18.242419141700001</v>
      </c>
    </row>
    <row r="1478" spans="1:24" x14ac:dyDescent="0.25">
      <c r="A1478">
        <v>2022090069</v>
      </c>
      <c r="B1478" s="95">
        <v>44811</v>
      </c>
      <c r="C1478" s="102">
        <f>YEAR(Tableau2[[#This Row],[2. date saisie]])</f>
        <v>2022</v>
      </c>
      <c r="D1478" s="102">
        <f>MONTH(Tableau2[[#This Row],[2. date saisie]])</f>
        <v>9</v>
      </c>
      <c r="E1478" s="102" t="str">
        <f t="shared" si="46"/>
        <v>09</v>
      </c>
      <c r="F1478" s="102" t="str">
        <f>_xlfn.CONCAT(Tableau2[[#This Row],[2a]],Tableau2[[#This Row],[2c]])</f>
        <v>202209</v>
      </c>
      <c r="G1478" s="96">
        <v>1550352</v>
      </c>
      <c r="H1478">
        <v>101</v>
      </c>
      <c r="I1478" s="102">
        <f>Tableau2[[#This Row],[4. poids OT (kg)]]/1000</f>
        <v>0.10100000000000001</v>
      </c>
      <c r="J1478" t="s">
        <v>47</v>
      </c>
      <c r="K1478">
        <v>100</v>
      </c>
      <c r="L1478">
        <v>91100</v>
      </c>
      <c r="M1478" t="s">
        <v>70</v>
      </c>
      <c r="N1478">
        <v>59810</v>
      </c>
      <c r="O1478" t="s">
        <v>104</v>
      </c>
      <c r="P1478">
        <v>248.797</v>
      </c>
      <c r="Q1478" t="s">
        <v>72</v>
      </c>
      <c r="R1478">
        <v>1969</v>
      </c>
      <c r="S1478" t="s">
        <v>69</v>
      </c>
      <c r="T1478">
        <f>VLOOKUP(Tableau2[[#This Row],[5. type transport]],'Taux émission CO2e'!$A$5:$D$16,4,0)</f>
        <v>0.16</v>
      </c>
      <c r="U1478">
        <f>VLOOKUP(Tableau2[[#This Row],[5. type transport]],'Taux émission CO2e'!$A$5:$B$16,2,0)</f>
        <v>0.3</v>
      </c>
      <c r="V1478">
        <f>VLOOKUP(Tableau2[[#This Row],[5. type transport]],'Taux émission CO2e'!$A$20:$D$31,4,0)</f>
        <v>6.7400000000000002E-2</v>
      </c>
      <c r="W1478">
        <f>VLOOKUP(Tableau2[[#This Row],[5. type transport]],'Taux émission CO2e'!$A$20:$B$31,2,0)</f>
        <v>0.7</v>
      </c>
      <c r="X1478" s="98">
        <f t="shared" si="47"/>
        <v>2.39173034446</v>
      </c>
    </row>
    <row r="1479" spans="1:24" x14ac:dyDescent="0.25">
      <c r="A1479">
        <v>2022090069</v>
      </c>
      <c r="B1479" s="95">
        <v>44811</v>
      </c>
      <c r="C1479" s="102">
        <f>YEAR(Tableau2[[#This Row],[2. date saisie]])</f>
        <v>2022</v>
      </c>
      <c r="D1479" s="102">
        <f>MONTH(Tableau2[[#This Row],[2. date saisie]])</f>
        <v>9</v>
      </c>
      <c r="E1479" s="102" t="str">
        <f t="shared" si="46"/>
        <v>09</v>
      </c>
      <c r="F1479" s="102" t="str">
        <f>_xlfn.CONCAT(Tableau2[[#This Row],[2a]],Tableau2[[#This Row],[2c]])</f>
        <v>202209</v>
      </c>
      <c r="G1479" s="96">
        <v>1548694</v>
      </c>
      <c r="H1479">
        <v>345</v>
      </c>
      <c r="I1479" s="102">
        <f>Tableau2[[#This Row],[4. poids OT (kg)]]/1000</f>
        <v>0.34499999999999997</v>
      </c>
      <c r="J1479" t="s">
        <v>47</v>
      </c>
      <c r="K1479">
        <v>140</v>
      </c>
      <c r="L1479">
        <v>80090</v>
      </c>
      <c r="M1479" t="s">
        <v>214</v>
      </c>
      <c r="N1479">
        <v>91100</v>
      </c>
      <c r="O1479" t="s">
        <v>76</v>
      </c>
      <c r="P1479">
        <v>186.81399999999999</v>
      </c>
      <c r="Q1479" t="s">
        <v>215</v>
      </c>
      <c r="R1479">
        <v>1999</v>
      </c>
      <c r="S1479" t="s">
        <v>69</v>
      </c>
      <c r="T1479">
        <f>VLOOKUP(Tableau2[[#This Row],[5. type transport]],'Taux émission CO2e'!$A$5:$D$16,4,0)</f>
        <v>0.16</v>
      </c>
      <c r="U1479">
        <f>VLOOKUP(Tableau2[[#This Row],[5. type transport]],'Taux émission CO2e'!$A$5:$B$16,2,0)</f>
        <v>0.3</v>
      </c>
      <c r="V1479">
        <f>VLOOKUP(Tableau2[[#This Row],[5. type transport]],'Taux émission CO2e'!$A$20:$D$31,4,0)</f>
        <v>6.7400000000000002E-2</v>
      </c>
      <c r="W1479">
        <f>VLOOKUP(Tableau2[[#This Row],[5. type transport]],'Taux émission CO2e'!$A$20:$B$31,2,0)</f>
        <v>0.7</v>
      </c>
      <c r="X1479" s="98">
        <f t="shared" si="47"/>
        <v>6.1344299993999991</v>
      </c>
    </row>
    <row r="1480" spans="1:24" x14ac:dyDescent="0.25">
      <c r="A1480">
        <v>2022090069</v>
      </c>
      <c r="B1480" s="95">
        <v>44811</v>
      </c>
      <c r="C1480" s="102">
        <f>YEAR(Tableau2[[#This Row],[2. date saisie]])</f>
        <v>2022</v>
      </c>
      <c r="D1480" s="102">
        <f>MONTH(Tableau2[[#This Row],[2. date saisie]])</f>
        <v>9</v>
      </c>
      <c r="E1480" s="102" t="str">
        <f t="shared" si="46"/>
        <v>09</v>
      </c>
      <c r="F1480" s="102" t="str">
        <f>_xlfn.CONCAT(Tableau2[[#This Row],[2a]],Tableau2[[#This Row],[2c]])</f>
        <v>202209</v>
      </c>
      <c r="G1480" s="96">
        <v>1549008</v>
      </c>
      <c r="H1480">
        <v>230</v>
      </c>
      <c r="I1480" s="102">
        <f>Tableau2[[#This Row],[4. poids OT (kg)]]/1000</f>
        <v>0.23</v>
      </c>
      <c r="J1480" t="s">
        <v>47</v>
      </c>
      <c r="K1480">
        <v>158</v>
      </c>
      <c r="L1480">
        <v>59200</v>
      </c>
      <c r="M1480" t="s">
        <v>218</v>
      </c>
      <c r="N1480">
        <v>91100</v>
      </c>
      <c r="O1480" t="s">
        <v>76</v>
      </c>
      <c r="P1480">
        <v>266.87799999999999</v>
      </c>
      <c r="Q1480" t="s">
        <v>219</v>
      </c>
      <c r="R1480">
        <v>1970</v>
      </c>
      <c r="S1480" t="s">
        <v>78</v>
      </c>
      <c r="T1480">
        <f>VLOOKUP(Tableau2[[#This Row],[5. type transport]],'Taux émission CO2e'!$A$5:$D$16,4,0)</f>
        <v>0.16</v>
      </c>
      <c r="U1480">
        <f>VLOOKUP(Tableau2[[#This Row],[5. type transport]],'Taux émission CO2e'!$A$5:$B$16,2,0)</f>
        <v>0.3</v>
      </c>
      <c r="V1480">
        <f>VLOOKUP(Tableau2[[#This Row],[5. type transport]],'Taux émission CO2e'!$A$20:$D$31,4,0)</f>
        <v>6.7400000000000002E-2</v>
      </c>
      <c r="W1480">
        <f>VLOOKUP(Tableau2[[#This Row],[5. type transport]],'Taux émission CO2e'!$A$20:$B$31,2,0)</f>
        <v>0.7</v>
      </c>
      <c r="X1480" s="98">
        <f t="shared" si="47"/>
        <v>5.8423330492000005</v>
      </c>
    </row>
    <row r="1481" spans="1:24" x14ac:dyDescent="0.25">
      <c r="A1481">
        <v>2022090069</v>
      </c>
      <c r="B1481" s="95">
        <v>44811</v>
      </c>
      <c r="C1481" s="102">
        <f>YEAR(Tableau2[[#This Row],[2. date saisie]])</f>
        <v>2022</v>
      </c>
      <c r="D1481" s="102">
        <f>MONTH(Tableau2[[#This Row],[2. date saisie]])</f>
        <v>9</v>
      </c>
      <c r="E1481" s="102" t="str">
        <f t="shared" si="46"/>
        <v>09</v>
      </c>
      <c r="F1481" s="102" t="str">
        <f>_xlfn.CONCAT(Tableau2[[#This Row],[2a]],Tableau2[[#This Row],[2c]])</f>
        <v>202209</v>
      </c>
      <c r="G1481" s="96">
        <v>1549413</v>
      </c>
      <c r="H1481">
        <v>150</v>
      </c>
      <c r="I1481" s="102">
        <f>Tableau2[[#This Row],[4. poids OT (kg)]]/1000</f>
        <v>0.15</v>
      </c>
      <c r="J1481" t="s">
        <v>46</v>
      </c>
      <c r="K1481">
        <v>158</v>
      </c>
      <c r="L1481">
        <v>21300</v>
      </c>
      <c r="M1481" t="s">
        <v>94</v>
      </c>
      <c r="N1481">
        <v>91100</v>
      </c>
      <c r="O1481" t="s">
        <v>76</v>
      </c>
      <c r="P1481">
        <v>278.14499999999998</v>
      </c>
      <c r="Q1481" t="s">
        <v>95</v>
      </c>
      <c r="R1481">
        <v>1995</v>
      </c>
      <c r="S1481" t="s">
        <v>78</v>
      </c>
      <c r="T1481">
        <f>VLOOKUP(Tableau2[[#This Row],[5. type transport]],'Taux émission CO2e'!$A$5:$D$16,4,0)</f>
        <v>0.16</v>
      </c>
      <c r="U1481">
        <f>VLOOKUP(Tableau2[[#This Row],[5. type transport]],'Taux émission CO2e'!$A$5:$B$16,2,0)</f>
        <v>0.3</v>
      </c>
      <c r="V1481">
        <f>VLOOKUP(Tableau2[[#This Row],[5. type transport]],'Taux émission CO2e'!$A$20:$D$31,4,0)</f>
        <v>6.7400000000000002E-2</v>
      </c>
      <c r="W1481">
        <f>VLOOKUP(Tableau2[[#This Row],[5. type transport]],'Taux émission CO2e'!$A$20:$B$31,2,0)</f>
        <v>0.7</v>
      </c>
      <c r="X1481" s="98">
        <f t="shared" si="47"/>
        <v>3.9710761649999995</v>
      </c>
    </row>
    <row r="1482" spans="1:24" x14ac:dyDescent="0.25">
      <c r="A1482">
        <v>2022090069</v>
      </c>
      <c r="B1482" s="95">
        <v>44812</v>
      </c>
      <c r="C1482" s="102">
        <f>YEAR(Tableau2[[#This Row],[2. date saisie]])</f>
        <v>2022</v>
      </c>
      <c r="D1482" s="102">
        <f>MONTH(Tableau2[[#This Row],[2. date saisie]])</f>
        <v>9</v>
      </c>
      <c r="E1482" s="102" t="str">
        <f t="shared" si="46"/>
        <v>09</v>
      </c>
      <c r="F1482" s="102" t="str">
        <f>_xlfn.CONCAT(Tableau2[[#This Row],[2a]],Tableau2[[#This Row],[2c]])</f>
        <v>202209</v>
      </c>
      <c r="G1482" s="96">
        <v>1550324</v>
      </c>
      <c r="H1482">
        <v>265</v>
      </c>
      <c r="I1482" s="102">
        <f>Tableau2[[#This Row],[4. poids OT (kg)]]/1000</f>
        <v>0.26500000000000001</v>
      </c>
      <c r="J1482" t="s">
        <v>46</v>
      </c>
      <c r="K1482">
        <v>156</v>
      </c>
      <c r="L1482">
        <v>73490</v>
      </c>
      <c r="M1482" t="s">
        <v>204</v>
      </c>
      <c r="N1482">
        <v>91100</v>
      </c>
      <c r="O1482" t="s">
        <v>76</v>
      </c>
      <c r="P1482">
        <v>537.70799999999997</v>
      </c>
      <c r="Q1482" t="s">
        <v>205</v>
      </c>
      <c r="R1482">
        <v>1990</v>
      </c>
      <c r="S1482" t="s">
        <v>78</v>
      </c>
      <c r="T1482">
        <f>VLOOKUP(Tableau2[[#This Row],[5. type transport]],'Taux émission CO2e'!$A$5:$D$16,4,0)</f>
        <v>0.16</v>
      </c>
      <c r="U1482">
        <f>VLOOKUP(Tableau2[[#This Row],[5. type transport]],'Taux émission CO2e'!$A$5:$B$16,2,0)</f>
        <v>0.3</v>
      </c>
      <c r="V1482">
        <f>VLOOKUP(Tableau2[[#This Row],[5. type transport]],'Taux émission CO2e'!$A$20:$D$31,4,0)</f>
        <v>6.7400000000000002E-2</v>
      </c>
      <c r="W1482">
        <f>VLOOKUP(Tableau2[[#This Row],[5. type transport]],'Taux émission CO2e'!$A$20:$B$31,2,0)</f>
        <v>0.7</v>
      </c>
      <c r="X1482" s="98">
        <f t="shared" si="47"/>
        <v>13.5624475716</v>
      </c>
    </row>
    <row r="1483" spans="1:24" x14ac:dyDescent="0.25">
      <c r="A1483">
        <v>2022090069</v>
      </c>
      <c r="B1483" s="95">
        <v>44812</v>
      </c>
      <c r="C1483" s="102">
        <f>YEAR(Tableau2[[#This Row],[2. date saisie]])</f>
        <v>2022</v>
      </c>
      <c r="D1483" s="102">
        <f>MONTH(Tableau2[[#This Row],[2. date saisie]])</f>
        <v>9</v>
      </c>
      <c r="E1483" s="102" t="str">
        <f t="shared" si="46"/>
        <v>09</v>
      </c>
      <c r="F1483" s="102" t="str">
        <f>_xlfn.CONCAT(Tableau2[[#This Row],[2a]],Tableau2[[#This Row],[2c]])</f>
        <v>202209</v>
      </c>
      <c r="G1483" s="96">
        <v>1550430</v>
      </c>
      <c r="H1483">
        <v>300</v>
      </c>
      <c r="I1483" s="102">
        <f>Tableau2[[#This Row],[4. poids OT (kg)]]/1000</f>
        <v>0.3</v>
      </c>
      <c r="J1483" t="s">
        <v>47</v>
      </c>
      <c r="K1483">
        <v>250</v>
      </c>
      <c r="L1483">
        <v>26750</v>
      </c>
      <c r="M1483" t="s">
        <v>82</v>
      </c>
      <c r="N1483">
        <v>91100</v>
      </c>
      <c r="O1483" t="s">
        <v>76</v>
      </c>
      <c r="P1483">
        <v>541.52599999999995</v>
      </c>
      <c r="Q1483" t="s">
        <v>83</v>
      </c>
      <c r="R1483">
        <v>1998</v>
      </c>
      <c r="S1483" t="s">
        <v>78</v>
      </c>
      <c r="T1483">
        <f>VLOOKUP(Tableau2[[#This Row],[5. type transport]],'Taux émission CO2e'!$A$5:$D$16,4,0)</f>
        <v>0.16</v>
      </c>
      <c r="U1483">
        <f>VLOOKUP(Tableau2[[#This Row],[5. type transport]],'Taux émission CO2e'!$A$5:$B$16,2,0)</f>
        <v>0.3</v>
      </c>
      <c r="V1483">
        <f>VLOOKUP(Tableau2[[#This Row],[5. type transport]],'Taux émission CO2e'!$A$20:$D$31,4,0)</f>
        <v>6.7400000000000002E-2</v>
      </c>
      <c r="W1483">
        <f>VLOOKUP(Tableau2[[#This Row],[5. type transport]],'Taux émission CO2e'!$A$20:$B$31,2,0)</f>
        <v>0.7</v>
      </c>
      <c r="X1483" s="98">
        <f t="shared" si="47"/>
        <v>15.462733403999998</v>
      </c>
    </row>
    <row r="1484" spans="1:24" x14ac:dyDescent="0.25">
      <c r="A1484">
        <v>2022090069</v>
      </c>
      <c r="B1484" s="95">
        <v>44813</v>
      </c>
      <c r="C1484" s="102">
        <f>YEAR(Tableau2[[#This Row],[2. date saisie]])</f>
        <v>2022</v>
      </c>
      <c r="D1484" s="102">
        <f>MONTH(Tableau2[[#This Row],[2. date saisie]])</f>
        <v>9</v>
      </c>
      <c r="E1484" s="102" t="str">
        <f t="shared" si="46"/>
        <v>09</v>
      </c>
      <c r="F1484" s="102" t="str">
        <f>_xlfn.CONCAT(Tableau2[[#This Row],[2a]],Tableau2[[#This Row],[2c]])</f>
        <v>202209</v>
      </c>
      <c r="G1484" s="96">
        <v>1551174</v>
      </c>
      <c r="H1484">
        <v>155</v>
      </c>
      <c r="I1484" s="102">
        <f>Tableau2[[#This Row],[4. poids OT (kg)]]/1000</f>
        <v>0.155</v>
      </c>
      <c r="J1484" t="s">
        <v>46</v>
      </c>
      <c r="K1484">
        <v>158</v>
      </c>
      <c r="L1484">
        <v>53120</v>
      </c>
      <c r="M1484" t="s">
        <v>248</v>
      </c>
      <c r="N1484">
        <v>91100</v>
      </c>
      <c r="O1484" t="s">
        <v>76</v>
      </c>
      <c r="P1484">
        <v>316.21199999999999</v>
      </c>
      <c r="Q1484" t="s">
        <v>249</v>
      </c>
      <c r="R1484">
        <v>1999</v>
      </c>
      <c r="S1484" t="s">
        <v>78</v>
      </c>
      <c r="T1484">
        <f>VLOOKUP(Tableau2[[#This Row],[5. type transport]],'Taux émission CO2e'!$A$5:$D$16,4,0)</f>
        <v>0.16</v>
      </c>
      <c r="U1484">
        <f>VLOOKUP(Tableau2[[#This Row],[5. type transport]],'Taux émission CO2e'!$A$5:$B$16,2,0)</f>
        <v>0.3</v>
      </c>
      <c r="V1484">
        <f>VLOOKUP(Tableau2[[#This Row],[5. type transport]],'Taux émission CO2e'!$A$20:$D$31,4,0)</f>
        <v>6.7400000000000002E-2</v>
      </c>
      <c r="W1484">
        <f>VLOOKUP(Tableau2[[#This Row],[5. type transport]],'Taux émission CO2e'!$A$20:$B$31,2,0)</f>
        <v>0.7</v>
      </c>
      <c r="X1484" s="98">
        <f t="shared" si="47"/>
        <v>4.6650440147999994</v>
      </c>
    </row>
    <row r="1485" spans="1:24" x14ac:dyDescent="0.25">
      <c r="A1485">
        <v>2022090069</v>
      </c>
      <c r="B1485" s="95">
        <v>44813</v>
      </c>
      <c r="C1485" s="102">
        <f>YEAR(Tableau2[[#This Row],[2. date saisie]])</f>
        <v>2022</v>
      </c>
      <c r="D1485" s="102">
        <f>MONTH(Tableau2[[#This Row],[2. date saisie]])</f>
        <v>9</v>
      </c>
      <c r="E1485" s="102" t="str">
        <f t="shared" si="46"/>
        <v>09</v>
      </c>
      <c r="F1485" s="102" t="str">
        <f>_xlfn.CONCAT(Tableau2[[#This Row],[2a]],Tableau2[[#This Row],[2c]])</f>
        <v>202209</v>
      </c>
      <c r="G1485" s="96">
        <v>1551331</v>
      </c>
      <c r="H1485">
        <v>400</v>
      </c>
      <c r="I1485" s="102">
        <f>Tableau2[[#This Row],[4. poids OT (kg)]]/1000</f>
        <v>0.4</v>
      </c>
      <c r="J1485" t="s">
        <v>47</v>
      </c>
      <c r="K1485">
        <v>230</v>
      </c>
      <c r="L1485">
        <v>62780</v>
      </c>
      <c r="M1485" t="s">
        <v>113</v>
      </c>
      <c r="N1485">
        <v>91100</v>
      </c>
      <c r="O1485" t="s">
        <v>76</v>
      </c>
      <c r="P1485">
        <v>278.49700000000001</v>
      </c>
      <c r="Q1485" t="s">
        <v>114</v>
      </c>
      <c r="R1485">
        <v>1987</v>
      </c>
      <c r="S1485" t="s">
        <v>78</v>
      </c>
      <c r="T1485">
        <f>VLOOKUP(Tableau2[[#This Row],[5. type transport]],'Taux émission CO2e'!$A$5:$D$16,4,0)</f>
        <v>0.16</v>
      </c>
      <c r="U1485">
        <f>VLOOKUP(Tableau2[[#This Row],[5. type transport]],'Taux émission CO2e'!$A$5:$B$16,2,0)</f>
        <v>0.3</v>
      </c>
      <c r="V1485">
        <f>VLOOKUP(Tableau2[[#This Row],[5. type transport]],'Taux émission CO2e'!$A$20:$D$31,4,0)</f>
        <v>6.7400000000000002E-2</v>
      </c>
      <c r="W1485">
        <f>VLOOKUP(Tableau2[[#This Row],[5. type transport]],'Taux émission CO2e'!$A$20:$B$31,2,0)</f>
        <v>0.7</v>
      </c>
      <c r="X1485" s="98">
        <f t="shared" si="47"/>
        <v>10.602937784000002</v>
      </c>
    </row>
    <row r="1486" spans="1:24" x14ac:dyDescent="0.25">
      <c r="A1486">
        <v>2022090069</v>
      </c>
      <c r="B1486" s="95">
        <v>44813</v>
      </c>
      <c r="C1486" s="102">
        <f>YEAR(Tableau2[[#This Row],[2. date saisie]])</f>
        <v>2022</v>
      </c>
      <c r="D1486" s="102">
        <f>MONTH(Tableau2[[#This Row],[2. date saisie]])</f>
        <v>9</v>
      </c>
      <c r="E1486" s="102" t="str">
        <f t="shared" si="46"/>
        <v>09</v>
      </c>
      <c r="F1486" s="102" t="str">
        <f>_xlfn.CONCAT(Tableau2[[#This Row],[2a]],Tableau2[[#This Row],[2c]])</f>
        <v>202209</v>
      </c>
      <c r="G1486" s="96">
        <v>1551335</v>
      </c>
      <c r="H1486">
        <v>450</v>
      </c>
      <c r="I1486" s="102">
        <f>Tableau2[[#This Row],[4. poids OT (kg)]]/1000</f>
        <v>0.45</v>
      </c>
      <c r="J1486" t="s">
        <v>47</v>
      </c>
      <c r="K1486">
        <v>260</v>
      </c>
      <c r="L1486">
        <v>8090</v>
      </c>
      <c r="M1486" t="s">
        <v>81</v>
      </c>
      <c r="N1486">
        <v>91100</v>
      </c>
      <c r="O1486" t="s">
        <v>76</v>
      </c>
      <c r="P1486">
        <v>258.04300000000001</v>
      </c>
      <c r="Q1486" t="s">
        <v>124</v>
      </c>
      <c r="R1486">
        <v>1992</v>
      </c>
      <c r="S1486" t="s">
        <v>78</v>
      </c>
      <c r="T1486">
        <f>VLOOKUP(Tableau2[[#This Row],[5. type transport]],'Taux émission CO2e'!$A$5:$D$16,4,0)</f>
        <v>0.16</v>
      </c>
      <c r="U1486">
        <f>VLOOKUP(Tableau2[[#This Row],[5. type transport]],'Taux émission CO2e'!$A$5:$B$16,2,0)</f>
        <v>0.3</v>
      </c>
      <c r="V1486">
        <f>VLOOKUP(Tableau2[[#This Row],[5. type transport]],'Taux émission CO2e'!$A$20:$D$31,4,0)</f>
        <v>6.7400000000000002E-2</v>
      </c>
      <c r="W1486">
        <f>VLOOKUP(Tableau2[[#This Row],[5. type transport]],'Taux émission CO2e'!$A$20:$B$31,2,0)</f>
        <v>0.7</v>
      </c>
      <c r="X1486" s="98">
        <f t="shared" si="47"/>
        <v>11.052239733</v>
      </c>
    </row>
    <row r="1487" spans="1:24" x14ac:dyDescent="0.25">
      <c r="A1487">
        <v>2022090069</v>
      </c>
      <c r="B1487" s="95">
        <v>44816</v>
      </c>
      <c r="C1487" s="102">
        <f>YEAR(Tableau2[[#This Row],[2. date saisie]])</f>
        <v>2022</v>
      </c>
      <c r="D1487" s="102">
        <f>MONTH(Tableau2[[#This Row],[2. date saisie]])</f>
        <v>9</v>
      </c>
      <c r="E1487" s="102" t="str">
        <f t="shared" si="46"/>
        <v>09</v>
      </c>
      <c r="F1487" s="102" t="str">
        <f>_xlfn.CONCAT(Tableau2[[#This Row],[2a]],Tableau2[[#This Row],[2c]])</f>
        <v>202209</v>
      </c>
      <c r="G1487" s="96">
        <v>1551987</v>
      </c>
      <c r="H1487">
        <v>750</v>
      </c>
      <c r="I1487" s="102">
        <f>Tableau2[[#This Row],[4. poids OT (kg)]]/1000</f>
        <v>0.75</v>
      </c>
      <c r="J1487" t="s">
        <v>47</v>
      </c>
      <c r="K1487">
        <v>165</v>
      </c>
      <c r="L1487">
        <v>39570</v>
      </c>
      <c r="M1487" t="s">
        <v>115</v>
      </c>
      <c r="N1487">
        <v>91100</v>
      </c>
      <c r="O1487" t="s">
        <v>76</v>
      </c>
      <c r="P1487">
        <v>380.58600000000001</v>
      </c>
      <c r="Q1487" t="s">
        <v>116</v>
      </c>
      <c r="R1487">
        <v>1986</v>
      </c>
      <c r="S1487" t="s">
        <v>69</v>
      </c>
      <c r="T1487">
        <f>VLOOKUP(Tableau2[[#This Row],[5. type transport]],'Taux émission CO2e'!$A$5:$D$16,4,0)</f>
        <v>0.16</v>
      </c>
      <c r="U1487">
        <f>VLOOKUP(Tableau2[[#This Row],[5. type transport]],'Taux émission CO2e'!$A$5:$B$16,2,0)</f>
        <v>0.3</v>
      </c>
      <c r="V1487">
        <f>VLOOKUP(Tableau2[[#This Row],[5. type transport]],'Taux émission CO2e'!$A$20:$D$31,4,0)</f>
        <v>6.7400000000000002E-2</v>
      </c>
      <c r="W1487">
        <f>VLOOKUP(Tableau2[[#This Row],[5. type transport]],'Taux émission CO2e'!$A$20:$B$31,2,0)</f>
        <v>0.7</v>
      </c>
      <c r="X1487" s="98">
        <f t="shared" si="47"/>
        <v>27.168131610000003</v>
      </c>
    </row>
    <row r="1488" spans="1:24" x14ac:dyDescent="0.25">
      <c r="A1488">
        <v>2022090069</v>
      </c>
      <c r="B1488" s="95">
        <v>44816</v>
      </c>
      <c r="C1488" s="102">
        <f>YEAR(Tableau2[[#This Row],[2. date saisie]])</f>
        <v>2022</v>
      </c>
      <c r="D1488" s="102">
        <f>MONTH(Tableau2[[#This Row],[2. date saisie]])</f>
        <v>9</v>
      </c>
      <c r="E1488" s="102" t="str">
        <f t="shared" si="46"/>
        <v>09</v>
      </c>
      <c r="F1488" s="102" t="str">
        <f>_xlfn.CONCAT(Tableau2[[#This Row],[2a]],Tableau2[[#This Row],[2c]])</f>
        <v>202209</v>
      </c>
      <c r="G1488" s="96">
        <v>1552449</v>
      </c>
      <c r="H1488">
        <v>344</v>
      </c>
      <c r="I1488" s="102">
        <f>Tableau2[[#This Row],[4. poids OT (kg)]]/1000</f>
        <v>0.34399999999999997</v>
      </c>
      <c r="J1488" t="s">
        <v>47</v>
      </c>
      <c r="K1488">
        <v>200</v>
      </c>
      <c r="L1488">
        <v>91100</v>
      </c>
      <c r="M1488" t="s">
        <v>70</v>
      </c>
      <c r="N1488">
        <v>59810</v>
      </c>
      <c r="O1488" t="s">
        <v>104</v>
      </c>
      <c r="P1488">
        <v>248.797</v>
      </c>
      <c r="Q1488" t="s">
        <v>72</v>
      </c>
      <c r="R1488">
        <v>1969</v>
      </c>
      <c r="S1488" t="s">
        <v>69</v>
      </c>
      <c r="T1488">
        <f>VLOOKUP(Tableau2[[#This Row],[5. type transport]],'Taux émission CO2e'!$A$5:$D$16,4,0)</f>
        <v>0.16</v>
      </c>
      <c r="U1488">
        <f>VLOOKUP(Tableau2[[#This Row],[5. type transport]],'Taux émission CO2e'!$A$5:$B$16,2,0)</f>
        <v>0.3</v>
      </c>
      <c r="V1488">
        <f>VLOOKUP(Tableau2[[#This Row],[5. type transport]],'Taux émission CO2e'!$A$20:$D$31,4,0)</f>
        <v>6.7400000000000002E-2</v>
      </c>
      <c r="W1488">
        <f>VLOOKUP(Tableau2[[#This Row],[5. type transport]],'Taux émission CO2e'!$A$20:$B$31,2,0)</f>
        <v>0.7</v>
      </c>
      <c r="X1488" s="98">
        <f t="shared" si="47"/>
        <v>8.14609147024</v>
      </c>
    </row>
    <row r="1489" spans="1:24" x14ac:dyDescent="0.25">
      <c r="A1489">
        <v>2022090069</v>
      </c>
      <c r="B1489" s="95">
        <v>44816</v>
      </c>
      <c r="C1489" s="102">
        <f>YEAR(Tableau2[[#This Row],[2. date saisie]])</f>
        <v>2022</v>
      </c>
      <c r="D1489" s="102">
        <f>MONTH(Tableau2[[#This Row],[2. date saisie]])</f>
        <v>9</v>
      </c>
      <c r="E1489" s="102" t="str">
        <f t="shared" si="46"/>
        <v>09</v>
      </c>
      <c r="F1489" s="102" t="str">
        <f>_xlfn.CONCAT(Tableau2[[#This Row],[2a]],Tableau2[[#This Row],[2c]])</f>
        <v>202209</v>
      </c>
      <c r="G1489" s="96">
        <v>1552451</v>
      </c>
      <c r="H1489">
        <v>425</v>
      </c>
      <c r="I1489" s="102">
        <f>Tableau2[[#This Row],[4. poids OT (kg)]]/1000</f>
        <v>0.42499999999999999</v>
      </c>
      <c r="J1489" t="s">
        <v>47</v>
      </c>
      <c r="K1489">
        <v>200</v>
      </c>
      <c r="L1489">
        <v>91100</v>
      </c>
      <c r="M1489" t="s">
        <v>70</v>
      </c>
      <c r="N1489">
        <v>59243</v>
      </c>
      <c r="O1489" t="s">
        <v>101</v>
      </c>
      <c r="P1489">
        <v>250.57900000000001</v>
      </c>
      <c r="Q1489" t="s">
        <v>72</v>
      </c>
      <c r="R1489">
        <v>1969</v>
      </c>
      <c r="S1489" t="s">
        <v>69</v>
      </c>
      <c r="T1489">
        <f>VLOOKUP(Tableau2[[#This Row],[5. type transport]],'Taux émission CO2e'!$A$5:$D$16,4,0)</f>
        <v>0.16</v>
      </c>
      <c r="U1489">
        <f>VLOOKUP(Tableau2[[#This Row],[5. type transport]],'Taux émission CO2e'!$A$5:$B$16,2,0)</f>
        <v>0.3</v>
      </c>
      <c r="V1489">
        <f>VLOOKUP(Tableau2[[#This Row],[5. type transport]],'Taux émission CO2e'!$A$20:$D$31,4,0)</f>
        <v>6.7400000000000002E-2</v>
      </c>
      <c r="W1489">
        <f>VLOOKUP(Tableau2[[#This Row],[5. type transport]],'Taux émission CO2e'!$A$20:$B$31,2,0)</f>
        <v>0.7</v>
      </c>
      <c r="X1489" s="98">
        <f t="shared" si="47"/>
        <v>10.136296418500001</v>
      </c>
    </row>
    <row r="1490" spans="1:24" x14ac:dyDescent="0.25">
      <c r="A1490">
        <v>2022090069</v>
      </c>
      <c r="B1490" s="95">
        <v>44816</v>
      </c>
      <c r="C1490" s="102">
        <f>YEAR(Tableau2[[#This Row],[2. date saisie]])</f>
        <v>2022</v>
      </c>
      <c r="D1490" s="102">
        <f>MONTH(Tableau2[[#This Row],[2. date saisie]])</f>
        <v>9</v>
      </c>
      <c r="E1490" s="102" t="str">
        <f t="shared" si="46"/>
        <v>09</v>
      </c>
      <c r="F1490" s="102" t="str">
        <f>_xlfn.CONCAT(Tableau2[[#This Row],[2a]],Tableau2[[#This Row],[2c]])</f>
        <v>202209</v>
      </c>
      <c r="G1490" s="96">
        <v>1552452</v>
      </c>
      <c r="H1490">
        <v>344</v>
      </c>
      <c r="I1490" s="102">
        <f>Tableau2[[#This Row],[4. poids OT (kg)]]/1000</f>
        <v>0.34399999999999997</v>
      </c>
      <c r="J1490" t="s">
        <v>47</v>
      </c>
      <c r="K1490">
        <v>225</v>
      </c>
      <c r="L1490">
        <v>91100</v>
      </c>
      <c r="M1490" t="s">
        <v>70</v>
      </c>
      <c r="N1490">
        <v>26750</v>
      </c>
      <c r="O1490" t="s">
        <v>86</v>
      </c>
      <c r="P1490">
        <v>541.17999999999995</v>
      </c>
      <c r="Q1490" t="s">
        <v>72</v>
      </c>
      <c r="R1490">
        <v>1969</v>
      </c>
      <c r="S1490" t="s">
        <v>69</v>
      </c>
      <c r="T1490">
        <f>VLOOKUP(Tableau2[[#This Row],[5. type transport]],'Taux émission CO2e'!$A$5:$D$16,4,0)</f>
        <v>0.16</v>
      </c>
      <c r="U1490">
        <f>VLOOKUP(Tableau2[[#This Row],[5. type transport]],'Taux émission CO2e'!$A$5:$B$16,2,0)</f>
        <v>0.3</v>
      </c>
      <c r="V1490">
        <f>VLOOKUP(Tableau2[[#This Row],[5. type transport]],'Taux émission CO2e'!$A$20:$D$31,4,0)</f>
        <v>6.7400000000000002E-2</v>
      </c>
      <c r="W1490">
        <f>VLOOKUP(Tableau2[[#This Row],[5. type transport]],'Taux émission CO2e'!$A$20:$B$31,2,0)</f>
        <v>0.7</v>
      </c>
      <c r="X1490" s="98">
        <f t="shared" si="47"/>
        <v>17.719272265599997</v>
      </c>
    </row>
    <row r="1491" spans="1:24" x14ac:dyDescent="0.25">
      <c r="A1491">
        <v>2022090069</v>
      </c>
      <c r="B1491" s="95">
        <v>44816</v>
      </c>
      <c r="C1491" s="102">
        <f>YEAR(Tableau2[[#This Row],[2. date saisie]])</f>
        <v>2022</v>
      </c>
      <c r="D1491" s="102">
        <f>MONTH(Tableau2[[#This Row],[2. date saisie]])</f>
        <v>9</v>
      </c>
      <c r="E1491" s="102" t="str">
        <f t="shared" si="46"/>
        <v>09</v>
      </c>
      <c r="F1491" s="102" t="str">
        <f>_xlfn.CONCAT(Tableau2[[#This Row],[2a]],Tableau2[[#This Row],[2c]])</f>
        <v>202209</v>
      </c>
      <c r="G1491" s="96">
        <v>1552450</v>
      </c>
      <c r="H1491">
        <v>425</v>
      </c>
      <c r="I1491" s="102">
        <f>Tableau2[[#This Row],[4. poids OT (kg)]]/1000</f>
        <v>0.42499999999999999</v>
      </c>
      <c r="J1491" t="s">
        <v>47</v>
      </c>
      <c r="K1491">
        <v>260</v>
      </c>
      <c r="L1491">
        <v>91100</v>
      </c>
      <c r="M1491" t="s">
        <v>70</v>
      </c>
      <c r="N1491">
        <v>73490</v>
      </c>
      <c r="O1491" t="s">
        <v>181</v>
      </c>
      <c r="P1491">
        <v>539.01400000000001</v>
      </c>
      <c r="Q1491" t="s">
        <v>72</v>
      </c>
      <c r="R1491">
        <v>1969</v>
      </c>
      <c r="S1491" t="s">
        <v>69</v>
      </c>
      <c r="T1491">
        <f>VLOOKUP(Tableau2[[#This Row],[5. type transport]],'Taux émission CO2e'!$A$5:$D$16,4,0)</f>
        <v>0.16</v>
      </c>
      <c r="U1491">
        <f>VLOOKUP(Tableau2[[#This Row],[5. type transport]],'Taux émission CO2e'!$A$5:$B$16,2,0)</f>
        <v>0.3</v>
      </c>
      <c r="V1491">
        <f>VLOOKUP(Tableau2[[#This Row],[5. type transport]],'Taux émission CO2e'!$A$20:$D$31,4,0)</f>
        <v>6.7400000000000002E-2</v>
      </c>
      <c r="W1491">
        <f>VLOOKUP(Tableau2[[#This Row],[5. type transport]],'Taux émission CO2e'!$A$20:$B$31,2,0)</f>
        <v>0.7</v>
      </c>
      <c r="X1491" s="98">
        <f t="shared" si="47"/>
        <v>21.803924821000003</v>
      </c>
    </row>
    <row r="1492" spans="1:24" x14ac:dyDescent="0.25">
      <c r="A1492">
        <v>2022090069</v>
      </c>
      <c r="B1492" s="95">
        <v>44816</v>
      </c>
      <c r="C1492" s="102">
        <f>YEAR(Tableau2[[#This Row],[2. date saisie]])</f>
        <v>2022</v>
      </c>
      <c r="D1492" s="102">
        <f>MONTH(Tableau2[[#This Row],[2. date saisie]])</f>
        <v>9</v>
      </c>
      <c r="E1492" s="102" t="str">
        <f t="shared" si="46"/>
        <v>09</v>
      </c>
      <c r="F1492" s="102" t="str">
        <f>_xlfn.CONCAT(Tableau2[[#This Row],[2a]],Tableau2[[#This Row],[2c]])</f>
        <v>202209</v>
      </c>
      <c r="G1492" s="96">
        <v>1551986</v>
      </c>
      <c r="H1492">
        <v>750</v>
      </c>
      <c r="I1492" s="102">
        <f>Tableau2[[#This Row],[4. poids OT (kg)]]/1000</f>
        <v>0.75</v>
      </c>
      <c r="J1492" t="s">
        <v>46</v>
      </c>
      <c r="K1492">
        <v>450</v>
      </c>
      <c r="L1492">
        <v>67100</v>
      </c>
      <c r="M1492" t="s">
        <v>73</v>
      </c>
      <c r="N1492">
        <v>91100</v>
      </c>
      <c r="O1492" t="s">
        <v>76</v>
      </c>
      <c r="P1492">
        <v>516.47400000000005</v>
      </c>
      <c r="Q1492" t="s">
        <v>75</v>
      </c>
      <c r="R1492">
        <v>1987</v>
      </c>
      <c r="S1492" t="s">
        <v>69</v>
      </c>
      <c r="T1492">
        <f>VLOOKUP(Tableau2[[#This Row],[5. type transport]],'Taux émission CO2e'!$A$5:$D$16,4,0)</f>
        <v>0.16</v>
      </c>
      <c r="U1492">
        <f>VLOOKUP(Tableau2[[#This Row],[5. type transport]],'Taux émission CO2e'!$A$5:$B$16,2,0)</f>
        <v>0.3</v>
      </c>
      <c r="V1492">
        <f>VLOOKUP(Tableau2[[#This Row],[5. type transport]],'Taux émission CO2e'!$A$20:$D$31,4,0)</f>
        <v>6.7400000000000002E-2</v>
      </c>
      <c r="W1492">
        <f>VLOOKUP(Tableau2[[#This Row],[5. type transport]],'Taux émission CO2e'!$A$20:$B$31,2,0)</f>
        <v>0.7</v>
      </c>
      <c r="X1492" s="98">
        <f t="shared" si="47"/>
        <v>36.868496490000012</v>
      </c>
    </row>
    <row r="1493" spans="1:24" x14ac:dyDescent="0.25">
      <c r="A1493">
        <v>2022090069</v>
      </c>
      <c r="B1493" s="95">
        <v>44816</v>
      </c>
      <c r="C1493" s="102">
        <f>YEAR(Tableau2[[#This Row],[2. date saisie]])</f>
        <v>2022</v>
      </c>
      <c r="D1493" s="102">
        <f>MONTH(Tableau2[[#This Row],[2. date saisie]])</f>
        <v>9</v>
      </c>
      <c r="E1493" s="102" t="str">
        <f t="shared" si="46"/>
        <v>09</v>
      </c>
      <c r="F1493" s="102" t="str">
        <f>_xlfn.CONCAT(Tableau2[[#This Row],[2a]],Tableau2[[#This Row],[2c]])</f>
        <v>202209</v>
      </c>
      <c r="G1493" s="96">
        <v>1551332</v>
      </c>
      <c r="H1493">
        <v>900</v>
      </c>
      <c r="I1493" s="102">
        <f>Tableau2[[#This Row],[4. poids OT (kg)]]/1000</f>
        <v>0.9</v>
      </c>
      <c r="J1493" t="s">
        <v>47</v>
      </c>
      <c r="K1493">
        <v>470</v>
      </c>
      <c r="L1493">
        <v>13000</v>
      </c>
      <c r="M1493" t="s">
        <v>184</v>
      </c>
      <c r="N1493">
        <v>91100</v>
      </c>
      <c r="O1493" t="s">
        <v>76</v>
      </c>
      <c r="P1493">
        <v>740.09799999999996</v>
      </c>
      <c r="Q1493" t="s">
        <v>185</v>
      </c>
      <c r="R1493">
        <v>1976</v>
      </c>
      <c r="S1493" t="s">
        <v>69</v>
      </c>
      <c r="T1493">
        <f>VLOOKUP(Tableau2[[#This Row],[5. type transport]],'Taux émission CO2e'!$A$5:$D$16,4,0)</f>
        <v>0.16</v>
      </c>
      <c r="U1493">
        <f>VLOOKUP(Tableau2[[#This Row],[5. type transport]],'Taux émission CO2e'!$A$5:$B$16,2,0)</f>
        <v>0.3</v>
      </c>
      <c r="V1493">
        <f>VLOOKUP(Tableau2[[#This Row],[5. type transport]],'Taux émission CO2e'!$A$20:$D$31,4,0)</f>
        <v>6.7400000000000002E-2</v>
      </c>
      <c r="W1493">
        <f>VLOOKUP(Tableau2[[#This Row],[5. type transport]],'Taux émission CO2e'!$A$20:$B$31,2,0)</f>
        <v>0.7</v>
      </c>
      <c r="X1493" s="98">
        <f t="shared" si="47"/>
        <v>63.398274875999995</v>
      </c>
    </row>
    <row r="1494" spans="1:24" x14ac:dyDescent="0.25">
      <c r="A1494">
        <v>2022090069</v>
      </c>
      <c r="B1494" s="95">
        <v>44817</v>
      </c>
      <c r="C1494" s="102">
        <f>YEAR(Tableau2[[#This Row],[2. date saisie]])</f>
        <v>2022</v>
      </c>
      <c r="D1494" s="102">
        <f>MONTH(Tableau2[[#This Row],[2. date saisie]])</f>
        <v>9</v>
      </c>
      <c r="E1494" s="102" t="str">
        <f t="shared" si="46"/>
        <v>09</v>
      </c>
      <c r="F1494" s="102" t="str">
        <f>_xlfn.CONCAT(Tableau2[[#This Row],[2a]],Tableau2[[#This Row],[2c]])</f>
        <v>202209</v>
      </c>
      <c r="G1494" s="96">
        <v>1552323</v>
      </c>
      <c r="H1494">
        <v>135</v>
      </c>
      <c r="I1494" s="102">
        <f>Tableau2[[#This Row],[4. poids OT (kg)]]/1000</f>
        <v>0.13500000000000001</v>
      </c>
      <c r="J1494" t="s">
        <v>47</v>
      </c>
      <c r="K1494">
        <v>195</v>
      </c>
      <c r="L1494">
        <v>33520</v>
      </c>
      <c r="M1494" t="s">
        <v>236</v>
      </c>
      <c r="N1494">
        <v>91100</v>
      </c>
      <c r="O1494" t="s">
        <v>76</v>
      </c>
      <c r="P1494">
        <v>577.11099999999999</v>
      </c>
      <c r="Q1494" t="s">
        <v>237</v>
      </c>
      <c r="R1494">
        <v>1976</v>
      </c>
      <c r="S1494" t="s">
        <v>69</v>
      </c>
      <c r="T1494">
        <f>VLOOKUP(Tableau2[[#This Row],[5. type transport]],'Taux émission CO2e'!$A$5:$D$16,4,0)</f>
        <v>0.16</v>
      </c>
      <c r="U1494">
        <f>VLOOKUP(Tableau2[[#This Row],[5. type transport]],'Taux émission CO2e'!$A$5:$B$16,2,0)</f>
        <v>0.3</v>
      </c>
      <c r="V1494">
        <f>VLOOKUP(Tableau2[[#This Row],[5. type transport]],'Taux émission CO2e'!$A$20:$D$31,4,0)</f>
        <v>6.7400000000000002E-2</v>
      </c>
      <c r="W1494">
        <f>VLOOKUP(Tableau2[[#This Row],[5. type transport]],'Taux émission CO2e'!$A$20:$B$31,2,0)</f>
        <v>0.7</v>
      </c>
      <c r="X1494" s="98">
        <f t="shared" si="47"/>
        <v>7.4154723723</v>
      </c>
    </row>
    <row r="1495" spans="1:24" x14ac:dyDescent="0.25">
      <c r="A1495">
        <v>2022090069</v>
      </c>
      <c r="B1495" s="95">
        <v>44817</v>
      </c>
      <c r="C1495" s="102">
        <f>YEAR(Tableau2[[#This Row],[2. date saisie]])</f>
        <v>2022</v>
      </c>
      <c r="D1495" s="102">
        <f>MONTH(Tableau2[[#This Row],[2. date saisie]])</f>
        <v>9</v>
      </c>
      <c r="E1495" s="102" t="str">
        <f t="shared" si="46"/>
        <v>09</v>
      </c>
      <c r="F1495" s="102" t="str">
        <f>_xlfn.CONCAT(Tableau2[[#This Row],[2a]],Tableau2[[#This Row],[2c]])</f>
        <v>202209</v>
      </c>
      <c r="G1495" s="96">
        <v>1553221</v>
      </c>
      <c r="H1495">
        <v>344</v>
      </c>
      <c r="I1495" s="102">
        <f>Tableau2[[#This Row],[4. poids OT (kg)]]/1000</f>
        <v>0.34399999999999997</v>
      </c>
      <c r="J1495" t="s">
        <v>46</v>
      </c>
      <c r="K1495">
        <v>200</v>
      </c>
      <c r="L1495">
        <v>91100</v>
      </c>
      <c r="M1495" t="s">
        <v>70</v>
      </c>
      <c r="N1495">
        <v>59810</v>
      </c>
      <c r="O1495" t="s">
        <v>104</v>
      </c>
      <c r="P1495">
        <v>248.797</v>
      </c>
      <c r="Q1495" t="s">
        <v>72</v>
      </c>
      <c r="R1495">
        <v>1969</v>
      </c>
      <c r="S1495" t="s">
        <v>69</v>
      </c>
      <c r="T1495">
        <f>VLOOKUP(Tableau2[[#This Row],[5. type transport]],'Taux émission CO2e'!$A$5:$D$16,4,0)</f>
        <v>0.16</v>
      </c>
      <c r="U1495">
        <f>VLOOKUP(Tableau2[[#This Row],[5. type transport]],'Taux émission CO2e'!$A$5:$B$16,2,0)</f>
        <v>0.3</v>
      </c>
      <c r="V1495">
        <f>VLOOKUP(Tableau2[[#This Row],[5. type transport]],'Taux émission CO2e'!$A$20:$D$31,4,0)</f>
        <v>6.7400000000000002E-2</v>
      </c>
      <c r="W1495">
        <f>VLOOKUP(Tableau2[[#This Row],[5. type transport]],'Taux émission CO2e'!$A$20:$B$31,2,0)</f>
        <v>0.7</v>
      </c>
      <c r="X1495" s="98">
        <f t="shared" si="47"/>
        <v>8.14609147024</v>
      </c>
    </row>
    <row r="1496" spans="1:24" x14ac:dyDescent="0.25">
      <c r="A1496">
        <v>2022090069</v>
      </c>
      <c r="B1496" s="95">
        <v>44817</v>
      </c>
      <c r="C1496" s="102">
        <f>YEAR(Tableau2[[#This Row],[2. date saisie]])</f>
        <v>2022</v>
      </c>
      <c r="D1496" s="102">
        <f>MONTH(Tableau2[[#This Row],[2. date saisie]])</f>
        <v>9</v>
      </c>
      <c r="E1496" s="102" t="str">
        <f t="shared" si="46"/>
        <v>09</v>
      </c>
      <c r="F1496" s="102" t="str">
        <f>_xlfn.CONCAT(Tableau2[[#This Row],[2a]],Tableau2[[#This Row],[2c]])</f>
        <v>202209</v>
      </c>
      <c r="G1496" s="96">
        <v>1553222</v>
      </c>
      <c r="H1496">
        <v>428</v>
      </c>
      <c r="I1496" s="102">
        <f>Tableau2[[#This Row],[4. poids OT (kg)]]/1000</f>
        <v>0.42799999999999999</v>
      </c>
      <c r="J1496" t="s">
        <v>46</v>
      </c>
      <c r="K1496">
        <v>210</v>
      </c>
      <c r="L1496">
        <v>91100</v>
      </c>
      <c r="M1496" t="s">
        <v>70</v>
      </c>
      <c r="N1496">
        <v>8090</v>
      </c>
      <c r="O1496" t="s">
        <v>81</v>
      </c>
      <c r="P1496">
        <v>256.911</v>
      </c>
      <c r="Q1496" t="s">
        <v>72</v>
      </c>
      <c r="R1496">
        <v>1969</v>
      </c>
      <c r="S1496" t="s">
        <v>69</v>
      </c>
      <c r="T1496">
        <f>VLOOKUP(Tableau2[[#This Row],[5. type transport]],'Taux émission CO2e'!$A$5:$D$16,4,0)</f>
        <v>0.16</v>
      </c>
      <c r="U1496">
        <f>VLOOKUP(Tableau2[[#This Row],[5. type transport]],'Taux émission CO2e'!$A$5:$B$16,2,0)</f>
        <v>0.3</v>
      </c>
      <c r="V1496">
        <f>VLOOKUP(Tableau2[[#This Row],[5. type transport]],'Taux émission CO2e'!$A$20:$D$31,4,0)</f>
        <v>6.7400000000000002E-2</v>
      </c>
      <c r="W1496">
        <f>VLOOKUP(Tableau2[[#This Row],[5. type transport]],'Taux émission CO2e'!$A$20:$B$31,2,0)</f>
        <v>0.7</v>
      </c>
      <c r="X1496" s="98">
        <f t="shared" si="47"/>
        <v>10.465793683439999</v>
      </c>
    </row>
    <row r="1497" spans="1:24" x14ac:dyDescent="0.25">
      <c r="A1497">
        <v>2022090069</v>
      </c>
      <c r="B1497" s="95">
        <v>44817</v>
      </c>
      <c r="C1497" s="102">
        <f>YEAR(Tableau2[[#This Row],[2. date saisie]])</f>
        <v>2022</v>
      </c>
      <c r="D1497" s="102">
        <f>MONTH(Tableau2[[#This Row],[2. date saisie]])</f>
        <v>9</v>
      </c>
      <c r="E1497" s="102" t="str">
        <f t="shared" si="46"/>
        <v>09</v>
      </c>
      <c r="F1497" s="102" t="str">
        <f>_xlfn.CONCAT(Tableau2[[#This Row],[2a]],Tableau2[[#This Row],[2c]])</f>
        <v>202209</v>
      </c>
      <c r="G1497" s="96">
        <v>1553223</v>
      </c>
      <c r="H1497">
        <v>681</v>
      </c>
      <c r="I1497" s="102">
        <f>Tableau2[[#This Row],[4. poids OT (kg)]]/1000</f>
        <v>0.68100000000000005</v>
      </c>
      <c r="J1497" t="s">
        <v>47</v>
      </c>
      <c r="K1497">
        <v>380</v>
      </c>
      <c r="L1497">
        <v>91100</v>
      </c>
      <c r="M1497" t="s">
        <v>70</v>
      </c>
      <c r="N1497">
        <v>66000</v>
      </c>
      <c r="O1497" t="s">
        <v>71</v>
      </c>
      <c r="P1497">
        <v>837.41300000000001</v>
      </c>
      <c r="Q1497" t="s">
        <v>72</v>
      </c>
      <c r="R1497">
        <v>1969</v>
      </c>
      <c r="S1497" t="s">
        <v>69</v>
      </c>
      <c r="T1497">
        <f>VLOOKUP(Tableau2[[#This Row],[5. type transport]],'Taux émission CO2e'!$A$5:$D$16,4,0)</f>
        <v>0.16</v>
      </c>
      <c r="U1497">
        <f>VLOOKUP(Tableau2[[#This Row],[5. type transport]],'Taux émission CO2e'!$A$5:$B$16,2,0)</f>
        <v>0.3</v>
      </c>
      <c r="V1497">
        <f>VLOOKUP(Tableau2[[#This Row],[5. type transport]],'Taux émission CO2e'!$A$20:$D$31,4,0)</f>
        <v>6.7400000000000002E-2</v>
      </c>
      <c r="W1497">
        <f>VLOOKUP(Tableau2[[#This Row],[5. type transport]],'Taux émission CO2e'!$A$20:$B$31,2,0)</f>
        <v>0.7</v>
      </c>
      <c r="X1497" s="98">
        <f t="shared" si="47"/>
        <v>54.279084120540006</v>
      </c>
    </row>
    <row r="1498" spans="1:24" x14ac:dyDescent="0.25">
      <c r="A1498">
        <v>2022090069</v>
      </c>
      <c r="B1498" s="95">
        <v>44818</v>
      </c>
      <c r="C1498" s="102">
        <f>YEAR(Tableau2[[#This Row],[2. date saisie]])</f>
        <v>2022</v>
      </c>
      <c r="D1498" s="102">
        <f>MONTH(Tableau2[[#This Row],[2. date saisie]])</f>
        <v>9</v>
      </c>
      <c r="E1498" s="102" t="str">
        <f t="shared" si="46"/>
        <v>09</v>
      </c>
      <c r="F1498" s="102" t="str">
        <f>_xlfn.CONCAT(Tableau2[[#This Row],[2a]],Tableau2[[#This Row],[2c]])</f>
        <v>202209</v>
      </c>
      <c r="G1498" s="96">
        <v>1552768</v>
      </c>
      <c r="H1498">
        <v>90</v>
      </c>
      <c r="I1498" s="102">
        <f>Tableau2[[#This Row],[4. poids OT (kg)]]/1000</f>
        <v>0.09</v>
      </c>
      <c r="J1498" t="s">
        <v>46</v>
      </c>
      <c r="K1498">
        <v>80</v>
      </c>
      <c r="L1498">
        <v>93380</v>
      </c>
      <c r="M1498" t="s">
        <v>241</v>
      </c>
      <c r="N1498">
        <v>91100</v>
      </c>
      <c r="O1498" t="s">
        <v>76</v>
      </c>
      <c r="P1498">
        <v>55.667000000000002</v>
      </c>
      <c r="Q1498" t="s">
        <v>242</v>
      </c>
      <c r="R1498">
        <v>1976</v>
      </c>
      <c r="S1498" t="s">
        <v>69</v>
      </c>
      <c r="T1498">
        <f>VLOOKUP(Tableau2[[#This Row],[5. type transport]],'Taux émission CO2e'!$A$5:$D$16,4,0)</f>
        <v>0.16</v>
      </c>
      <c r="U1498">
        <f>VLOOKUP(Tableau2[[#This Row],[5. type transport]],'Taux émission CO2e'!$A$5:$B$16,2,0)</f>
        <v>0.3</v>
      </c>
      <c r="V1498">
        <f>VLOOKUP(Tableau2[[#This Row],[5. type transport]],'Taux émission CO2e'!$A$20:$D$31,4,0)</f>
        <v>6.7400000000000002E-2</v>
      </c>
      <c r="W1498">
        <f>VLOOKUP(Tableau2[[#This Row],[5. type transport]],'Taux émission CO2e'!$A$20:$B$31,2,0)</f>
        <v>0.7</v>
      </c>
      <c r="X1498" s="98">
        <f t="shared" si="47"/>
        <v>0.47685465540000005</v>
      </c>
    </row>
    <row r="1499" spans="1:24" x14ac:dyDescent="0.25">
      <c r="A1499">
        <v>2022090069</v>
      </c>
      <c r="B1499" s="95">
        <v>44818</v>
      </c>
      <c r="C1499" s="102">
        <f>YEAR(Tableau2[[#This Row],[2. date saisie]])</f>
        <v>2022</v>
      </c>
      <c r="D1499" s="102">
        <f>MONTH(Tableau2[[#This Row],[2. date saisie]])</f>
        <v>9</v>
      </c>
      <c r="E1499" s="102" t="str">
        <f t="shared" si="46"/>
        <v>09</v>
      </c>
      <c r="F1499" s="102" t="str">
        <f>_xlfn.CONCAT(Tableau2[[#This Row],[2a]],Tableau2[[#This Row],[2c]])</f>
        <v>202209</v>
      </c>
      <c r="G1499" s="96">
        <v>1552798</v>
      </c>
      <c r="H1499">
        <v>320</v>
      </c>
      <c r="I1499" s="102">
        <f>Tableau2[[#This Row],[4. poids OT (kg)]]/1000</f>
        <v>0.32</v>
      </c>
      <c r="J1499" t="s">
        <v>47</v>
      </c>
      <c r="K1499">
        <v>200</v>
      </c>
      <c r="L1499">
        <v>76380</v>
      </c>
      <c r="M1499" t="s">
        <v>216</v>
      </c>
      <c r="N1499">
        <v>91100</v>
      </c>
      <c r="O1499" t="s">
        <v>76</v>
      </c>
      <c r="P1499">
        <v>173.22</v>
      </c>
      <c r="Q1499" t="s">
        <v>217</v>
      </c>
      <c r="R1499">
        <v>1997</v>
      </c>
      <c r="S1499" t="s">
        <v>78</v>
      </c>
      <c r="T1499">
        <f>VLOOKUP(Tableau2[[#This Row],[5. type transport]],'Taux émission CO2e'!$A$5:$D$16,4,0)</f>
        <v>0.16</v>
      </c>
      <c r="U1499">
        <f>VLOOKUP(Tableau2[[#This Row],[5. type transport]],'Taux émission CO2e'!$A$5:$B$16,2,0)</f>
        <v>0.3</v>
      </c>
      <c r="V1499">
        <f>VLOOKUP(Tableau2[[#This Row],[5. type transport]],'Taux émission CO2e'!$A$20:$D$31,4,0)</f>
        <v>6.7400000000000002E-2</v>
      </c>
      <c r="W1499">
        <f>VLOOKUP(Tableau2[[#This Row],[5. type transport]],'Taux émission CO2e'!$A$20:$B$31,2,0)</f>
        <v>0.7</v>
      </c>
      <c r="X1499" s="98">
        <f t="shared" si="47"/>
        <v>5.2758654719999996</v>
      </c>
    </row>
    <row r="1500" spans="1:24" x14ac:dyDescent="0.25">
      <c r="A1500">
        <v>2022090069</v>
      </c>
      <c r="B1500" s="95">
        <v>44818</v>
      </c>
      <c r="C1500" s="102">
        <f>YEAR(Tableau2[[#This Row],[2. date saisie]])</f>
        <v>2022</v>
      </c>
      <c r="D1500" s="102">
        <f>MONTH(Tableau2[[#This Row],[2. date saisie]])</f>
        <v>9</v>
      </c>
      <c r="E1500" s="102" t="str">
        <f t="shared" si="46"/>
        <v>09</v>
      </c>
      <c r="F1500" s="102" t="str">
        <f>_xlfn.CONCAT(Tableau2[[#This Row],[2a]],Tableau2[[#This Row],[2c]])</f>
        <v>202209</v>
      </c>
      <c r="G1500" s="96">
        <v>1553232</v>
      </c>
      <c r="H1500">
        <v>310</v>
      </c>
      <c r="I1500" s="102">
        <f>Tableau2[[#This Row],[4. poids OT (kg)]]/1000</f>
        <v>0.31</v>
      </c>
      <c r="J1500" t="s">
        <v>47</v>
      </c>
      <c r="K1500">
        <v>200</v>
      </c>
      <c r="L1500">
        <v>59200</v>
      </c>
      <c r="M1500" t="s">
        <v>218</v>
      </c>
      <c r="N1500">
        <v>91100</v>
      </c>
      <c r="O1500" t="s">
        <v>76</v>
      </c>
      <c r="P1500">
        <v>266.87799999999999</v>
      </c>
      <c r="Q1500" t="s">
        <v>219</v>
      </c>
      <c r="R1500">
        <v>1970</v>
      </c>
      <c r="S1500" t="s">
        <v>78</v>
      </c>
      <c r="T1500">
        <f>VLOOKUP(Tableau2[[#This Row],[5. type transport]],'Taux émission CO2e'!$A$5:$D$16,4,0)</f>
        <v>0.16</v>
      </c>
      <c r="U1500">
        <f>VLOOKUP(Tableau2[[#This Row],[5. type transport]],'Taux émission CO2e'!$A$5:$B$16,2,0)</f>
        <v>0.3</v>
      </c>
      <c r="V1500">
        <f>VLOOKUP(Tableau2[[#This Row],[5. type transport]],'Taux émission CO2e'!$A$20:$D$31,4,0)</f>
        <v>6.7400000000000002E-2</v>
      </c>
      <c r="W1500">
        <f>VLOOKUP(Tableau2[[#This Row],[5. type transport]],'Taux émission CO2e'!$A$20:$B$31,2,0)</f>
        <v>0.7</v>
      </c>
      <c r="X1500" s="98">
        <f t="shared" si="47"/>
        <v>7.8744488923999993</v>
      </c>
    </row>
    <row r="1501" spans="1:24" x14ac:dyDescent="0.25">
      <c r="A1501">
        <v>2022090069</v>
      </c>
      <c r="B1501" s="95">
        <v>44819</v>
      </c>
      <c r="C1501" s="102">
        <f>YEAR(Tableau2[[#This Row],[2. date saisie]])</f>
        <v>2022</v>
      </c>
      <c r="D1501" s="102">
        <f>MONTH(Tableau2[[#This Row],[2. date saisie]])</f>
        <v>9</v>
      </c>
      <c r="E1501" s="102" t="str">
        <f t="shared" si="46"/>
        <v>09</v>
      </c>
      <c r="F1501" s="102" t="str">
        <f>_xlfn.CONCAT(Tableau2[[#This Row],[2a]],Tableau2[[#This Row],[2c]])</f>
        <v>202209</v>
      </c>
      <c r="G1501" s="96">
        <v>1554476</v>
      </c>
      <c r="H1501">
        <v>212</v>
      </c>
      <c r="I1501" s="102">
        <f>Tableau2[[#This Row],[4. poids OT (kg)]]/1000</f>
        <v>0.21199999999999999</v>
      </c>
      <c r="J1501" t="s">
        <v>39</v>
      </c>
      <c r="K1501">
        <v>80</v>
      </c>
      <c r="L1501">
        <v>91100</v>
      </c>
      <c r="M1501" t="s">
        <v>70</v>
      </c>
      <c r="N1501">
        <v>94440</v>
      </c>
      <c r="O1501" t="s">
        <v>120</v>
      </c>
      <c r="P1501">
        <v>34.085999999999999</v>
      </c>
      <c r="Q1501" t="s">
        <v>72</v>
      </c>
      <c r="R1501">
        <v>1969</v>
      </c>
      <c r="S1501" t="s">
        <v>69</v>
      </c>
      <c r="T1501">
        <f>VLOOKUP(Tableau2[[#This Row],[5. type transport]],'Taux émission CO2e'!$A$5:$D$16,4,0)</f>
        <v>0.24099999999999999</v>
      </c>
      <c r="U1501">
        <f>VLOOKUP(Tableau2[[#This Row],[5. type transport]],'Taux émission CO2e'!$A$5:$B$16,2,0)</f>
        <v>1</v>
      </c>
      <c r="V1501">
        <f>VLOOKUP(Tableau2[[#This Row],[5. type transport]],'Taux émission CO2e'!$A$20:$D$31,4,0)</f>
        <v>0</v>
      </c>
      <c r="W1501">
        <f>VLOOKUP(Tableau2[[#This Row],[5. type transport]],'Taux émission CO2e'!$A$20:$B$31,2,0)</f>
        <v>0</v>
      </c>
      <c r="X1501" s="98">
        <f t="shared" si="47"/>
        <v>1.7415219119999998</v>
      </c>
    </row>
    <row r="1502" spans="1:24" x14ac:dyDescent="0.25">
      <c r="A1502">
        <v>2022090069</v>
      </c>
      <c r="B1502" s="95">
        <v>44819</v>
      </c>
      <c r="C1502" s="102">
        <f>YEAR(Tableau2[[#This Row],[2. date saisie]])</f>
        <v>2022</v>
      </c>
      <c r="D1502" s="102">
        <f>MONTH(Tableau2[[#This Row],[2. date saisie]])</f>
        <v>9</v>
      </c>
      <c r="E1502" s="102" t="str">
        <f t="shared" si="46"/>
        <v>09</v>
      </c>
      <c r="F1502" s="102" t="str">
        <f>_xlfn.CONCAT(Tableau2[[#This Row],[2a]],Tableau2[[#This Row],[2c]])</f>
        <v>202209</v>
      </c>
      <c r="G1502" s="96">
        <v>1553705</v>
      </c>
      <c r="H1502">
        <v>220</v>
      </c>
      <c r="I1502" s="102">
        <f>Tableau2[[#This Row],[4. poids OT (kg)]]/1000</f>
        <v>0.22</v>
      </c>
      <c r="J1502" t="s">
        <v>46</v>
      </c>
      <c r="K1502">
        <v>125</v>
      </c>
      <c r="L1502">
        <v>87000</v>
      </c>
      <c r="M1502" t="s">
        <v>229</v>
      </c>
      <c r="N1502">
        <v>91100</v>
      </c>
      <c r="O1502" t="s">
        <v>76</v>
      </c>
      <c r="P1502">
        <v>389.06299999999999</v>
      </c>
      <c r="Q1502" t="s">
        <v>230</v>
      </c>
      <c r="R1502">
        <v>1965</v>
      </c>
      <c r="S1502" t="s">
        <v>78</v>
      </c>
      <c r="T1502">
        <f>VLOOKUP(Tableau2[[#This Row],[5. type transport]],'Taux émission CO2e'!$A$5:$D$16,4,0)</f>
        <v>0.16</v>
      </c>
      <c r="U1502">
        <f>VLOOKUP(Tableau2[[#This Row],[5. type transport]],'Taux émission CO2e'!$A$5:$B$16,2,0)</f>
        <v>0.3</v>
      </c>
      <c r="V1502">
        <f>VLOOKUP(Tableau2[[#This Row],[5. type transport]],'Taux émission CO2e'!$A$20:$D$31,4,0)</f>
        <v>6.7400000000000002E-2</v>
      </c>
      <c r="W1502">
        <f>VLOOKUP(Tableau2[[#This Row],[5. type transport]],'Taux émission CO2e'!$A$20:$B$31,2,0)</f>
        <v>0.7</v>
      </c>
      <c r="X1502" s="98">
        <f t="shared" si="47"/>
        <v>8.1468235948000007</v>
      </c>
    </row>
    <row r="1503" spans="1:24" x14ac:dyDescent="0.25">
      <c r="A1503">
        <v>2022090069</v>
      </c>
      <c r="B1503" s="95">
        <v>44819</v>
      </c>
      <c r="C1503" s="102">
        <f>YEAR(Tableau2[[#This Row],[2. date saisie]])</f>
        <v>2022</v>
      </c>
      <c r="D1503" s="102">
        <f>MONTH(Tableau2[[#This Row],[2. date saisie]])</f>
        <v>9</v>
      </c>
      <c r="E1503" s="102" t="str">
        <f t="shared" si="46"/>
        <v>09</v>
      </c>
      <c r="F1503" s="102" t="str">
        <f>_xlfn.CONCAT(Tableau2[[#This Row],[2a]],Tableau2[[#This Row],[2c]])</f>
        <v>202209</v>
      </c>
      <c r="G1503" s="96">
        <v>1553710</v>
      </c>
      <c r="H1503">
        <v>345</v>
      </c>
      <c r="I1503" s="102">
        <f>Tableau2[[#This Row],[4. poids OT (kg)]]/1000</f>
        <v>0.34499999999999997</v>
      </c>
      <c r="J1503" t="s">
        <v>47</v>
      </c>
      <c r="K1503">
        <v>140</v>
      </c>
      <c r="L1503">
        <v>80090</v>
      </c>
      <c r="M1503" t="s">
        <v>214</v>
      </c>
      <c r="N1503">
        <v>91100</v>
      </c>
      <c r="O1503" t="s">
        <v>76</v>
      </c>
      <c r="P1503">
        <v>186.81399999999999</v>
      </c>
      <c r="Q1503" t="s">
        <v>215</v>
      </c>
      <c r="R1503">
        <v>1999</v>
      </c>
      <c r="S1503" t="s">
        <v>69</v>
      </c>
      <c r="T1503">
        <f>VLOOKUP(Tableau2[[#This Row],[5. type transport]],'Taux émission CO2e'!$A$5:$D$16,4,0)</f>
        <v>0.16</v>
      </c>
      <c r="U1503">
        <f>VLOOKUP(Tableau2[[#This Row],[5. type transport]],'Taux émission CO2e'!$A$5:$B$16,2,0)</f>
        <v>0.3</v>
      </c>
      <c r="V1503">
        <f>VLOOKUP(Tableau2[[#This Row],[5. type transport]],'Taux émission CO2e'!$A$20:$D$31,4,0)</f>
        <v>6.7400000000000002E-2</v>
      </c>
      <c r="W1503">
        <f>VLOOKUP(Tableau2[[#This Row],[5. type transport]],'Taux émission CO2e'!$A$20:$B$31,2,0)</f>
        <v>0.7</v>
      </c>
      <c r="X1503" s="98">
        <f t="shared" si="47"/>
        <v>6.1344299993999991</v>
      </c>
    </row>
    <row r="1504" spans="1:24" x14ac:dyDescent="0.25">
      <c r="A1504">
        <v>2022090069</v>
      </c>
      <c r="B1504" s="95">
        <v>44819</v>
      </c>
      <c r="C1504" s="102">
        <f>YEAR(Tableau2[[#This Row],[2. date saisie]])</f>
        <v>2022</v>
      </c>
      <c r="D1504" s="102">
        <f>MONTH(Tableau2[[#This Row],[2. date saisie]])</f>
        <v>9</v>
      </c>
      <c r="E1504" s="102" t="str">
        <f t="shared" si="46"/>
        <v>09</v>
      </c>
      <c r="F1504" s="102" t="str">
        <f>_xlfn.CONCAT(Tableau2[[#This Row],[2a]],Tableau2[[#This Row],[2c]])</f>
        <v>202209</v>
      </c>
      <c r="G1504" s="96">
        <v>1552848</v>
      </c>
      <c r="H1504">
        <v>429</v>
      </c>
      <c r="I1504" s="102">
        <f>Tableau2[[#This Row],[4. poids OT (kg)]]/1000</f>
        <v>0.42899999999999999</v>
      </c>
      <c r="J1504" t="s">
        <v>46</v>
      </c>
      <c r="K1504">
        <v>195</v>
      </c>
      <c r="L1504">
        <v>73490</v>
      </c>
      <c r="M1504" t="s">
        <v>204</v>
      </c>
      <c r="N1504">
        <v>91100</v>
      </c>
      <c r="O1504" t="s">
        <v>76</v>
      </c>
      <c r="P1504">
        <v>537.70799999999997</v>
      </c>
      <c r="Q1504" t="s">
        <v>205</v>
      </c>
      <c r="R1504">
        <v>1990</v>
      </c>
      <c r="S1504" t="s">
        <v>78</v>
      </c>
      <c r="T1504">
        <f>VLOOKUP(Tableau2[[#This Row],[5. type transport]],'Taux émission CO2e'!$A$5:$D$16,4,0)</f>
        <v>0.16</v>
      </c>
      <c r="U1504">
        <f>VLOOKUP(Tableau2[[#This Row],[5. type transport]],'Taux émission CO2e'!$A$5:$B$16,2,0)</f>
        <v>0.3</v>
      </c>
      <c r="V1504">
        <f>VLOOKUP(Tableau2[[#This Row],[5. type transport]],'Taux émission CO2e'!$A$20:$D$31,4,0)</f>
        <v>6.7400000000000002E-2</v>
      </c>
      <c r="W1504">
        <f>VLOOKUP(Tableau2[[#This Row],[5. type transport]],'Taux émission CO2e'!$A$20:$B$31,2,0)</f>
        <v>0.7</v>
      </c>
      <c r="X1504" s="98">
        <f t="shared" si="47"/>
        <v>21.955811351759998</v>
      </c>
    </row>
    <row r="1505" spans="1:24" x14ac:dyDescent="0.25">
      <c r="A1505">
        <v>2022090069</v>
      </c>
      <c r="B1505" s="95">
        <v>44819</v>
      </c>
      <c r="C1505" s="102">
        <f>YEAR(Tableau2[[#This Row],[2. date saisie]])</f>
        <v>2022</v>
      </c>
      <c r="D1505" s="102">
        <f>MONTH(Tableau2[[#This Row],[2. date saisie]])</f>
        <v>9</v>
      </c>
      <c r="E1505" s="102" t="str">
        <f t="shared" si="46"/>
        <v>09</v>
      </c>
      <c r="F1505" s="102" t="str">
        <f>_xlfn.CONCAT(Tableau2[[#This Row],[2a]],Tableau2[[#This Row],[2c]])</f>
        <v>202209</v>
      </c>
      <c r="G1505" s="96">
        <v>1554401</v>
      </c>
      <c r="H1505">
        <v>533</v>
      </c>
      <c r="I1505" s="102">
        <f>Tableau2[[#This Row],[4. poids OT (kg)]]/1000</f>
        <v>0.53300000000000003</v>
      </c>
      <c r="J1505" t="s">
        <v>47</v>
      </c>
      <c r="K1505">
        <v>234</v>
      </c>
      <c r="L1505">
        <v>91100</v>
      </c>
      <c r="M1505" t="s">
        <v>70</v>
      </c>
      <c r="N1505">
        <v>62780</v>
      </c>
      <c r="O1505" t="s">
        <v>102</v>
      </c>
      <c r="P1505">
        <v>280.69799999999998</v>
      </c>
      <c r="Q1505" t="s">
        <v>72</v>
      </c>
      <c r="R1505">
        <v>1969</v>
      </c>
      <c r="S1505" t="s">
        <v>69</v>
      </c>
      <c r="T1505">
        <f>VLOOKUP(Tableau2[[#This Row],[5. type transport]],'Taux émission CO2e'!$A$5:$D$16,4,0)</f>
        <v>0.16</v>
      </c>
      <c r="U1505">
        <f>VLOOKUP(Tableau2[[#This Row],[5. type transport]],'Taux émission CO2e'!$A$5:$B$16,2,0)</f>
        <v>0.3</v>
      </c>
      <c r="V1505">
        <f>VLOOKUP(Tableau2[[#This Row],[5. type transport]],'Taux émission CO2e'!$A$20:$D$31,4,0)</f>
        <v>6.7400000000000002E-2</v>
      </c>
      <c r="W1505">
        <f>VLOOKUP(Tableau2[[#This Row],[5. type transport]],'Taux émission CO2e'!$A$20:$B$31,2,0)</f>
        <v>0.7</v>
      </c>
      <c r="X1505" s="98">
        <f t="shared" si="47"/>
        <v>14.24007339612</v>
      </c>
    </row>
    <row r="1506" spans="1:24" x14ac:dyDescent="0.25">
      <c r="A1506">
        <v>2022090069</v>
      </c>
      <c r="B1506" s="95">
        <v>44819</v>
      </c>
      <c r="C1506" s="102">
        <f>YEAR(Tableau2[[#This Row],[2. date saisie]])</f>
        <v>2022</v>
      </c>
      <c r="D1506" s="102">
        <f>MONTH(Tableau2[[#This Row],[2. date saisie]])</f>
        <v>9</v>
      </c>
      <c r="E1506" s="102" t="str">
        <f t="shared" si="46"/>
        <v>09</v>
      </c>
      <c r="F1506" s="102" t="str">
        <f>_xlfn.CONCAT(Tableau2[[#This Row],[2a]],Tableau2[[#This Row],[2c]])</f>
        <v>202209</v>
      </c>
      <c r="G1506" s="96">
        <v>1553772</v>
      </c>
      <c r="H1506">
        <v>300</v>
      </c>
      <c r="I1506" s="102">
        <f>Tableau2[[#This Row],[4. poids OT (kg)]]/1000</f>
        <v>0.3</v>
      </c>
      <c r="J1506" t="s">
        <v>47</v>
      </c>
      <c r="K1506">
        <v>250</v>
      </c>
      <c r="L1506">
        <v>26750</v>
      </c>
      <c r="M1506" t="s">
        <v>82</v>
      </c>
      <c r="N1506">
        <v>91100</v>
      </c>
      <c r="O1506" t="s">
        <v>76</v>
      </c>
      <c r="P1506">
        <v>541.52599999999995</v>
      </c>
      <c r="Q1506" t="s">
        <v>83</v>
      </c>
      <c r="R1506">
        <v>1998</v>
      </c>
      <c r="S1506" t="s">
        <v>78</v>
      </c>
      <c r="T1506">
        <f>VLOOKUP(Tableau2[[#This Row],[5. type transport]],'Taux émission CO2e'!$A$5:$D$16,4,0)</f>
        <v>0.16</v>
      </c>
      <c r="U1506">
        <f>VLOOKUP(Tableau2[[#This Row],[5. type transport]],'Taux émission CO2e'!$A$5:$B$16,2,0)</f>
        <v>0.3</v>
      </c>
      <c r="V1506">
        <f>VLOOKUP(Tableau2[[#This Row],[5. type transport]],'Taux émission CO2e'!$A$20:$D$31,4,0)</f>
        <v>6.7400000000000002E-2</v>
      </c>
      <c r="W1506">
        <f>VLOOKUP(Tableau2[[#This Row],[5. type transport]],'Taux émission CO2e'!$A$20:$B$31,2,0)</f>
        <v>0.7</v>
      </c>
      <c r="X1506" s="98">
        <f t="shared" si="47"/>
        <v>15.462733403999998</v>
      </c>
    </row>
    <row r="1507" spans="1:24" x14ac:dyDescent="0.25">
      <c r="A1507">
        <v>2022090069</v>
      </c>
      <c r="B1507" s="95">
        <v>44819</v>
      </c>
      <c r="C1507" s="102">
        <f>YEAR(Tableau2[[#This Row],[2. date saisie]])</f>
        <v>2022</v>
      </c>
      <c r="D1507" s="102">
        <f>MONTH(Tableau2[[#This Row],[2. date saisie]])</f>
        <v>9</v>
      </c>
      <c r="E1507" s="102" t="str">
        <f t="shared" si="46"/>
        <v>09</v>
      </c>
      <c r="F1507" s="102" t="str">
        <f>_xlfn.CONCAT(Tableau2[[#This Row],[2a]],Tableau2[[#This Row],[2c]])</f>
        <v>202209</v>
      </c>
      <c r="G1507" s="96">
        <v>1554477</v>
      </c>
      <c r="H1507">
        <v>1017</v>
      </c>
      <c r="I1507" s="102">
        <f>Tableau2[[#This Row],[4. poids OT (kg)]]/1000</f>
        <v>1.0169999999999999</v>
      </c>
      <c r="J1507" t="s">
        <v>47</v>
      </c>
      <c r="K1507">
        <v>295</v>
      </c>
      <c r="L1507">
        <v>91100</v>
      </c>
      <c r="M1507" t="s">
        <v>70</v>
      </c>
      <c r="N1507">
        <v>80090</v>
      </c>
      <c r="O1507" t="s">
        <v>193</v>
      </c>
      <c r="P1507">
        <v>188.583</v>
      </c>
      <c r="Q1507" t="s">
        <v>72</v>
      </c>
      <c r="R1507">
        <v>1969</v>
      </c>
      <c r="S1507" t="s">
        <v>69</v>
      </c>
      <c r="T1507">
        <f>VLOOKUP(Tableau2[[#This Row],[5. type transport]],'Taux émission CO2e'!$A$5:$D$16,4,0)</f>
        <v>0.16</v>
      </c>
      <c r="U1507">
        <f>VLOOKUP(Tableau2[[#This Row],[5. type transport]],'Taux émission CO2e'!$A$5:$B$16,2,0)</f>
        <v>0.3</v>
      </c>
      <c r="V1507">
        <f>VLOOKUP(Tableau2[[#This Row],[5. type transport]],'Taux émission CO2e'!$A$20:$D$31,4,0)</f>
        <v>6.7400000000000002E-2</v>
      </c>
      <c r="W1507">
        <f>VLOOKUP(Tableau2[[#This Row],[5. type transport]],'Taux émission CO2e'!$A$20:$B$31,2,0)</f>
        <v>0.7</v>
      </c>
      <c r="X1507" s="98">
        <f t="shared" si="47"/>
        <v>18.25446854898</v>
      </c>
    </row>
    <row r="1508" spans="1:24" x14ac:dyDescent="0.25">
      <c r="A1508">
        <v>2022090069</v>
      </c>
      <c r="B1508" s="95">
        <v>44819</v>
      </c>
      <c r="C1508" s="102">
        <f>YEAR(Tableau2[[#This Row],[2. date saisie]])</f>
        <v>2022</v>
      </c>
      <c r="D1508" s="102">
        <f>MONTH(Tableau2[[#This Row],[2. date saisie]])</f>
        <v>9</v>
      </c>
      <c r="E1508" s="102" t="str">
        <f t="shared" si="46"/>
        <v>09</v>
      </c>
      <c r="F1508" s="102" t="str">
        <f>_xlfn.CONCAT(Tableau2[[#This Row],[2a]],Tableau2[[#This Row],[2c]])</f>
        <v>202209</v>
      </c>
      <c r="G1508" s="96">
        <v>1554400</v>
      </c>
      <c r="H1508">
        <v>1362</v>
      </c>
      <c r="I1508" s="102">
        <f>Tableau2[[#This Row],[4. poids OT (kg)]]/1000</f>
        <v>1.3620000000000001</v>
      </c>
      <c r="J1508" t="s">
        <v>47</v>
      </c>
      <c r="K1508">
        <v>325</v>
      </c>
      <c r="L1508">
        <v>91100</v>
      </c>
      <c r="M1508" t="s">
        <v>70</v>
      </c>
      <c r="N1508">
        <v>59100</v>
      </c>
      <c r="O1508" t="s">
        <v>74</v>
      </c>
      <c r="P1508">
        <v>266.166</v>
      </c>
      <c r="Q1508" t="s">
        <v>72</v>
      </c>
      <c r="R1508">
        <v>1969</v>
      </c>
      <c r="S1508" t="s">
        <v>69</v>
      </c>
      <c r="T1508">
        <f>VLOOKUP(Tableau2[[#This Row],[5. type transport]],'Taux émission CO2e'!$A$5:$D$16,4,0)</f>
        <v>0.16</v>
      </c>
      <c r="U1508">
        <f>VLOOKUP(Tableau2[[#This Row],[5. type transport]],'Taux émission CO2e'!$A$5:$B$16,2,0)</f>
        <v>0.3</v>
      </c>
      <c r="V1508">
        <f>VLOOKUP(Tableau2[[#This Row],[5. type transport]],'Taux émission CO2e'!$A$20:$D$31,4,0)</f>
        <v>6.7400000000000002E-2</v>
      </c>
      <c r="W1508">
        <f>VLOOKUP(Tableau2[[#This Row],[5. type transport]],'Taux émission CO2e'!$A$20:$B$31,2,0)</f>
        <v>0.7</v>
      </c>
      <c r="X1508" s="98">
        <f t="shared" si="47"/>
        <v>34.50447199656</v>
      </c>
    </row>
    <row r="1509" spans="1:24" x14ac:dyDescent="0.25">
      <c r="A1509">
        <v>2022090069</v>
      </c>
      <c r="B1509" s="95">
        <v>44820</v>
      </c>
      <c r="C1509" s="102">
        <f>YEAR(Tableau2[[#This Row],[2. date saisie]])</f>
        <v>2022</v>
      </c>
      <c r="D1509" s="102">
        <f>MONTH(Tableau2[[#This Row],[2. date saisie]])</f>
        <v>9</v>
      </c>
      <c r="E1509" s="102" t="str">
        <f t="shared" si="46"/>
        <v>09</v>
      </c>
      <c r="F1509" s="102" t="str">
        <f>_xlfn.CONCAT(Tableau2[[#This Row],[2a]],Tableau2[[#This Row],[2c]])</f>
        <v>202209</v>
      </c>
      <c r="G1509" s="96">
        <v>1555152</v>
      </c>
      <c r="H1509">
        <v>427</v>
      </c>
      <c r="I1509" s="102">
        <f>Tableau2[[#This Row],[4. poids OT (kg)]]/1000</f>
        <v>0.42699999999999999</v>
      </c>
      <c r="J1509" t="s">
        <v>47</v>
      </c>
      <c r="K1509">
        <v>210</v>
      </c>
      <c r="L1509">
        <v>91100</v>
      </c>
      <c r="M1509" t="s">
        <v>70</v>
      </c>
      <c r="N1509">
        <v>8090</v>
      </c>
      <c r="O1509" t="s">
        <v>81</v>
      </c>
      <c r="P1509">
        <v>256.911</v>
      </c>
      <c r="Q1509" t="s">
        <v>72</v>
      </c>
      <c r="R1509">
        <v>1969</v>
      </c>
      <c r="S1509" t="s">
        <v>69</v>
      </c>
      <c r="T1509">
        <f>VLOOKUP(Tableau2[[#This Row],[5. type transport]],'Taux émission CO2e'!$A$5:$D$16,4,0)</f>
        <v>0.16</v>
      </c>
      <c r="U1509">
        <f>VLOOKUP(Tableau2[[#This Row],[5. type transport]],'Taux émission CO2e'!$A$5:$B$16,2,0)</f>
        <v>0.3</v>
      </c>
      <c r="V1509">
        <f>VLOOKUP(Tableau2[[#This Row],[5. type transport]],'Taux émission CO2e'!$A$20:$D$31,4,0)</f>
        <v>6.7400000000000002E-2</v>
      </c>
      <c r="W1509">
        <f>VLOOKUP(Tableau2[[#This Row],[5. type transport]],'Taux émission CO2e'!$A$20:$B$31,2,0)</f>
        <v>0.7</v>
      </c>
      <c r="X1509" s="98">
        <f t="shared" si="47"/>
        <v>10.44134089446</v>
      </c>
    </row>
    <row r="1510" spans="1:24" x14ac:dyDescent="0.25">
      <c r="A1510">
        <v>2022090069</v>
      </c>
      <c r="B1510" s="95">
        <v>44820</v>
      </c>
      <c r="C1510" s="102">
        <f>YEAR(Tableau2[[#This Row],[2. date saisie]])</f>
        <v>2022</v>
      </c>
      <c r="D1510" s="102">
        <f>MONTH(Tableau2[[#This Row],[2. date saisie]])</f>
        <v>9</v>
      </c>
      <c r="E1510" s="102" t="str">
        <f t="shared" si="46"/>
        <v>09</v>
      </c>
      <c r="F1510" s="102" t="str">
        <f>_xlfn.CONCAT(Tableau2[[#This Row],[2a]],Tableau2[[#This Row],[2c]])</f>
        <v>202209</v>
      </c>
      <c r="G1510" s="96">
        <v>1554348</v>
      </c>
      <c r="H1510">
        <v>300</v>
      </c>
      <c r="I1510" s="102">
        <f>Tableau2[[#This Row],[4. poids OT (kg)]]/1000</f>
        <v>0.3</v>
      </c>
      <c r="J1510" t="s">
        <v>47</v>
      </c>
      <c r="K1510">
        <v>230</v>
      </c>
      <c r="L1510">
        <v>62780</v>
      </c>
      <c r="M1510" t="s">
        <v>113</v>
      </c>
      <c r="N1510">
        <v>91100</v>
      </c>
      <c r="O1510" t="s">
        <v>76</v>
      </c>
      <c r="P1510">
        <v>278.49700000000001</v>
      </c>
      <c r="Q1510" t="s">
        <v>114</v>
      </c>
      <c r="R1510">
        <v>1987</v>
      </c>
      <c r="S1510" t="s">
        <v>78</v>
      </c>
      <c r="T1510">
        <f>VLOOKUP(Tableau2[[#This Row],[5. type transport]],'Taux émission CO2e'!$A$5:$D$16,4,0)</f>
        <v>0.16</v>
      </c>
      <c r="U1510">
        <f>VLOOKUP(Tableau2[[#This Row],[5. type transport]],'Taux émission CO2e'!$A$5:$B$16,2,0)</f>
        <v>0.3</v>
      </c>
      <c r="V1510">
        <f>VLOOKUP(Tableau2[[#This Row],[5. type transport]],'Taux émission CO2e'!$A$20:$D$31,4,0)</f>
        <v>6.7400000000000002E-2</v>
      </c>
      <c r="W1510">
        <f>VLOOKUP(Tableau2[[#This Row],[5. type transport]],'Taux émission CO2e'!$A$20:$B$31,2,0)</f>
        <v>0.7</v>
      </c>
      <c r="X1510" s="98">
        <f t="shared" si="47"/>
        <v>7.9522033380000003</v>
      </c>
    </row>
    <row r="1511" spans="1:24" x14ac:dyDescent="0.25">
      <c r="A1511">
        <v>2022090069</v>
      </c>
      <c r="B1511" s="95">
        <v>44820</v>
      </c>
      <c r="C1511" s="102">
        <f>YEAR(Tableau2[[#This Row],[2. date saisie]])</f>
        <v>2022</v>
      </c>
      <c r="D1511" s="102">
        <f>MONTH(Tableau2[[#This Row],[2. date saisie]])</f>
        <v>9</v>
      </c>
      <c r="E1511" s="102" t="str">
        <f t="shared" si="46"/>
        <v>09</v>
      </c>
      <c r="F1511" s="102" t="str">
        <f>_xlfn.CONCAT(Tableau2[[#This Row],[2a]],Tableau2[[#This Row],[2c]])</f>
        <v>202209</v>
      </c>
      <c r="G1511" s="96">
        <v>1554349</v>
      </c>
      <c r="H1511">
        <v>300</v>
      </c>
      <c r="I1511" s="102">
        <f>Tableau2[[#This Row],[4. poids OT (kg)]]/1000</f>
        <v>0.3</v>
      </c>
      <c r="J1511" t="s">
        <v>47</v>
      </c>
      <c r="K1511">
        <v>235</v>
      </c>
      <c r="L1511">
        <v>13000</v>
      </c>
      <c r="M1511" t="s">
        <v>184</v>
      </c>
      <c r="N1511">
        <v>91100</v>
      </c>
      <c r="O1511" t="s">
        <v>76</v>
      </c>
      <c r="P1511">
        <v>740.09799999999996</v>
      </c>
      <c r="Q1511" t="s">
        <v>185</v>
      </c>
      <c r="R1511">
        <v>1976</v>
      </c>
      <c r="S1511" t="s">
        <v>69</v>
      </c>
      <c r="T1511">
        <f>VLOOKUP(Tableau2[[#This Row],[5. type transport]],'Taux émission CO2e'!$A$5:$D$16,4,0)</f>
        <v>0.16</v>
      </c>
      <c r="U1511">
        <f>VLOOKUP(Tableau2[[#This Row],[5. type transport]],'Taux émission CO2e'!$A$5:$B$16,2,0)</f>
        <v>0.3</v>
      </c>
      <c r="V1511">
        <f>VLOOKUP(Tableau2[[#This Row],[5. type transport]],'Taux émission CO2e'!$A$20:$D$31,4,0)</f>
        <v>6.7400000000000002E-2</v>
      </c>
      <c r="W1511">
        <f>VLOOKUP(Tableau2[[#This Row],[5. type transport]],'Taux émission CO2e'!$A$20:$B$31,2,0)</f>
        <v>0.7</v>
      </c>
      <c r="X1511" s="98">
        <f t="shared" si="47"/>
        <v>21.132758291999998</v>
      </c>
    </row>
    <row r="1512" spans="1:24" x14ac:dyDescent="0.25">
      <c r="A1512">
        <v>2022090069</v>
      </c>
      <c r="B1512" s="95">
        <v>44820</v>
      </c>
      <c r="C1512" s="102">
        <f>YEAR(Tableau2[[#This Row],[2. date saisie]])</f>
        <v>2022</v>
      </c>
      <c r="D1512" s="102">
        <f>MONTH(Tableau2[[#This Row],[2. date saisie]])</f>
        <v>9</v>
      </c>
      <c r="E1512" s="102" t="str">
        <f t="shared" si="46"/>
        <v>09</v>
      </c>
      <c r="F1512" s="102" t="str">
        <f>_xlfn.CONCAT(Tableau2[[#This Row],[2a]],Tableau2[[#This Row],[2c]])</f>
        <v>202209</v>
      </c>
      <c r="G1512" s="96">
        <v>1554080</v>
      </c>
      <c r="H1512">
        <v>466</v>
      </c>
      <c r="I1512" s="102">
        <f>Tableau2[[#This Row],[4. poids OT (kg)]]/1000</f>
        <v>0.46600000000000003</v>
      </c>
      <c r="J1512" t="s">
        <v>47</v>
      </c>
      <c r="K1512">
        <v>260</v>
      </c>
      <c r="L1512">
        <v>31390</v>
      </c>
      <c r="M1512" t="s">
        <v>222</v>
      </c>
      <c r="N1512">
        <v>91100</v>
      </c>
      <c r="O1512" t="s">
        <v>76</v>
      </c>
      <c r="P1512">
        <v>711.98699999999997</v>
      </c>
      <c r="Q1512" t="s">
        <v>223</v>
      </c>
      <c r="R1512">
        <v>1999</v>
      </c>
      <c r="S1512" t="s">
        <v>78</v>
      </c>
      <c r="T1512">
        <f>VLOOKUP(Tableau2[[#This Row],[5. type transport]],'Taux émission CO2e'!$A$5:$D$16,4,0)</f>
        <v>0.16</v>
      </c>
      <c r="U1512">
        <f>VLOOKUP(Tableau2[[#This Row],[5. type transport]],'Taux émission CO2e'!$A$5:$B$16,2,0)</f>
        <v>0.3</v>
      </c>
      <c r="V1512">
        <f>VLOOKUP(Tableau2[[#This Row],[5. type transport]],'Taux émission CO2e'!$A$20:$D$31,4,0)</f>
        <v>6.7400000000000002E-2</v>
      </c>
      <c r="W1512">
        <f>VLOOKUP(Tableau2[[#This Row],[5. type transport]],'Taux émission CO2e'!$A$20:$B$31,2,0)</f>
        <v>0.7</v>
      </c>
      <c r="X1512" s="98">
        <f t="shared" si="47"/>
        <v>31.57938595956</v>
      </c>
    </row>
    <row r="1513" spans="1:24" x14ac:dyDescent="0.25">
      <c r="A1513">
        <v>2022090069</v>
      </c>
      <c r="B1513" s="95">
        <v>44820</v>
      </c>
      <c r="C1513" s="102">
        <f>YEAR(Tableau2[[#This Row],[2. date saisie]])</f>
        <v>2022</v>
      </c>
      <c r="D1513" s="102">
        <f>MONTH(Tableau2[[#This Row],[2. date saisie]])</f>
        <v>9</v>
      </c>
      <c r="E1513" s="102" t="str">
        <f t="shared" si="46"/>
        <v>09</v>
      </c>
      <c r="F1513" s="102" t="str">
        <f>_xlfn.CONCAT(Tableau2[[#This Row],[2a]],Tableau2[[#This Row],[2c]])</f>
        <v>202209</v>
      </c>
      <c r="G1513" s="96">
        <v>1554352</v>
      </c>
      <c r="H1513">
        <v>450</v>
      </c>
      <c r="I1513" s="102">
        <f>Tableau2[[#This Row],[4. poids OT (kg)]]/1000</f>
        <v>0.45</v>
      </c>
      <c r="J1513" t="s">
        <v>47</v>
      </c>
      <c r="K1513">
        <v>260</v>
      </c>
      <c r="L1513">
        <v>8090</v>
      </c>
      <c r="M1513" t="s">
        <v>81</v>
      </c>
      <c r="N1513">
        <v>91100</v>
      </c>
      <c r="O1513" t="s">
        <v>76</v>
      </c>
      <c r="P1513">
        <v>258.04300000000001</v>
      </c>
      <c r="Q1513" t="s">
        <v>124</v>
      </c>
      <c r="R1513">
        <v>1992</v>
      </c>
      <c r="S1513" t="s">
        <v>78</v>
      </c>
      <c r="T1513">
        <f>VLOOKUP(Tableau2[[#This Row],[5. type transport]],'Taux émission CO2e'!$A$5:$D$16,4,0)</f>
        <v>0.16</v>
      </c>
      <c r="U1513">
        <f>VLOOKUP(Tableau2[[#This Row],[5. type transport]],'Taux émission CO2e'!$A$5:$B$16,2,0)</f>
        <v>0.3</v>
      </c>
      <c r="V1513">
        <f>VLOOKUP(Tableau2[[#This Row],[5. type transport]],'Taux émission CO2e'!$A$20:$D$31,4,0)</f>
        <v>6.7400000000000002E-2</v>
      </c>
      <c r="W1513">
        <f>VLOOKUP(Tableau2[[#This Row],[5. type transport]],'Taux émission CO2e'!$A$20:$B$31,2,0)</f>
        <v>0.7</v>
      </c>
      <c r="X1513" s="98">
        <f t="shared" si="47"/>
        <v>11.052239733</v>
      </c>
    </row>
    <row r="1514" spans="1:24" x14ac:dyDescent="0.25">
      <c r="A1514">
        <v>2022090069</v>
      </c>
      <c r="B1514" s="95">
        <v>44820</v>
      </c>
      <c r="C1514" s="102">
        <f>YEAR(Tableau2[[#This Row],[2. date saisie]])</f>
        <v>2022</v>
      </c>
      <c r="D1514" s="102">
        <f>MONTH(Tableau2[[#This Row],[2. date saisie]])</f>
        <v>9</v>
      </c>
      <c r="E1514" s="102" t="str">
        <f t="shared" si="46"/>
        <v>09</v>
      </c>
      <c r="F1514" s="102" t="str">
        <f>_xlfn.CONCAT(Tableau2[[#This Row],[2a]],Tableau2[[#This Row],[2c]])</f>
        <v>202209</v>
      </c>
      <c r="G1514" s="96">
        <v>1555086</v>
      </c>
      <c r="H1514">
        <v>601</v>
      </c>
      <c r="I1514" s="102">
        <f>Tableau2[[#This Row],[4. poids OT (kg)]]/1000</f>
        <v>0.60099999999999998</v>
      </c>
      <c r="J1514" t="s">
        <v>47</v>
      </c>
      <c r="K1514">
        <v>260</v>
      </c>
      <c r="L1514">
        <v>91100</v>
      </c>
      <c r="M1514" t="s">
        <v>70</v>
      </c>
      <c r="N1514">
        <v>73490</v>
      </c>
      <c r="O1514" t="s">
        <v>181</v>
      </c>
      <c r="P1514">
        <v>539.01400000000001</v>
      </c>
      <c r="Q1514" t="s">
        <v>72</v>
      </c>
      <c r="R1514">
        <v>1969</v>
      </c>
      <c r="S1514" t="s">
        <v>69</v>
      </c>
      <c r="T1514">
        <f>VLOOKUP(Tableau2[[#This Row],[5. type transport]],'Taux émission CO2e'!$A$5:$D$16,4,0)</f>
        <v>0.16</v>
      </c>
      <c r="U1514">
        <f>VLOOKUP(Tableau2[[#This Row],[5. type transport]],'Taux émission CO2e'!$A$5:$B$16,2,0)</f>
        <v>0.3</v>
      </c>
      <c r="V1514">
        <f>VLOOKUP(Tableau2[[#This Row],[5. type transport]],'Taux émission CO2e'!$A$20:$D$31,4,0)</f>
        <v>6.7400000000000002E-2</v>
      </c>
      <c r="W1514">
        <f>VLOOKUP(Tableau2[[#This Row],[5. type transport]],'Taux émission CO2e'!$A$20:$B$31,2,0)</f>
        <v>0.7</v>
      </c>
      <c r="X1514" s="98">
        <f t="shared" si="47"/>
        <v>30.833314864519998</v>
      </c>
    </row>
    <row r="1515" spans="1:24" x14ac:dyDescent="0.25">
      <c r="A1515">
        <v>2022090069</v>
      </c>
      <c r="B1515" s="95">
        <v>44820</v>
      </c>
      <c r="C1515" s="102">
        <f>YEAR(Tableau2[[#This Row],[2. date saisie]])</f>
        <v>2022</v>
      </c>
      <c r="D1515" s="102">
        <f>MONTH(Tableau2[[#This Row],[2. date saisie]])</f>
        <v>9</v>
      </c>
      <c r="E1515" s="102" t="str">
        <f t="shared" si="46"/>
        <v>09</v>
      </c>
      <c r="F1515" s="102" t="str">
        <f>_xlfn.CONCAT(Tableau2[[#This Row],[2a]],Tableau2[[#This Row],[2c]])</f>
        <v>202209</v>
      </c>
      <c r="G1515" s="96">
        <v>1555021</v>
      </c>
      <c r="H1515">
        <v>344</v>
      </c>
      <c r="I1515" s="102">
        <f>Tableau2[[#This Row],[4. poids OT (kg)]]/1000</f>
        <v>0.34399999999999997</v>
      </c>
      <c r="J1515" t="s">
        <v>47</v>
      </c>
      <c r="K1515">
        <v>261</v>
      </c>
      <c r="L1515">
        <v>91100</v>
      </c>
      <c r="M1515" t="s">
        <v>70</v>
      </c>
      <c r="N1515">
        <v>39570</v>
      </c>
      <c r="O1515" t="s">
        <v>105</v>
      </c>
      <c r="P1515">
        <v>380.45499999999998</v>
      </c>
      <c r="Q1515" t="s">
        <v>72</v>
      </c>
      <c r="R1515">
        <v>1969</v>
      </c>
      <c r="S1515" t="s">
        <v>69</v>
      </c>
      <c r="T1515">
        <f>VLOOKUP(Tableau2[[#This Row],[5. type transport]],'Taux émission CO2e'!$A$5:$D$16,4,0)</f>
        <v>0.16</v>
      </c>
      <c r="U1515">
        <f>VLOOKUP(Tableau2[[#This Row],[5. type transport]],'Taux émission CO2e'!$A$5:$B$16,2,0)</f>
        <v>0.3</v>
      </c>
      <c r="V1515">
        <f>VLOOKUP(Tableau2[[#This Row],[5. type transport]],'Taux émission CO2e'!$A$20:$D$31,4,0)</f>
        <v>6.7400000000000002E-2</v>
      </c>
      <c r="W1515">
        <f>VLOOKUP(Tableau2[[#This Row],[5. type transport]],'Taux émission CO2e'!$A$20:$B$31,2,0)</f>
        <v>0.7</v>
      </c>
      <c r="X1515" s="98">
        <f t="shared" si="47"/>
        <v>12.456827173599997</v>
      </c>
    </row>
    <row r="1516" spans="1:24" x14ac:dyDescent="0.25">
      <c r="A1516">
        <v>2022090069</v>
      </c>
      <c r="B1516" s="95">
        <v>44823</v>
      </c>
      <c r="C1516" s="102">
        <f>YEAR(Tableau2[[#This Row],[2. date saisie]])</f>
        <v>2022</v>
      </c>
      <c r="D1516" s="102">
        <f>MONTH(Tableau2[[#This Row],[2. date saisie]])</f>
        <v>9</v>
      </c>
      <c r="E1516" s="102" t="str">
        <f t="shared" si="46"/>
        <v>09</v>
      </c>
      <c r="F1516" s="102" t="str">
        <f>_xlfn.CONCAT(Tableau2[[#This Row],[2a]],Tableau2[[#This Row],[2c]])</f>
        <v>202209</v>
      </c>
      <c r="G1516" s="96">
        <v>1555446</v>
      </c>
      <c r="H1516">
        <v>128</v>
      </c>
      <c r="I1516" s="102">
        <f>Tableau2[[#This Row],[4. poids OT (kg)]]/1000</f>
        <v>0.128</v>
      </c>
      <c r="J1516" t="s">
        <v>47</v>
      </c>
      <c r="K1516">
        <v>128</v>
      </c>
      <c r="L1516">
        <v>91100</v>
      </c>
      <c r="M1516" t="s">
        <v>70</v>
      </c>
      <c r="N1516">
        <v>21600</v>
      </c>
      <c r="O1516" t="s">
        <v>122</v>
      </c>
      <c r="P1516">
        <v>284.233</v>
      </c>
      <c r="Q1516" t="s">
        <v>72</v>
      </c>
      <c r="R1516">
        <v>1969</v>
      </c>
      <c r="S1516" t="s">
        <v>69</v>
      </c>
      <c r="T1516">
        <f>VLOOKUP(Tableau2[[#This Row],[5. type transport]],'Taux émission CO2e'!$A$5:$D$16,4,0)</f>
        <v>0.16</v>
      </c>
      <c r="U1516">
        <f>VLOOKUP(Tableau2[[#This Row],[5. type transport]],'Taux émission CO2e'!$A$5:$B$16,2,0)</f>
        <v>0.3</v>
      </c>
      <c r="V1516">
        <f>VLOOKUP(Tableau2[[#This Row],[5. type transport]],'Taux émission CO2e'!$A$20:$D$31,4,0)</f>
        <v>6.7400000000000002E-2</v>
      </c>
      <c r="W1516">
        <f>VLOOKUP(Tableau2[[#This Row],[5. type transport]],'Taux émission CO2e'!$A$20:$B$31,2,0)</f>
        <v>0.7</v>
      </c>
      <c r="X1516" s="98">
        <f t="shared" si="47"/>
        <v>3.4628220083199999</v>
      </c>
    </row>
    <row r="1517" spans="1:24" x14ac:dyDescent="0.25">
      <c r="A1517">
        <v>2022090069</v>
      </c>
      <c r="B1517" s="95">
        <v>44823</v>
      </c>
      <c r="C1517" s="102">
        <f>YEAR(Tableau2[[#This Row],[2. date saisie]])</f>
        <v>2022</v>
      </c>
      <c r="D1517" s="102">
        <f>MONTH(Tableau2[[#This Row],[2. date saisie]])</f>
        <v>9</v>
      </c>
      <c r="E1517" s="102" t="str">
        <f t="shared" si="46"/>
        <v>09</v>
      </c>
      <c r="F1517" s="102" t="str">
        <f>_xlfn.CONCAT(Tableau2[[#This Row],[2a]],Tableau2[[#This Row],[2c]])</f>
        <v>202209</v>
      </c>
      <c r="G1517" s="96">
        <v>1554884</v>
      </c>
      <c r="H1517">
        <v>181</v>
      </c>
      <c r="I1517" s="102">
        <f>Tableau2[[#This Row],[4. poids OT (kg)]]/1000</f>
        <v>0.18099999999999999</v>
      </c>
      <c r="J1517" t="s">
        <v>46</v>
      </c>
      <c r="K1517">
        <v>158</v>
      </c>
      <c r="L1517">
        <v>53120</v>
      </c>
      <c r="M1517" t="s">
        <v>248</v>
      </c>
      <c r="N1517">
        <v>91100</v>
      </c>
      <c r="O1517" t="s">
        <v>76</v>
      </c>
      <c r="P1517">
        <v>316.21199999999999</v>
      </c>
      <c r="Q1517" t="s">
        <v>249</v>
      </c>
      <c r="R1517">
        <v>1999</v>
      </c>
      <c r="S1517" t="s">
        <v>78</v>
      </c>
      <c r="T1517">
        <f>VLOOKUP(Tableau2[[#This Row],[5. type transport]],'Taux émission CO2e'!$A$5:$D$16,4,0)</f>
        <v>0.16</v>
      </c>
      <c r="U1517">
        <f>VLOOKUP(Tableau2[[#This Row],[5. type transport]],'Taux émission CO2e'!$A$5:$B$16,2,0)</f>
        <v>0.3</v>
      </c>
      <c r="V1517">
        <f>VLOOKUP(Tableau2[[#This Row],[5. type transport]],'Taux émission CO2e'!$A$20:$D$31,4,0)</f>
        <v>6.7400000000000002E-2</v>
      </c>
      <c r="W1517">
        <f>VLOOKUP(Tableau2[[#This Row],[5. type transport]],'Taux émission CO2e'!$A$20:$B$31,2,0)</f>
        <v>0.7</v>
      </c>
      <c r="X1517" s="98">
        <f t="shared" si="47"/>
        <v>5.4475675269599995</v>
      </c>
    </row>
    <row r="1518" spans="1:24" x14ac:dyDescent="0.25">
      <c r="A1518">
        <v>2022090069</v>
      </c>
      <c r="B1518" s="95">
        <v>44823</v>
      </c>
      <c r="C1518" s="102">
        <f>YEAR(Tableau2[[#This Row],[2. date saisie]])</f>
        <v>2022</v>
      </c>
      <c r="D1518" s="102">
        <f>MONTH(Tableau2[[#This Row],[2. date saisie]])</f>
        <v>9</v>
      </c>
      <c r="E1518" s="102" t="str">
        <f t="shared" si="46"/>
        <v>09</v>
      </c>
      <c r="F1518" s="102" t="str">
        <f>_xlfn.CONCAT(Tableau2[[#This Row],[2a]],Tableau2[[#This Row],[2c]])</f>
        <v>202209</v>
      </c>
      <c r="G1518" s="96">
        <v>1554978</v>
      </c>
      <c r="H1518">
        <v>150</v>
      </c>
      <c r="I1518" s="102">
        <f>Tableau2[[#This Row],[4. poids OT (kg)]]/1000</f>
        <v>0.15</v>
      </c>
      <c r="J1518" t="s">
        <v>47</v>
      </c>
      <c r="K1518">
        <v>165</v>
      </c>
      <c r="L1518">
        <v>39570</v>
      </c>
      <c r="M1518" t="s">
        <v>115</v>
      </c>
      <c r="N1518">
        <v>91100</v>
      </c>
      <c r="O1518" t="s">
        <v>76</v>
      </c>
      <c r="P1518">
        <v>380.58600000000001</v>
      </c>
      <c r="Q1518" t="s">
        <v>116</v>
      </c>
      <c r="R1518">
        <v>1986</v>
      </c>
      <c r="S1518" t="s">
        <v>69</v>
      </c>
      <c r="T1518">
        <f>VLOOKUP(Tableau2[[#This Row],[5. type transport]],'Taux émission CO2e'!$A$5:$D$16,4,0)</f>
        <v>0.16</v>
      </c>
      <c r="U1518">
        <f>VLOOKUP(Tableau2[[#This Row],[5. type transport]],'Taux émission CO2e'!$A$5:$B$16,2,0)</f>
        <v>0.3</v>
      </c>
      <c r="V1518">
        <f>VLOOKUP(Tableau2[[#This Row],[5. type transport]],'Taux émission CO2e'!$A$20:$D$31,4,0)</f>
        <v>6.7400000000000002E-2</v>
      </c>
      <c r="W1518">
        <f>VLOOKUP(Tableau2[[#This Row],[5. type transport]],'Taux émission CO2e'!$A$20:$B$31,2,0)</f>
        <v>0.7</v>
      </c>
      <c r="X1518" s="98">
        <f t="shared" si="47"/>
        <v>5.4336263219999994</v>
      </c>
    </row>
    <row r="1519" spans="1:24" x14ac:dyDescent="0.25">
      <c r="A1519">
        <v>2022090069</v>
      </c>
      <c r="B1519" s="95">
        <v>44823</v>
      </c>
      <c r="C1519" s="102">
        <f>YEAR(Tableau2[[#This Row],[2. date saisie]])</f>
        <v>2022</v>
      </c>
      <c r="D1519" s="102">
        <f>MONTH(Tableau2[[#This Row],[2. date saisie]])</f>
        <v>9</v>
      </c>
      <c r="E1519" s="102" t="str">
        <f t="shared" si="46"/>
        <v>09</v>
      </c>
      <c r="F1519" s="102" t="str">
        <f>_xlfn.CONCAT(Tableau2[[#This Row],[2a]],Tableau2[[#This Row],[2c]])</f>
        <v>202209</v>
      </c>
      <c r="G1519" s="96">
        <v>1553715</v>
      </c>
      <c r="H1519">
        <v>650</v>
      </c>
      <c r="I1519" s="102">
        <f>Tableau2[[#This Row],[4. poids OT (kg)]]/1000</f>
        <v>0.65</v>
      </c>
      <c r="J1519" t="s">
        <v>47</v>
      </c>
      <c r="K1519">
        <v>185</v>
      </c>
      <c r="L1519">
        <v>59243</v>
      </c>
      <c r="M1519" t="s">
        <v>117</v>
      </c>
      <c r="N1519">
        <v>91100</v>
      </c>
      <c r="O1519" t="s">
        <v>76</v>
      </c>
      <c r="P1519">
        <v>251.91900000000001</v>
      </c>
      <c r="Q1519" t="s">
        <v>118</v>
      </c>
      <c r="R1519">
        <v>1978</v>
      </c>
      <c r="S1519" t="s">
        <v>78</v>
      </c>
      <c r="T1519">
        <f>VLOOKUP(Tableau2[[#This Row],[5. type transport]],'Taux émission CO2e'!$A$5:$D$16,4,0)</f>
        <v>0.16</v>
      </c>
      <c r="U1519">
        <f>VLOOKUP(Tableau2[[#This Row],[5. type transport]],'Taux émission CO2e'!$A$5:$B$16,2,0)</f>
        <v>0.3</v>
      </c>
      <c r="V1519">
        <f>VLOOKUP(Tableau2[[#This Row],[5. type transport]],'Taux émission CO2e'!$A$20:$D$31,4,0)</f>
        <v>6.7400000000000002E-2</v>
      </c>
      <c r="W1519">
        <f>VLOOKUP(Tableau2[[#This Row],[5. type transport]],'Taux émission CO2e'!$A$20:$B$31,2,0)</f>
        <v>0.7</v>
      </c>
      <c r="X1519" s="98">
        <f t="shared" si="47"/>
        <v>15.585472772999999</v>
      </c>
    </row>
    <row r="1520" spans="1:24" x14ac:dyDescent="0.25">
      <c r="A1520">
        <v>2022090069</v>
      </c>
      <c r="B1520" s="95">
        <v>44823</v>
      </c>
      <c r="C1520" s="102">
        <f>YEAR(Tableau2[[#This Row],[2. date saisie]])</f>
        <v>2022</v>
      </c>
      <c r="D1520" s="102">
        <f>MONTH(Tableau2[[#This Row],[2. date saisie]])</f>
        <v>9</v>
      </c>
      <c r="E1520" s="102" t="str">
        <f t="shared" si="46"/>
        <v>09</v>
      </c>
      <c r="F1520" s="102" t="str">
        <f>_xlfn.CONCAT(Tableau2[[#This Row],[2a]],Tableau2[[#This Row],[2c]])</f>
        <v>202209</v>
      </c>
      <c r="G1520" s="96">
        <v>1554977</v>
      </c>
      <c r="H1520">
        <v>1500</v>
      </c>
      <c r="I1520" s="102">
        <f>Tableau2[[#This Row],[4. poids OT (kg)]]/1000</f>
        <v>1.5</v>
      </c>
      <c r="J1520" t="s">
        <v>46</v>
      </c>
      <c r="K1520">
        <v>770</v>
      </c>
      <c r="L1520">
        <v>67100</v>
      </c>
      <c r="M1520" t="s">
        <v>73</v>
      </c>
      <c r="N1520">
        <v>91100</v>
      </c>
      <c r="O1520" t="s">
        <v>76</v>
      </c>
      <c r="P1520">
        <v>516.47400000000005</v>
      </c>
      <c r="Q1520" t="s">
        <v>75</v>
      </c>
      <c r="R1520">
        <v>1987</v>
      </c>
      <c r="S1520" t="s">
        <v>69</v>
      </c>
      <c r="T1520">
        <f>VLOOKUP(Tableau2[[#This Row],[5. type transport]],'Taux émission CO2e'!$A$5:$D$16,4,0)</f>
        <v>0.16</v>
      </c>
      <c r="U1520">
        <f>VLOOKUP(Tableau2[[#This Row],[5. type transport]],'Taux émission CO2e'!$A$5:$B$16,2,0)</f>
        <v>0.3</v>
      </c>
      <c r="V1520">
        <f>VLOOKUP(Tableau2[[#This Row],[5. type transport]],'Taux émission CO2e'!$A$20:$D$31,4,0)</f>
        <v>6.7400000000000002E-2</v>
      </c>
      <c r="W1520">
        <f>VLOOKUP(Tableau2[[#This Row],[5. type transport]],'Taux émission CO2e'!$A$20:$B$31,2,0)</f>
        <v>0.7</v>
      </c>
      <c r="X1520" s="98">
        <f t="shared" si="47"/>
        <v>73.736992980000025</v>
      </c>
    </row>
    <row r="1521" spans="1:24" x14ac:dyDescent="0.25">
      <c r="A1521">
        <v>2022090069</v>
      </c>
      <c r="B1521" s="95">
        <v>44824</v>
      </c>
      <c r="C1521" s="102">
        <f>YEAR(Tableau2[[#This Row],[2. date saisie]])</f>
        <v>2022</v>
      </c>
      <c r="D1521" s="102">
        <f>MONTH(Tableau2[[#This Row],[2. date saisie]])</f>
        <v>9</v>
      </c>
      <c r="E1521" s="102" t="str">
        <f t="shared" si="46"/>
        <v>09</v>
      </c>
      <c r="F1521" s="102" t="str">
        <f>_xlfn.CONCAT(Tableau2[[#This Row],[2a]],Tableau2[[#This Row],[2c]])</f>
        <v>202209</v>
      </c>
      <c r="G1521" s="96">
        <v>1555560</v>
      </c>
      <c r="H1521">
        <v>230</v>
      </c>
      <c r="I1521" s="102">
        <f>Tableau2[[#This Row],[4. poids OT (kg)]]/1000</f>
        <v>0.23</v>
      </c>
      <c r="J1521" t="s">
        <v>47</v>
      </c>
      <c r="K1521">
        <v>140</v>
      </c>
      <c r="L1521">
        <v>76380</v>
      </c>
      <c r="M1521" t="s">
        <v>216</v>
      </c>
      <c r="N1521">
        <v>91100</v>
      </c>
      <c r="O1521" t="s">
        <v>76</v>
      </c>
      <c r="P1521">
        <v>173.22</v>
      </c>
      <c r="Q1521" t="s">
        <v>217</v>
      </c>
      <c r="R1521">
        <v>1997</v>
      </c>
      <c r="S1521" t="s">
        <v>78</v>
      </c>
      <c r="T1521">
        <f>VLOOKUP(Tableau2[[#This Row],[5. type transport]],'Taux émission CO2e'!$A$5:$D$16,4,0)</f>
        <v>0.16</v>
      </c>
      <c r="U1521">
        <f>VLOOKUP(Tableau2[[#This Row],[5. type transport]],'Taux émission CO2e'!$A$5:$B$16,2,0)</f>
        <v>0.3</v>
      </c>
      <c r="V1521">
        <f>VLOOKUP(Tableau2[[#This Row],[5. type transport]],'Taux émission CO2e'!$A$20:$D$31,4,0)</f>
        <v>6.7400000000000002E-2</v>
      </c>
      <c r="W1521">
        <f>VLOOKUP(Tableau2[[#This Row],[5. type transport]],'Taux émission CO2e'!$A$20:$B$31,2,0)</f>
        <v>0.7</v>
      </c>
      <c r="X1521" s="98">
        <f t="shared" si="47"/>
        <v>3.7920283079999999</v>
      </c>
    </row>
    <row r="1522" spans="1:24" x14ac:dyDescent="0.25">
      <c r="A1522">
        <v>2022090069</v>
      </c>
      <c r="B1522" s="95">
        <v>44824</v>
      </c>
      <c r="C1522" s="102">
        <f>YEAR(Tableau2[[#This Row],[2. date saisie]])</f>
        <v>2022</v>
      </c>
      <c r="D1522" s="102">
        <f>MONTH(Tableau2[[#This Row],[2. date saisie]])</f>
        <v>9</v>
      </c>
      <c r="E1522" s="102" t="str">
        <f t="shared" si="46"/>
        <v>09</v>
      </c>
      <c r="F1522" s="102" t="str">
        <f>_xlfn.CONCAT(Tableau2[[#This Row],[2a]],Tableau2[[#This Row],[2c]])</f>
        <v>202209</v>
      </c>
      <c r="G1522" s="96">
        <v>1555575</v>
      </c>
      <c r="H1522">
        <v>230</v>
      </c>
      <c r="I1522" s="102">
        <f>Tableau2[[#This Row],[4. poids OT (kg)]]/1000</f>
        <v>0.23</v>
      </c>
      <c r="J1522" t="s">
        <v>47</v>
      </c>
      <c r="K1522">
        <v>158</v>
      </c>
      <c r="L1522">
        <v>59800</v>
      </c>
      <c r="M1522" t="s">
        <v>233</v>
      </c>
      <c r="N1522">
        <v>91100</v>
      </c>
      <c r="O1522" t="s">
        <v>76</v>
      </c>
      <c r="P1522">
        <v>254.203</v>
      </c>
      <c r="Q1522" t="s">
        <v>234</v>
      </c>
      <c r="R1522">
        <v>1970</v>
      </c>
      <c r="S1522" t="s">
        <v>69</v>
      </c>
      <c r="T1522">
        <f>VLOOKUP(Tableau2[[#This Row],[5. type transport]],'Taux émission CO2e'!$A$5:$D$16,4,0)</f>
        <v>0.16</v>
      </c>
      <c r="U1522">
        <f>VLOOKUP(Tableau2[[#This Row],[5. type transport]],'Taux émission CO2e'!$A$5:$B$16,2,0)</f>
        <v>0.3</v>
      </c>
      <c r="V1522">
        <f>VLOOKUP(Tableau2[[#This Row],[5. type transport]],'Taux émission CO2e'!$A$20:$D$31,4,0)</f>
        <v>6.7400000000000002E-2</v>
      </c>
      <c r="W1522">
        <f>VLOOKUP(Tableau2[[#This Row],[5. type transport]],'Taux émission CO2e'!$A$20:$B$31,2,0)</f>
        <v>0.7</v>
      </c>
      <c r="X1522" s="98">
        <f t="shared" si="47"/>
        <v>5.5648595541999999</v>
      </c>
    </row>
    <row r="1523" spans="1:24" x14ac:dyDescent="0.25">
      <c r="A1523">
        <v>2022090069</v>
      </c>
      <c r="B1523" s="95">
        <v>44824</v>
      </c>
      <c r="C1523" s="102">
        <f>YEAR(Tableau2[[#This Row],[2. date saisie]])</f>
        <v>2022</v>
      </c>
      <c r="D1523" s="102">
        <f>MONTH(Tableau2[[#This Row],[2. date saisie]])</f>
        <v>9</v>
      </c>
      <c r="E1523" s="102" t="str">
        <f t="shared" si="46"/>
        <v>09</v>
      </c>
      <c r="F1523" s="102" t="str">
        <f>_xlfn.CONCAT(Tableau2[[#This Row],[2a]],Tableau2[[#This Row],[2c]])</f>
        <v>202209</v>
      </c>
      <c r="G1523" s="96">
        <v>1556240</v>
      </c>
      <c r="H1523">
        <v>340</v>
      </c>
      <c r="I1523" s="102">
        <f>Tableau2[[#This Row],[4. poids OT (kg)]]/1000</f>
        <v>0.34</v>
      </c>
      <c r="J1523" t="s">
        <v>47</v>
      </c>
      <c r="K1523">
        <v>190</v>
      </c>
      <c r="L1523">
        <v>91100</v>
      </c>
      <c r="M1523" t="s">
        <v>70</v>
      </c>
      <c r="N1523">
        <v>89440</v>
      </c>
      <c r="O1523" t="s">
        <v>137</v>
      </c>
      <c r="P1523">
        <v>167.37</v>
      </c>
      <c r="Q1523" t="s">
        <v>72</v>
      </c>
      <c r="R1523">
        <v>1969</v>
      </c>
      <c r="S1523" t="s">
        <v>69</v>
      </c>
      <c r="T1523">
        <f>VLOOKUP(Tableau2[[#This Row],[5. type transport]],'Taux émission CO2e'!$A$5:$D$16,4,0)</f>
        <v>0.16</v>
      </c>
      <c r="U1523">
        <f>VLOOKUP(Tableau2[[#This Row],[5. type transport]],'Taux émission CO2e'!$A$5:$B$16,2,0)</f>
        <v>0.3</v>
      </c>
      <c r="V1523">
        <f>VLOOKUP(Tableau2[[#This Row],[5. type transport]],'Taux émission CO2e'!$A$20:$D$31,4,0)</f>
        <v>6.7400000000000002E-2</v>
      </c>
      <c r="W1523">
        <f>VLOOKUP(Tableau2[[#This Row],[5. type transport]],'Taux émission CO2e'!$A$20:$B$31,2,0)</f>
        <v>0.7</v>
      </c>
      <c r="X1523" s="98">
        <f t="shared" si="47"/>
        <v>5.4162940440000007</v>
      </c>
    </row>
    <row r="1524" spans="1:24" x14ac:dyDescent="0.25">
      <c r="A1524">
        <v>2022090069</v>
      </c>
      <c r="B1524" s="95">
        <v>44824</v>
      </c>
      <c r="C1524" s="102">
        <f>YEAR(Tableau2[[#This Row],[2. date saisie]])</f>
        <v>2022</v>
      </c>
      <c r="D1524" s="102">
        <f>MONTH(Tableau2[[#This Row],[2. date saisie]])</f>
        <v>9</v>
      </c>
      <c r="E1524" s="102" t="str">
        <f t="shared" si="46"/>
        <v>09</v>
      </c>
      <c r="F1524" s="102" t="str">
        <f>_xlfn.CONCAT(Tableau2[[#This Row],[2a]],Tableau2[[#This Row],[2c]])</f>
        <v>202209</v>
      </c>
      <c r="G1524" s="96">
        <v>1556242</v>
      </c>
      <c r="H1524">
        <v>344</v>
      </c>
      <c r="I1524" s="102">
        <f>Tableau2[[#This Row],[4. poids OT (kg)]]/1000</f>
        <v>0.34399999999999997</v>
      </c>
      <c r="J1524" t="s">
        <v>47</v>
      </c>
      <c r="K1524">
        <v>205</v>
      </c>
      <c r="L1524">
        <v>91100</v>
      </c>
      <c r="M1524" t="s">
        <v>70</v>
      </c>
      <c r="N1524">
        <v>21300</v>
      </c>
      <c r="O1524" t="s">
        <v>89</v>
      </c>
      <c r="P1524">
        <v>279.79899999999998</v>
      </c>
      <c r="Q1524" t="s">
        <v>72</v>
      </c>
      <c r="R1524">
        <v>1969</v>
      </c>
      <c r="S1524" t="s">
        <v>69</v>
      </c>
      <c r="T1524">
        <f>VLOOKUP(Tableau2[[#This Row],[5. type transport]],'Taux émission CO2e'!$A$5:$D$16,4,0)</f>
        <v>0.16</v>
      </c>
      <c r="U1524">
        <f>VLOOKUP(Tableau2[[#This Row],[5. type transport]],'Taux émission CO2e'!$A$5:$B$16,2,0)</f>
        <v>0.3</v>
      </c>
      <c r="V1524">
        <f>VLOOKUP(Tableau2[[#This Row],[5. type transport]],'Taux émission CO2e'!$A$20:$D$31,4,0)</f>
        <v>6.7400000000000002E-2</v>
      </c>
      <c r="W1524">
        <f>VLOOKUP(Tableau2[[#This Row],[5. type transport]],'Taux émission CO2e'!$A$20:$B$31,2,0)</f>
        <v>0.7</v>
      </c>
      <c r="X1524" s="98">
        <f t="shared" si="47"/>
        <v>9.1611564740799984</v>
      </c>
    </row>
    <row r="1525" spans="1:24" x14ac:dyDescent="0.25">
      <c r="A1525">
        <v>2022090069</v>
      </c>
      <c r="B1525" s="95">
        <v>44824</v>
      </c>
      <c r="C1525" s="102">
        <f>YEAR(Tableau2[[#This Row],[2. date saisie]])</f>
        <v>2022</v>
      </c>
      <c r="D1525" s="102">
        <f>MONTH(Tableau2[[#This Row],[2. date saisie]])</f>
        <v>9</v>
      </c>
      <c r="E1525" s="102" t="str">
        <f t="shared" si="46"/>
        <v>09</v>
      </c>
      <c r="F1525" s="102" t="str">
        <f>_xlfn.CONCAT(Tableau2[[#This Row],[2a]],Tableau2[[#This Row],[2c]])</f>
        <v>202209</v>
      </c>
      <c r="G1525" s="96">
        <v>1556241</v>
      </c>
      <c r="H1525">
        <v>342</v>
      </c>
      <c r="I1525" s="102">
        <f>Tableau2[[#This Row],[4. poids OT (kg)]]/1000</f>
        <v>0.34200000000000003</v>
      </c>
      <c r="J1525" t="s">
        <v>47</v>
      </c>
      <c r="K1525">
        <v>210</v>
      </c>
      <c r="L1525">
        <v>91100</v>
      </c>
      <c r="M1525" t="s">
        <v>70</v>
      </c>
      <c r="N1525">
        <v>66000</v>
      </c>
      <c r="O1525" t="s">
        <v>71</v>
      </c>
      <c r="P1525">
        <v>837.41300000000001</v>
      </c>
      <c r="Q1525" t="s">
        <v>72</v>
      </c>
      <c r="R1525">
        <v>1969</v>
      </c>
      <c r="S1525" t="s">
        <v>69</v>
      </c>
      <c r="T1525">
        <f>VLOOKUP(Tableau2[[#This Row],[5. type transport]],'Taux émission CO2e'!$A$5:$D$16,4,0)</f>
        <v>0.16</v>
      </c>
      <c r="U1525">
        <f>VLOOKUP(Tableau2[[#This Row],[5. type transport]],'Taux émission CO2e'!$A$5:$B$16,2,0)</f>
        <v>0.3</v>
      </c>
      <c r="V1525">
        <f>VLOOKUP(Tableau2[[#This Row],[5. type transport]],'Taux émission CO2e'!$A$20:$D$31,4,0)</f>
        <v>6.7400000000000002E-2</v>
      </c>
      <c r="W1525">
        <f>VLOOKUP(Tableau2[[#This Row],[5. type transport]],'Taux émission CO2e'!$A$20:$B$31,2,0)</f>
        <v>0.7</v>
      </c>
      <c r="X1525" s="98">
        <f t="shared" si="47"/>
        <v>27.259099514280003</v>
      </c>
    </row>
    <row r="1526" spans="1:24" x14ac:dyDescent="0.25">
      <c r="A1526">
        <v>2022090069</v>
      </c>
      <c r="B1526" s="95">
        <v>44824</v>
      </c>
      <c r="C1526" s="102">
        <f>YEAR(Tableau2[[#This Row],[2. date saisie]])</f>
        <v>2022</v>
      </c>
      <c r="D1526" s="102">
        <f>MONTH(Tableau2[[#This Row],[2. date saisie]])</f>
        <v>9</v>
      </c>
      <c r="E1526" s="102" t="str">
        <f t="shared" si="46"/>
        <v>09</v>
      </c>
      <c r="F1526" s="102" t="str">
        <f>_xlfn.CONCAT(Tableau2[[#This Row],[2a]],Tableau2[[#This Row],[2c]])</f>
        <v>202209</v>
      </c>
      <c r="G1526" s="96">
        <v>1556395</v>
      </c>
      <c r="H1526">
        <v>681</v>
      </c>
      <c r="I1526" s="102">
        <f>Tableau2[[#This Row],[4. poids OT (kg)]]/1000</f>
        <v>0.68100000000000005</v>
      </c>
      <c r="J1526" t="s">
        <v>47</v>
      </c>
      <c r="K1526">
        <v>245</v>
      </c>
      <c r="L1526">
        <v>91100</v>
      </c>
      <c r="M1526" t="s">
        <v>70</v>
      </c>
      <c r="N1526">
        <v>59810</v>
      </c>
      <c r="O1526" t="s">
        <v>104</v>
      </c>
      <c r="P1526">
        <v>248.797</v>
      </c>
      <c r="Q1526" t="s">
        <v>72</v>
      </c>
      <c r="R1526">
        <v>1969</v>
      </c>
      <c r="S1526" t="s">
        <v>69</v>
      </c>
      <c r="T1526">
        <f>VLOOKUP(Tableau2[[#This Row],[5. type transport]],'Taux émission CO2e'!$A$5:$D$16,4,0)</f>
        <v>0.16</v>
      </c>
      <c r="U1526">
        <f>VLOOKUP(Tableau2[[#This Row],[5. type transport]],'Taux émission CO2e'!$A$5:$B$16,2,0)</f>
        <v>0.3</v>
      </c>
      <c r="V1526">
        <f>VLOOKUP(Tableau2[[#This Row],[5. type transport]],'Taux émission CO2e'!$A$20:$D$31,4,0)</f>
        <v>6.7400000000000002E-2</v>
      </c>
      <c r="W1526">
        <f>VLOOKUP(Tableau2[[#This Row],[5. type transport]],'Taux émission CO2e'!$A$20:$B$31,2,0)</f>
        <v>0.7</v>
      </c>
      <c r="X1526" s="98">
        <f t="shared" si="47"/>
        <v>16.126419451260002</v>
      </c>
    </row>
    <row r="1527" spans="1:24" x14ac:dyDescent="0.25">
      <c r="A1527">
        <v>2022090069</v>
      </c>
      <c r="B1527" s="95">
        <v>44825</v>
      </c>
      <c r="C1527" s="102">
        <f>YEAR(Tableau2[[#This Row],[2. date saisie]])</f>
        <v>2022</v>
      </c>
      <c r="D1527" s="102">
        <f>MONTH(Tableau2[[#This Row],[2. date saisie]])</f>
        <v>9</v>
      </c>
      <c r="E1527" s="102" t="str">
        <f t="shared" si="46"/>
        <v>09</v>
      </c>
      <c r="F1527" s="102" t="str">
        <f>_xlfn.CONCAT(Tableau2[[#This Row],[2a]],Tableau2[[#This Row],[2c]])</f>
        <v>202209</v>
      </c>
      <c r="G1527" s="96">
        <v>1556032</v>
      </c>
      <c r="H1527">
        <v>345</v>
      </c>
      <c r="I1527" s="102">
        <f>Tableau2[[#This Row],[4. poids OT (kg)]]/1000</f>
        <v>0.34499999999999997</v>
      </c>
      <c r="J1527" t="s">
        <v>47</v>
      </c>
      <c r="K1527">
        <v>140</v>
      </c>
      <c r="L1527">
        <v>80090</v>
      </c>
      <c r="M1527" t="s">
        <v>214</v>
      </c>
      <c r="N1527">
        <v>91100</v>
      </c>
      <c r="O1527" t="s">
        <v>76</v>
      </c>
      <c r="P1527">
        <v>186.81399999999999</v>
      </c>
      <c r="Q1527" t="s">
        <v>215</v>
      </c>
      <c r="R1527">
        <v>1999</v>
      </c>
      <c r="S1527" t="s">
        <v>69</v>
      </c>
      <c r="T1527">
        <f>VLOOKUP(Tableau2[[#This Row],[5. type transport]],'Taux émission CO2e'!$A$5:$D$16,4,0)</f>
        <v>0.16</v>
      </c>
      <c r="U1527">
        <f>VLOOKUP(Tableau2[[#This Row],[5. type transport]],'Taux émission CO2e'!$A$5:$B$16,2,0)</f>
        <v>0.3</v>
      </c>
      <c r="V1527">
        <f>VLOOKUP(Tableau2[[#This Row],[5. type transport]],'Taux émission CO2e'!$A$20:$D$31,4,0)</f>
        <v>6.7400000000000002E-2</v>
      </c>
      <c r="W1527">
        <f>VLOOKUP(Tableau2[[#This Row],[5. type transport]],'Taux émission CO2e'!$A$20:$B$31,2,0)</f>
        <v>0.7</v>
      </c>
      <c r="X1527" s="98">
        <f t="shared" si="47"/>
        <v>6.1344299993999991</v>
      </c>
    </row>
    <row r="1528" spans="1:24" x14ac:dyDescent="0.25">
      <c r="A1528">
        <v>2022090069</v>
      </c>
      <c r="B1528" s="95">
        <v>44825</v>
      </c>
      <c r="C1528" s="102">
        <f>YEAR(Tableau2[[#This Row],[2. date saisie]])</f>
        <v>2022</v>
      </c>
      <c r="D1528" s="102">
        <f>MONTH(Tableau2[[#This Row],[2. date saisie]])</f>
        <v>9</v>
      </c>
      <c r="E1528" s="102" t="str">
        <f t="shared" si="46"/>
        <v>09</v>
      </c>
      <c r="F1528" s="102" t="str">
        <f>_xlfn.CONCAT(Tableau2[[#This Row],[2a]],Tableau2[[#This Row],[2c]])</f>
        <v>202209</v>
      </c>
      <c r="G1528" s="96">
        <v>1556208</v>
      </c>
      <c r="H1528">
        <v>300</v>
      </c>
      <c r="I1528" s="102">
        <f>Tableau2[[#This Row],[4. poids OT (kg)]]/1000</f>
        <v>0.3</v>
      </c>
      <c r="J1528" t="s">
        <v>46</v>
      </c>
      <c r="K1528">
        <v>188</v>
      </c>
      <c r="L1528">
        <v>21300</v>
      </c>
      <c r="M1528" t="s">
        <v>94</v>
      </c>
      <c r="N1528">
        <v>91100</v>
      </c>
      <c r="O1528" t="s">
        <v>76</v>
      </c>
      <c r="P1528">
        <v>278.14499999999998</v>
      </c>
      <c r="Q1528" t="s">
        <v>95</v>
      </c>
      <c r="R1528">
        <v>1995</v>
      </c>
      <c r="S1528" t="s">
        <v>78</v>
      </c>
      <c r="T1528">
        <f>VLOOKUP(Tableau2[[#This Row],[5. type transport]],'Taux émission CO2e'!$A$5:$D$16,4,0)</f>
        <v>0.16</v>
      </c>
      <c r="U1528">
        <f>VLOOKUP(Tableau2[[#This Row],[5. type transport]],'Taux émission CO2e'!$A$5:$B$16,2,0)</f>
        <v>0.3</v>
      </c>
      <c r="V1528">
        <f>VLOOKUP(Tableau2[[#This Row],[5. type transport]],'Taux émission CO2e'!$A$20:$D$31,4,0)</f>
        <v>6.7400000000000002E-2</v>
      </c>
      <c r="W1528">
        <f>VLOOKUP(Tableau2[[#This Row],[5. type transport]],'Taux émission CO2e'!$A$20:$B$31,2,0)</f>
        <v>0.7</v>
      </c>
      <c r="X1528" s="98">
        <f t="shared" si="47"/>
        <v>7.942152329999999</v>
      </c>
    </row>
    <row r="1529" spans="1:24" x14ac:dyDescent="0.25">
      <c r="A1529">
        <v>2022090069</v>
      </c>
      <c r="B1529" s="95">
        <v>44825</v>
      </c>
      <c r="C1529" s="102">
        <f>YEAR(Tableau2[[#This Row],[2. date saisie]])</f>
        <v>2022</v>
      </c>
      <c r="D1529" s="102">
        <f>MONTH(Tableau2[[#This Row],[2. date saisie]])</f>
        <v>9</v>
      </c>
      <c r="E1529" s="102" t="str">
        <f t="shared" si="46"/>
        <v>09</v>
      </c>
      <c r="F1529" s="102" t="str">
        <f>_xlfn.CONCAT(Tableau2[[#This Row],[2a]],Tableau2[[#This Row],[2c]])</f>
        <v>202209</v>
      </c>
      <c r="G1529" s="96">
        <v>1556744</v>
      </c>
      <c r="H1529">
        <v>340</v>
      </c>
      <c r="I1529" s="102">
        <f>Tableau2[[#This Row],[4. poids OT (kg)]]/1000</f>
        <v>0.34</v>
      </c>
      <c r="J1529" t="s">
        <v>47</v>
      </c>
      <c r="K1529">
        <v>200</v>
      </c>
      <c r="L1529">
        <v>91100</v>
      </c>
      <c r="M1529" t="s">
        <v>70</v>
      </c>
      <c r="N1529">
        <v>59800</v>
      </c>
      <c r="O1529" t="s">
        <v>119</v>
      </c>
      <c r="P1529">
        <v>254.17500000000001</v>
      </c>
      <c r="Q1529" t="s">
        <v>72</v>
      </c>
      <c r="R1529">
        <v>1969</v>
      </c>
      <c r="S1529" t="s">
        <v>69</v>
      </c>
      <c r="T1529">
        <f>VLOOKUP(Tableau2[[#This Row],[5. type transport]],'Taux émission CO2e'!$A$5:$D$16,4,0)</f>
        <v>0.16</v>
      </c>
      <c r="U1529">
        <f>VLOOKUP(Tableau2[[#This Row],[5. type transport]],'Taux émission CO2e'!$A$5:$B$16,2,0)</f>
        <v>0.3</v>
      </c>
      <c r="V1529">
        <f>VLOOKUP(Tableau2[[#This Row],[5. type transport]],'Taux émission CO2e'!$A$20:$D$31,4,0)</f>
        <v>6.7400000000000002E-2</v>
      </c>
      <c r="W1529">
        <f>VLOOKUP(Tableau2[[#This Row],[5. type transport]],'Taux émission CO2e'!$A$20:$B$31,2,0)</f>
        <v>0.7</v>
      </c>
      <c r="X1529" s="98">
        <f t="shared" si="47"/>
        <v>8.2254080100000007</v>
      </c>
    </row>
    <row r="1530" spans="1:24" x14ac:dyDescent="0.25">
      <c r="A1530">
        <v>2022090069</v>
      </c>
      <c r="B1530" s="95">
        <v>44826</v>
      </c>
      <c r="C1530" s="102">
        <f>YEAR(Tableau2[[#This Row],[2. date saisie]])</f>
        <v>2022</v>
      </c>
      <c r="D1530" s="102">
        <f>MONTH(Tableau2[[#This Row],[2. date saisie]])</f>
        <v>9</v>
      </c>
      <c r="E1530" s="102" t="str">
        <f t="shared" si="46"/>
        <v>09</v>
      </c>
      <c r="F1530" s="102" t="str">
        <f>_xlfn.CONCAT(Tableau2[[#This Row],[2a]],Tableau2[[#This Row],[2c]])</f>
        <v>202209</v>
      </c>
      <c r="G1530" s="96">
        <v>1556033</v>
      </c>
      <c r="H1530">
        <v>180</v>
      </c>
      <c r="I1530" s="102">
        <f>Tableau2[[#This Row],[4. poids OT (kg)]]/1000</f>
        <v>0.18</v>
      </c>
      <c r="J1530" t="s">
        <v>46</v>
      </c>
      <c r="K1530">
        <v>125</v>
      </c>
      <c r="L1530">
        <v>87000</v>
      </c>
      <c r="M1530" t="s">
        <v>229</v>
      </c>
      <c r="N1530">
        <v>91100</v>
      </c>
      <c r="O1530" t="s">
        <v>76</v>
      </c>
      <c r="P1530">
        <v>389.06299999999999</v>
      </c>
      <c r="Q1530" t="s">
        <v>230</v>
      </c>
      <c r="R1530">
        <v>1965</v>
      </c>
      <c r="S1530" t="s">
        <v>78</v>
      </c>
      <c r="T1530">
        <f>VLOOKUP(Tableau2[[#This Row],[5. type transport]],'Taux émission CO2e'!$A$5:$D$16,4,0)</f>
        <v>0.16</v>
      </c>
      <c r="U1530">
        <f>VLOOKUP(Tableau2[[#This Row],[5. type transport]],'Taux émission CO2e'!$A$5:$B$16,2,0)</f>
        <v>0.3</v>
      </c>
      <c r="V1530">
        <f>VLOOKUP(Tableau2[[#This Row],[5. type transport]],'Taux émission CO2e'!$A$20:$D$31,4,0)</f>
        <v>6.7400000000000002E-2</v>
      </c>
      <c r="W1530">
        <f>VLOOKUP(Tableau2[[#This Row],[5. type transport]],'Taux émission CO2e'!$A$20:$B$31,2,0)</f>
        <v>0.7</v>
      </c>
      <c r="X1530" s="98">
        <f t="shared" si="47"/>
        <v>6.6655829412000003</v>
      </c>
    </row>
    <row r="1531" spans="1:24" x14ac:dyDescent="0.25">
      <c r="A1531">
        <v>2022090069</v>
      </c>
      <c r="B1531" s="95">
        <v>44826</v>
      </c>
      <c r="C1531" s="102">
        <f>YEAR(Tableau2[[#This Row],[2. date saisie]])</f>
        <v>2022</v>
      </c>
      <c r="D1531" s="102">
        <f>MONTH(Tableau2[[#This Row],[2. date saisie]])</f>
        <v>9</v>
      </c>
      <c r="E1531" s="102" t="str">
        <f t="shared" si="46"/>
        <v>09</v>
      </c>
      <c r="F1531" s="102" t="str">
        <f>_xlfn.CONCAT(Tableau2[[#This Row],[2a]],Tableau2[[#This Row],[2c]])</f>
        <v>202209</v>
      </c>
      <c r="G1531" s="96">
        <v>1556034</v>
      </c>
      <c r="H1531">
        <v>230</v>
      </c>
      <c r="I1531" s="102">
        <f>Tableau2[[#This Row],[4. poids OT (kg)]]/1000</f>
        <v>0.23</v>
      </c>
      <c r="J1531" t="s">
        <v>47</v>
      </c>
      <c r="K1531">
        <v>158</v>
      </c>
      <c r="L1531">
        <v>59200</v>
      </c>
      <c r="M1531" t="s">
        <v>218</v>
      </c>
      <c r="N1531">
        <v>91100</v>
      </c>
      <c r="O1531" t="s">
        <v>76</v>
      </c>
      <c r="P1531">
        <v>266.87799999999999</v>
      </c>
      <c r="Q1531" t="s">
        <v>219</v>
      </c>
      <c r="R1531">
        <v>1970</v>
      </c>
      <c r="S1531" t="s">
        <v>78</v>
      </c>
      <c r="T1531">
        <f>VLOOKUP(Tableau2[[#This Row],[5. type transport]],'Taux émission CO2e'!$A$5:$D$16,4,0)</f>
        <v>0.16</v>
      </c>
      <c r="U1531">
        <f>VLOOKUP(Tableau2[[#This Row],[5. type transport]],'Taux émission CO2e'!$A$5:$B$16,2,0)</f>
        <v>0.3</v>
      </c>
      <c r="V1531">
        <f>VLOOKUP(Tableau2[[#This Row],[5. type transport]],'Taux émission CO2e'!$A$20:$D$31,4,0)</f>
        <v>6.7400000000000002E-2</v>
      </c>
      <c r="W1531">
        <f>VLOOKUP(Tableau2[[#This Row],[5. type transport]],'Taux émission CO2e'!$A$20:$B$31,2,0)</f>
        <v>0.7</v>
      </c>
      <c r="X1531" s="98">
        <f t="shared" si="47"/>
        <v>5.8423330492000005</v>
      </c>
    </row>
    <row r="1532" spans="1:24" x14ac:dyDescent="0.25">
      <c r="A1532">
        <v>2022090069</v>
      </c>
      <c r="B1532" s="95">
        <v>44826</v>
      </c>
      <c r="C1532" s="102">
        <f>YEAR(Tableau2[[#This Row],[2. date saisie]])</f>
        <v>2022</v>
      </c>
      <c r="D1532" s="102">
        <f>MONTH(Tableau2[[#This Row],[2. date saisie]])</f>
        <v>9</v>
      </c>
      <c r="E1532" s="102" t="str">
        <f t="shared" si="46"/>
        <v>09</v>
      </c>
      <c r="F1532" s="102" t="str">
        <f>_xlfn.CONCAT(Tableau2[[#This Row],[2a]],Tableau2[[#This Row],[2c]])</f>
        <v>202209</v>
      </c>
      <c r="G1532" s="96">
        <v>1556839</v>
      </c>
      <c r="H1532">
        <v>150</v>
      </c>
      <c r="I1532" s="102">
        <f>Tableau2[[#This Row],[4. poids OT (kg)]]/1000</f>
        <v>0.15</v>
      </c>
      <c r="J1532" t="s">
        <v>47</v>
      </c>
      <c r="K1532">
        <v>165</v>
      </c>
      <c r="L1532">
        <v>26750</v>
      </c>
      <c r="M1532" t="s">
        <v>82</v>
      </c>
      <c r="N1532">
        <v>91100</v>
      </c>
      <c r="O1532" t="s">
        <v>76</v>
      </c>
      <c r="P1532">
        <v>541.52599999999995</v>
      </c>
      <c r="Q1532" t="s">
        <v>83</v>
      </c>
      <c r="R1532">
        <v>1998</v>
      </c>
      <c r="S1532" t="s">
        <v>78</v>
      </c>
      <c r="T1532">
        <f>VLOOKUP(Tableau2[[#This Row],[5. type transport]],'Taux émission CO2e'!$A$5:$D$16,4,0)</f>
        <v>0.16</v>
      </c>
      <c r="U1532">
        <f>VLOOKUP(Tableau2[[#This Row],[5. type transport]],'Taux émission CO2e'!$A$5:$B$16,2,0)</f>
        <v>0.3</v>
      </c>
      <c r="V1532">
        <f>VLOOKUP(Tableau2[[#This Row],[5. type transport]],'Taux émission CO2e'!$A$20:$D$31,4,0)</f>
        <v>6.7400000000000002E-2</v>
      </c>
      <c r="W1532">
        <f>VLOOKUP(Tableau2[[#This Row],[5. type transport]],'Taux émission CO2e'!$A$20:$B$31,2,0)</f>
        <v>0.7</v>
      </c>
      <c r="X1532" s="98">
        <f t="shared" si="47"/>
        <v>7.731366701999999</v>
      </c>
    </row>
    <row r="1533" spans="1:24" x14ac:dyDescent="0.25">
      <c r="A1533">
        <v>2022090069</v>
      </c>
      <c r="B1533" s="95">
        <v>44826</v>
      </c>
      <c r="C1533" s="102">
        <f>YEAR(Tableau2[[#This Row],[2. date saisie]])</f>
        <v>2022</v>
      </c>
      <c r="D1533" s="102">
        <f>MONTH(Tableau2[[#This Row],[2. date saisie]])</f>
        <v>9</v>
      </c>
      <c r="E1533" s="102" t="str">
        <f t="shared" si="46"/>
        <v>09</v>
      </c>
      <c r="F1533" s="102" t="str">
        <f>_xlfn.CONCAT(Tableau2[[#This Row],[2a]],Tableau2[[#This Row],[2c]])</f>
        <v>202209</v>
      </c>
      <c r="G1533" s="96">
        <v>1553965</v>
      </c>
      <c r="H1533">
        <v>470</v>
      </c>
      <c r="I1533" s="102">
        <f>Tableau2[[#This Row],[4. poids OT (kg)]]/1000</f>
        <v>0.47</v>
      </c>
      <c r="J1533" t="s">
        <v>46</v>
      </c>
      <c r="K1533">
        <v>195</v>
      </c>
      <c r="L1533">
        <v>73490</v>
      </c>
      <c r="M1533" t="s">
        <v>204</v>
      </c>
      <c r="N1533">
        <v>91100</v>
      </c>
      <c r="O1533" t="s">
        <v>76</v>
      </c>
      <c r="P1533">
        <v>537.70799999999997</v>
      </c>
      <c r="Q1533" t="s">
        <v>205</v>
      </c>
      <c r="R1533">
        <v>1990</v>
      </c>
      <c r="S1533" t="s">
        <v>78</v>
      </c>
      <c r="T1533">
        <f>VLOOKUP(Tableau2[[#This Row],[5. type transport]],'Taux émission CO2e'!$A$5:$D$16,4,0)</f>
        <v>0.16</v>
      </c>
      <c r="U1533">
        <f>VLOOKUP(Tableau2[[#This Row],[5. type transport]],'Taux émission CO2e'!$A$5:$B$16,2,0)</f>
        <v>0.3</v>
      </c>
      <c r="V1533">
        <f>VLOOKUP(Tableau2[[#This Row],[5. type transport]],'Taux émission CO2e'!$A$20:$D$31,4,0)</f>
        <v>6.7400000000000002E-2</v>
      </c>
      <c r="W1533">
        <f>VLOOKUP(Tableau2[[#This Row],[5. type transport]],'Taux émission CO2e'!$A$20:$B$31,2,0)</f>
        <v>0.7</v>
      </c>
      <c r="X1533" s="98">
        <f t="shared" si="47"/>
        <v>24.054152296799998</v>
      </c>
    </row>
    <row r="1534" spans="1:24" x14ac:dyDescent="0.25">
      <c r="A1534">
        <v>2022090069</v>
      </c>
      <c r="B1534" s="95">
        <v>44827</v>
      </c>
      <c r="C1534" s="102">
        <f>YEAR(Tableau2[[#This Row],[2. date saisie]])</f>
        <v>2022</v>
      </c>
      <c r="D1534" s="102">
        <f>MONTH(Tableau2[[#This Row],[2. date saisie]])</f>
        <v>9</v>
      </c>
      <c r="E1534" s="102" t="str">
        <f t="shared" si="46"/>
        <v>09</v>
      </c>
      <c r="F1534" s="102" t="str">
        <f>_xlfn.CONCAT(Tableau2[[#This Row],[2a]],Tableau2[[#This Row],[2c]])</f>
        <v>202209</v>
      </c>
      <c r="G1534" s="96">
        <v>1557341</v>
      </c>
      <c r="H1534">
        <v>150</v>
      </c>
      <c r="I1534" s="102">
        <f>Tableau2[[#This Row],[4. poids OT (kg)]]/1000</f>
        <v>0.15</v>
      </c>
      <c r="J1534" t="s">
        <v>47</v>
      </c>
      <c r="K1534">
        <v>175</v>
      </c>
      <c r="L1534">
        <v>13000</v>
      </c>
      <c r="M1534" t="s">
        <v>184</v>
      </c>
      <c r="N1534">
        <v>91100</v>
      </c>
      <c r="O1534" t="s">
        <v>76</v>
      </c>
      <c r="P1534">
        <v>740.09799999999996</v>
      </c>
      <c r="Q1534" t="s">
        <v>185</v>
      </c>
      <c r="R1534">
        <v>1976</v>
      </c>
      <c r="S1534" t="s">
        <v>69</v>
      </c>
      <c r="T1534">
        <f>VLOOKUP(Tableau2[[#This Row],[5. type transport]],'Taux émission CO2e'!$A$5:$D$16,4,0)</f>
        <v>0.16</v>
      </c>
      <c r="U1534">
        <f>VLOOKUP(Tableau2[[#This Row],[5. type transport]],'Taux émission CO2e'!$A$5:$B$16,2,0)</f>
        <v>0.3</v>
      </c>
      <c r="V1534">
        <f>VLOOKUP(Tableau2[[#This Row],[5. type transport]],'Taux émission CO2e'!$A$20:$D$31,4,0)</f>
        <v>6.7400000000000002E-2</v>
      </c>
      <c r="W1534">
        <f>VLOOKUP(Tableau2[[#This Row],[5. type transport]],'Taux émission CO2e'!$A$20:$B$31,2,0)</f>
        <v>0.7</v>
      </c>
      <c r="X1534" s="98">
        <f t="shared" si="47"/>
        <v>10.566379145999999</v>
      </c>
    </row>
    <row r="1535" spans="1:24" x14ac:dyDescent="0.25">
      <c r="A1535">
        <v>2022090069</v>
      </c>
      <c r="B1535" s="95">
        <v>44827</v>
      </c>
      <c r="C1535" s="102">
        <f>YEAR(Tableau2[[#This Row],[2. date saisie]])</f>
        <v>2022</v>
      </c>
      <c r="D1535" s="102">
        <f>MONTH(Tableau2[[#This Row],[2. date saisie]])</f>
        <v>9</v>
      </c>
      <c r="E1535" s="102" t="str">
        <f t="shared" si="46"/>
        <v>09</v>
      </c>
      <c r="F1535" s="102" t="str">
        <f>_xlfn.CONCAT(Tableau2[[#This Row],[2a]],Tableau2[[#This Row],[2c]])</f>
        <v>202209</v>
      </c>
      <c r="G1535" s="96">
        <v>1557340</v>
      </c>
      <c r="H1535">
        <v>600</v>
      </c>
      <c r="I1535" s="102">
        <f>Tableau2[[#This Row],[4. poids OT (kg)]]/1000</f>
        <v>0.6</v>
      </c>
      <c r="J1535" t="s">
        <v>47</v>
      </c>
      <c r="K1535">
        <v>230</v>
      </c>
      <c r="L1535">
        <v>62780</v>
      </c>
      <c r="M1535" t="s">
        <v>113</v>
      </c>
      <c r="N1535">
        <v>91100</v>
      </c>
      <c r="O1535" t="s">
        <v>76</v>
      </c>
      <c r="P1535">
        <v>278.49700000000001</v>
      </c>
      <c r="Q1535" t="s">
        <v>114</v>
      </c>
      <c r="R1535">
        <v>1987</v>
      </c>
      <c r="S1535" t="s">
        <v>78</v>
      </c>
      <c r="T1535">
        <f>VLOOKUP(Tableau2[[#This Row],[5. type transport]],'Taux émission CO2e'!$A$5:$D$16,4,0)</f>
        <v>0.16</v>
      </c>
      <c r="U1535">
        <f>VLOOKUP(Tableau2[[#This Row],[5. type transport]],'Taux émission CO2e'!$A$5:$B$16,2,0)</f>
        <v>0.3</v>
      </c>
      <c r="V1535">
        <f>VLOOKUP(Tableau2[[#This Row],[5. type transport]],'Taux émission CO2e'!$A$20:$D$31,4,0)</f>
        <v>6.7400000000000002E-2</v>
      </c>
      <c r="W1535">
        <f>VLOOKUP(Tableau2[[#This Row],[5. type transport]],'Taux émission CO2e'!$A$20:$B$31,2,0)</f>
        <v>0.7</v>
      </c>
      <c r="X1535" s="98">
        <f t="shared" si="47"/>
        <v>15.904406676000001</v>
      </c>
    </row>
    <row r="1536" spans="1:24" x14ac:dyDescent="0.25">
      <c r="A1536">
        <v>2022090069</v>
      </c>
      <c r="B1536" s="95">
        <v>44827</v>
      </c>
      <c r="C1536" s="102">
        <f>YEAR(Tableau2[[#This Row],[2. date saisie]])</f>
        <v>2022</v>
      </c>
      <c r="D1536" s="102">
        <f>MONTH(Tableau2[[#This Row],[2. date saisie]])</f>
        <v>9</v>
      </c>
      <c r="E1536" s="102" t="str">
        <f t="shared" si="46"/>
        <v>09</v>
      </c>
      <c r="F1536" s="102" t="str">
        <f>_xlfn.CONCAT(Tableau2[[#This Row],[2a]],Tableau2[[#This Row],[2c]])</f>
        <v>202209</v>
      </c>
      <c r="G1536" s="96">
        <v>1557344</v>
      </c>
      <c r="H1536">
        <v>300</v>
      </c>
      <c r="I1536" s="102">
        <f>Tableau2[[#This Row],[4. poids OT (kg)]]/1000</f>
        <v>0.3</v>
      </c>
      <c r="J1536" t="s">
        <v>47</v>
      </c>
      <c r="K1536">
        <v>260</v>
      </c>
      <c r="L1536">
        <v>8090</v>
      </c>
      <c r="M1536" t="s">
        <v>81</v>
      </c>
      <c r="N1536">
        <v>91100</v>
      </c>
      <c r="O1536" t="s">
        <v>76</v>
      </c>
      <c r="P1536">
        <v>258.04300000000001</v>
      </c>
      <c r="Q1536" t="s">
        <v>124</v>
      </c>
      <c r="R1536">
        <v>1992</v>
      </c>
      <c r="S1536" t="s">
        <v>78</v>
      </c>
      <c r="T1536">
        <f>VLOOKUP(Tableau2[[#This Row],[5. type transport]],'Taux émission CO2e'!$A$5:$D$16,4,0)</f>
        <v>0.16</v>
      </c>
      <c r="U1536">
        <f>VLOOKUP(Tableau2[[#This Row],[5. type transport]],'Taux émission CO2e'!$A$5:$B$16,2,0)</f>
        <v>0.3</v>
      </c>
      <c r="V1536">
        <f>VLOOKUP(Tableau2[[#This Row],[5. type transport]],'Taux émission CO2e'!$A$20:$D$31,4,0)</f>
        <v>6.7400000000000002E-2</v>
      </c>
      <c r="W1536">
        <f>VLOOKUP(Tableau2[[#This Row],[5. type transport]],'Taux émission CO2e'!$A$20:$B$31,2,0)</f>
        <v>0.7</v>
      </c>
      <c r="X1536" s="98">
        <f t="shared" si="47"/>
        <v>7.3681598219999991</v>
      </c>
    </row>
    <row r="1537" spans="1:24" x14ac:dyDescent="0.25">
      <c r="A1537">
        <v>2022090069</v>
      </c>
      <c r="B1537" s="95">
        <v>44830</v>
      </c>
      <c r="C1537" s="102">
        <f>YEAR(Tableau2[[#This Row],[2. date saisie]])</f>
        <v>2022</v>
      </c>
      <c r="D1537" s="102">
        <f>MONTH(Tableau2[[#This Row],[2. date saisie]])</f>
        <v>9</v>
      </c>
      <c r="E1537" s="102" t="str">
        <f t="shared" si="46"/>
        <v>09</v>
      </c>
      <c r="F1537" s="102" t="str">
        <f>_xlfn.CONCAT(Tableau2[[#This Row],[2a]],Tableau2[[#This Row],[2c]])</f>
        <v>202209</v>
      </c>
      <c r="G1537" s="96">
        <v>1558516</v>
      </c>
      <c r="H1537">
        <v>336</v>
      </c>
      <c r="I1537" s="102">
        <f>Tableau2[[#This Row],[4. poids OT (kg)]]/1000</f>
        <v>0.33600000000000002</v>
      </c>
      <c r="J1537" t="s">
        <v>47</v>
      </c>
      <c r="K1537">
        <v>155</v>
      </c>
      <c r="L1537">
        <v>91100</v>
      </c>
      <c r="M1537" t="s">
        <v>70</v>
      </c>
      <c r="N1537">
        <v>8090</v>
      </c>
      <c r="O1537" t="s">
        <v>81</v>
      </c>
      <c r="P1537">
        <v>256.911</v>
      </c>
      <c r="Q1537" t="s">
        <v>72</v>
      </c>
      <c r="R1537">
        <v>1969</v>
      </c>
      <c r="S1537" t="s">
        <v>69</v>
      </c>
      <c r="T1537">
        <f>VLOOKUP(Tableau2[[#This Row],[5. type transport]],'Taux émission CO2e'!$A$5:$D$16,4,0)</f>
        <v>0.16</v>
      </c>
      <c r="U1537">
        <f>VLOOKUP(Tableau2[[#This Row],[5. type transport]],'Taux émission CO2e'!$A$5:$B$16,2,0)</f>
        <v>0.3</v>
      </c>
      <c r="V1537">
        <f>VLOOKUP(Tableau2[[#This Row],[5. type transport]],'Taux émission CO2e'!$A$20:$D$31,4,0)</f>
        <v>6.7400000000000002E-2</v>
      </c>
      <c r="W1537">
        <f>VLOOKUP(Tableau2[[#This Row],[5. type transport]],'Taux émission CO2e'!$A$20:$B$31,2,0)</f>
        <v>0.7</v>
      </c>
      <c r="X1537" s="98">
        <f t="shared" si="47"/>
        <v>8.2161370972800007</v>
      </c>
    </row>
    <row r="1538" spans="1:24" x14ac:dyDescent="0.25">
      <c r="A1538">
        <v>2022090069</v>
      </c>
      <c r="B1538" s="95">
        <v>44830</v>
      </c>
      <c r="C1538" s="102">
        <f>YEAR(Tableau2[[#This Row],[2. date saisie]])</f>
        <v>2022</v>
      </c>
      <c r="D1538" s="102">
        <f>MONTH(Tableau2[[#This Row],[2. date saisie]])</f>
        <v>9</v>
      </c>
      <c r="E1538" s="102" t="str">
        <f t="shared" ref="E1538:E1563" si="48">IF(D1538&lt;10,"0"&amp;D1538,D1538)</f>
        <v>09</v>
      </c>
      <c r="F1538" s="102" t="str">
        <f>_xlfn.CONCAT(Tableau2[[#This Row],[2a]],Tableau2[[#This Row],[2c]])</f>
        <v>202209</v>
      </c>
      <c r="G1538" s="96">
        <v>1557537</v>
      </c>
      <c r="H1538">
        <v>130</v>
      </c>
      <c r="I1538" s="102">
        <f>Tableau2[[#This Row],[4. poids OT (kg)]]/1000</f>
        <v>0.13</v>
      </c>
      <c r="J1538" t="s">
        <v>46</v>
      </c>
      <c r="K1538">
        <v>165</v>
      </c>
      <c r="L1538">
        <v>67400</v>
      </c>
      <c r="M1538" t="s">
        <v>243</v>
      </c>
      <c r="N1538">
        <v>91100</v>
      </c>
      <c r="O1538" t="s">
        <v>76</v>
      </c>
      <c r="P1538">
        <v>514.08299999999997</v>
      </c>
      <c r="Q1538" t="s">
        <v>244</v>
      </c>
      <c r="R1538">
        <v>1990</v>
      </c>
      <c r="S1538" t="s">
        <v>69</v>
      </c>
      <c r="T1538">
        <f>VLOOKUP(Tableau2[[#This Row],[5. type transport]],'Taux émission CO2e'!$A$5:$D$16,4,0)</f>
        <v>0.16</v>
      </c>
      <c r="U1538">
        <f>VLOOKUP(Tableau2[[#This Row],[5. type transport]],'Taux émission CO2e'!$A$5:$B$16,2,0)</f>
        <v>0.3</v>
      </c>
      <c r="V1538">
        <f>VLOOKUP(Tableau2[[#This Row],[5. type transport]],'Taux émission CO2e'!$A$20:$D$31,4,0)</f>
        <v>6.7400000000000002E-2</v>
      </c>
      <c r="W1538">
        <f>VLOOKUP(Tableau2[[#This Row],[5. type transport]],'Taux émission CO2e'!$A$20:$B$31,2,0)</f>
        <v>0.7</v>
      </c>
      <c r="X1538" s="98">
        <f t="shared" ref="X1538:X1563" si="49">(U1538*T1538*I1538*P1538)+(V1538*W1538*P1538*I1538)</f>
        <v>6.3609545921999997</v>
      </c>
    </row>
    <row r="1539" spans="1:24" x14ac:dyDescent="0.25">
      <c r="A1539">
        <v>2022090069</v>
      </c>
      <c r="B1539" s="95">
        <v>44830</v>
      </c>
      <c r="C1539" s="102">
        <f>YEAR(Tableau2[[#This Row],[2. date saisie]])</f>
        <v>2022</v>
      </c>
      <c r="D1539" s="102">
        <f>MONTH(Tableau2[[#This Row],[2. date saisie]])</f>
        <v>9</v>
      </c>
      <c r="E1539" s="102" t="str">
        <f t="shared" si="48"/>
        <v>09</v>
      </c>
      <c r="F1539" s="102" t="str">
        <f>_xlfn.CONCAT(Tableau2[[#This Row],[2a]],Tableau2[[#This Row],[2c]])</f>
        <v>202209</v>
      </c>
      <c r="G1539" s="96">
        <v>1557916</v>
      </c>
      <c r="H1539">
        <v>150</v>
      </c>
      <c r="I1539" s="102">
        <f>Tableau2[[#This Row],[4. poids OT (kg)]]/1000</f>
        <v>0.15</v>
      </c>
      <c r="J1539" t="s">
        <v>47</v>
      </c>
      <c r="K1539">
        <v>165</v>
      </c>
      <c r="L1539">
        <v>39570</v>
      </c>
      <c r="M1539" t="s">
        <v>115</v>
      </c>
      <c r="N1539">
        <v>91100</v>
      </c>
      <c r="O1539" t="s">
        <v>76</v>
      </c>
      <c r="P1539">
        <v>380.58600000000001</v>
      </c>
      <c r="Q1539" t="s">
        <v>116</v>
      </c>
      <c r="R1539">
        <v>1986</v>
      </c>
      <c r="S1539" t="s">
        <v>69</v>
      </c>
      <c r="T1539">
        <f>VLOOKUP(Tableau2[[#This Row],[5. type transport]],'Taux émission CO2e'!$A$5:$D$16,4,0)</f>
        <v>0.16</v>
      </c>
      <c r="U1539">
        <f>VLOOKUP(Tableau2[[#This Row],[5. type transport]],'Taux émission CO2e'!$A$5:$B$16,2,0)</f>
        <v>0.3</v>
      </c>
      <c r="V1539">
        <f>VLOOKUP(Tableau2[[#This Row],[5. type transport]],'Taux émission CO2e'!$A$20:$D$31,4,0)</f>
        <v>6.7400000000000002E-2</v>
      </c>
      <c r="W1539">
        <f>VLOOKUP(Tableau2[[#This Row],[5. type transport]],'Taux émission CO2e'!$A$20:$B$31,2,0)</f>
        <v>0.7</v>
      </c>
      <c r="X1539" s="98">
        <f t="shared" si="49"/>
        <v>5.4336263219999994</v>
      </c>
    </row>
    <row r="1540" spans="1:24" x14ac:dyDescent="0.25">
      <c r="A1540">
        <v>2022090069</v>
      </c>
      <c r="B1540" s="95">
        <v>44830</v>
      </c>
      <c r="C1540" s="102">
        <f>YEAR(Tableau2[[#This Row],[2. date saisie]])</f>
        <v>2022</v>
      </c>
      <c r="D1540" s="102">
        <f>MONTH(Tableau2[[#This Row],[2. date saisie]])</f>
        <v>9</v>
      </c>
      <c r="E1540" s="102" t="str">
        <f t="shared" si="48"/>
        <v>09</v>
      </c>
      <c r="F1540" s="102" t="str">
        <f>_xlfn.CONCAT(Tableau2[[#This Row],[2a]],Tableau2[[#This Row],[2c]])</f>
        <v>202209</v>
      </c>
      <c r="G1540" s="96">
        <v>1557321</v>
      </c>
      <c r="H1540">
        <v>360</v>
      </c>
      <c r="I1540" s="102">
        <f>Tableau2[[#This Row],[4. poids OT (kg)]]/1000</f>
        <v>0.36</v>
      </c>
      <c r="J1540" t="s">
        <v>47</v>
      </c>
      <c r="K1540">
        <v>210</v>
      </c>
      <c r="L1540">
        <v>54710</v>
      </c>
      <c r="M1540" t="s">
        <v>231</v>
      </c>
      <c r="N1540">
        <v>91100</v>
      </c>
      <c r="O1540" t="s">
        <v>76</v>
      </c>
      <c r="P1540">
        <v>376.16699999999997</v>
      </c>
      <c r="Q1540" t="s">
        <v>232</v>
      </c>
      <c r="R1540">
        <v>1995</v>
      </c>
      <c r="S1540" t="s">
        <v>69</v>
      </c>
      <c r="T1540">
        <f>VLOOKUP(Tableau2[[#This Row],[5. type transport]],'Taux émission CO2e'!$A$5:$D$16,4,0)</f>
        <v>0.16</v>
      </c>
      <c r="U1540">
        <f>VLOOKUP(Tableau2[[#This Row],[5. type transport]],'Taux émission CO2e'!$A$5:$B$16,2,0)</f>
        <v>0.3</v>
      </c>
      <c r="V1540">
        <f>VLOOKUP(Tableau2[[#This Row],[5. type transport]],'Taux émission CO2e'!$A$20:$D$31,4,0)</f>
        <v>6.7400000000000002E-2</v>
      </c>
      <c r="W1540">
        <f>VLOOKUP(Tableau2[[#This Row],[5. type transport]],'Taux émission CO2e'!$A$20:$B$31,2,0)</f>
        <v>0.7</v>
      </c>
      <c r="X1540" s="98">
        <f t="shared" si="49"/>
        <v>12.8892870216</v>
      </c>
    </row>
    <row r="1541" spans="1:24" x14ac:dyDescent="0.25">
      <c r="A1541">
        <v>2022090069</v>
      </c>
      <c r="B1541" s="95">
        <v>44830</v>
      </c>
      <c r="C1541" s="102">
        <f>YEAR(Tableau2[[#This Row],[2. date saisie]])</f>
        <v>2022</v>
      </c>
      <c r="D1541" s="102">
        <f>MONTH(Tableau2[[#This Row],[2. date saisie]])</f>
        <v>9</v>
      </c>
      <c r="E1541" s="102" t="str">
        <f t="shared" si="48"/>
        <v>09</v>
      </c>
      <c r="F1541" s="102" t="str">
        <f>_xlfn.CONCAT(Tableau2[[#This Row],[2a]],Tableau2[[#This Row],[2c]])</f>
        <v>202209</v>
      </c>
      <c r="G1541" s="96">
        <v>1557915</v>
      </c>
      <c r="H1541">
        <v>450</v>
      </c>
      <c r="I1541" s="102">
        <f>Tableau2[[#This Row],[4. poids OT (kg)]]/1000</f>
        <v>0.45</v>
      </c>
      <c r="J1541" t="s">
        <v>46</v>
      </c>
      <c r="K1541">
        <v>260</v>
      </c>
      <c r="L1541">
        <v>67100</v>
      </c>
      <c r="M1541" t="s">
        <v>73</v>
      </c>
      <c r="N1541">
        <v>91100</v>
      </c>
      <c r="O1541" t="s">
        <v>76</v>
      </c>
      <c r="P1541">
        <v>516.47400000000005</v>
      </c>
      <c r="Q1541" t="s">
        <v>75</v>
      </c>
      <c r="R1541">
        <v>1987</v>
      </c>
      <c r="S1541" t="s">
        <v>69</v>
      </c>
      <c r="T1541">
        <f>VLOOKUP(Tableau2[[#This Row],[5. type transport]],'Taux émission CO2e'!$A$5:$D$16,4,0)</f>
        <v>0.16</v>
      </c>
      <c r="U1541">
        <f>VLOOKUP(Tableau2[[#This Row],[5. type transport]],'Taux émission CO2e'!$A$5:$B$16,2,0)</f>
        <v>0.3</v>
      </c>
      <c r="V1541">
        <f>VLOOKUP(Tableau2[[#This Row],[5. type transport]],'Taux émission CO2e'!$A$20:$D$31,4,0)</f>
        <v>6.7400000000000002E-2</v>
      </c>
      <c r="W1541">
        <f>VLOOKUP(Tableau2[[#This Row],[5. type transport]],'Taux émission CO2e'!$A$20:$B$31,2,0)</f>
        <v>0.7</v>
      </c>
      <c r="X1541" s="98">
        <f t="shared" si="49"/>
        <v>22.121097894000002</v>
      </c>
    </row>
    <row r="1542" spans="1:24" x14ac:dyDescent="0.25">
      <c r="A1542">
        <v>2022090069</v>
      </c>
      <c r="B1542" s="95">
        <v>44831</v>
      </c>
      <c r="C1542" s="102">
        <f>YEAR(Tableau2[[#This Row],[2. date saisie]])</f>
        <v>2022</v>
      </c>
      <c r="D1542" s="102">
        <f>MONTH(Tableau2[[#This Row],[2. date saisie]])</f>
        <v>9</v>
      </c>
      <c r="E1542" s="102" t="str">
        <f t="shared" si="48"/>
        <v>09</v>
      </c>
      <c r="F1542" s="102" t="str">
        <f>_xlfn.CONCAT(Tableau2[[#This Row],[2a]],Tableau2[[#This Row],[2c]])</f>
        <v>202209</v>
      </c>
      <c r="G1542" s="96">
        <v>1559216</v>
      </c>
      <c r="H1542">
        <v>90</v>
      </c>
      <c r="I1542" s="102">
        <f>Tableau2[[#This Row],[4. poids OT (kg)]]/1000</f>
        <v>0.09</v>
      </c>
      <c r="J1542" t="s">
        <v>46</v>
      </c>
      <c r="K1542">
        <v>80</v>
      </c>
      <c r="L1542">
        <v>91100</v>
      </c>
      <c r="M1542" t="s">
        <v>70</v>
      </c>
      <c r="N1542">
        <v>92160</v>
      </c>
      <c r="O1542" t="s">
        <v>262</v>
      </c>
      <c r="P1542">
        <v>28.826000000000001</v>
      </c>
      <c r="Q1542" t="s">
        <v>72</v>
      </c>
      <c r="R1542">
        <v>1969</v>
      </c>
      <c r="S1542" t="s">
        <v>69</v>
      </c>
      <c r="T1542">
        <f>VLOOKUP(Tableau2[[#This Row],[5. type transport]],'Taux émission CO2e'!$A$5:$D$16,4,0)</f>
        <v>0.16</v>
      </c>
      <c r="U1542">
        <f>VLOOKUP(Tableau2[[#This Row],[5. type transport]],'Taux émission CO2e'!$A$5:$B$16,2,0)</f>
        <v>0.3</v>
      </c>
      <c r="V1542">
        <f>VLOOKUP(Tableau2[[#This Row],[5. type transport]],'Taux émission CO2e'!$A$20:$D$31,4,0)</f>
        <v>6.7400000000000002E-2</v>
      </c>
      <c r="W1542">
        <f>VLOOKUP(Tableau2[[#This Row],[5. type transport]],'Taux émission CO2e'!$A$20:$B$31,2,0)</f>
        <v>0.7</v>
      </c>
      <c r="X1542" s="98">
        <f t="shared" si="49"/>
        <v>0.24692928119999999</v>
      </c>
    </row>
    <row r="1543" spans="1:24" x14ac:dyDescent="0.25">
      <c r="A1543">
        <v>2022090069</v>
      </c>
      <c r="B1543" s="95">
        <v>44831</v>
      </c>
      <c r="C1543" s="102">
        <f>YEAR(Tableau2[[#This Row],[2. date saisie]])</f>
        <v>2022</v>
      </c>
      <c r="D1543" s="102">
        <f>MONTH(Tableau2[[#This Row],[2. date saisie]])</f>
        <v>9</v>
      </c>
      <c r="E1543" s="102" t="str">
        <f t="shared" si="48"/>
        <v>09</v>
      </c>
      <c r="F1543" s="102" t="str">
        <f>_xlfn.CONCAT(Tableau2[[#This Row],[2a]],Tableau2[[#This Row],[2c]])</f>
        <v>202209</v>
      </c>
      <c r="G1543" s="96">
        <v>1559217</v>
      </c>
      <c r="H1543">
        <v>140</v>
      </c>
      <c r="I1543" s="102">
        <f>Tableau2[[#This Row],[4. poids OT (kg)]]/1000</f>
        <v>0.14000000000000001</v>
      </c>
      <c r="J1543" t="s">
        <v>47</v>
      </c>
      <c r="K1543">
        <v>100</v>
      </c>
      <c r="L1543">
        <v>91100</v>
      </c>
      <c r="M1543" t="s">
        <v>70</v>
      </c>
      <c r="N1543">
        <v>59223</v>
      </c>
      <c r="O1543" t="s">
        <v>265</v>
      </c>
      <c r="P1543">
        <v>268.98399999999998</v>
      </c>
      <c r="Q1543" t="s">
        <v>72</v>
      </c>
      <c r="R1543">
        <v>1969</v>
      </c>
      <c r="S1543" t="s">
        <v>69</v>
      </c>
      <c r="T1543">
        <f>VLOOKUP(Tableau2[[#This Row],[5. type transport]],'Taux émission CO2e'!$A$5:$D$16,4,0)</f>
        <v>0.16</v>
      </c>
      <c r="U1543">
        <f>VLOOKUP(Tableau2[[#This Row],[5. type transport]],'Taux émission CO2e'!$A$5:$B$16,2,0)</f>
        <v>0.3</v>
      </c>
      <c r="V1543">
        <f>VLOOKUP(Tableau2[[#This Row],[5. type transport]],'Taux émission CO2e'!$A$20:$D$31,4,0)</f>
        <v>6.7400000000000002E-2</v>
      </c>
      <c r="W1543">
        <f>VLOOKUP(Tableau2[[#This Row],[5. type transport]],'Taux émission CO2e'!$A$20:$B$31,2,0)</f>
        <v>0.7</v>
      </c>
      <c r="X1543" s="98">
        <f t="shared" si="49"/>
        <v>3.5842655967999999</v>
      </c>
    </row>
    <row r="1544" spans="1:24" x14ac:dyDescent="0.25">
      <c r="A1544">
        <v>2022090069</v>
      </c>
      <c r="B1544" s="95">
        <v>44831</v>
      </c>
      <c r="C1544" s="102">
        <f>YEAR(Tableau2[[#This Row],[2. date saisie]])</f>
        <v>2022</v>
      </c>
      <c r="D1544" s="102">
        <f>MONTH(Tableau2[[#This Row],[2. date saisie]])</f>
        <v>9</v>
      </c>
      <c r="E1544" s="102" t="str">
        <f t="shared" si="48"/>
        <v>09</v>
      </c>
      <c r="F1544" s="102" t="str">
        <f>_xlfn.CONCAT(Tableau2[[#This Row],[2a]],Tableau2[[#This Row],[2c]])</f>
        <v>202209</v>
      </c>
      <c r="G1544" s="96">
        <v>1557974</v>
      </c>
      <c r="H1544">
        <v>230</v>
      </c>
      <c r="I1544" s="102">
        <f>Tableau2[[#This Row],[4. poids OT (kg)]]/1000</f>
        <v>0.23</v>
      </c>
      <c r="J1544" t="s">
        <v>47</v>
      </c>
      <c r="K1544">
        <v>158</v>
      </c>
      <c r="L1544">
        <v>59800</v>
      </c>
      <c r="M1544" t="s">
        <v>233</v>
      </c>
      <c r="N1544">
        <v>91100</v>
      </c>
      <c r="O1544" t="s">
        <v>76</v>
      </c>
      <c r="P1544">
        <v>254.203</v>
      </c>
      <c r="Q1544" t="s">
        <v>234</v>
      </c>
      <c r="R1544">
        <v>1970</v>
      </c>
      <c r="S1544" t="s">
        <v>69</v>
      </c>
      <c r="T1544">
        <f>VLOOKUP(Tableau2[[#This Row],[5. type transport]],'Taux émission CO2e'!$A$5:$D$16,4,0)</f>
        <v>0.16</v>
      </c>
      <c r="U1544">
        <f>VLOOKUP(Tableau2[[#This Row],[5. type transport]],'Taux émission CO2e'!$A$5:$B$16,2,0)</f>
        <v>0.3</v>
      </c>
      <c r="V1544">
        <f>VLOOKUP(Tableau2[[#This Row],[5. type transport]],'Taux émission CO2e'!$A$20:$D$31,4,0)</f>
        <v>6.7400000000000002E-2</v>
      </c>
      <c r="W1544">
        <f>VLOOKUP(Tableau2[[#This Row],[5. type transport]],'Taux émission CO2e'!$A$20:$B$31,2,0)</f>
        <v>0.7</v>
      </c>
      <c r="X1544" s="98">
        <f t="shared" si="49"/>
        <v>5.5648595541999999</v>
      </c>
    </row>
    <row r="1545" spans="1:24" x14ac:dyDescent="0.25">
      <c r="A1545">
        <v>2022090069</v>
      </c>
      <c r="B1545" s="95">
        <v>44831</v>
      </c>
      <c r="C1545" s="102">
        <f>YEAR(Tableau2[[#This Row],[2. date saisie]])</f>
        <v>2022</v>
      </c>
      <c r="D1545" s="102">
        <f>MONTH(Tableau2[[#This Row],[2. date saisie]])</f>
        <v>9</v>
      </c>
      <c r="E1545" s="102" t="str">
        <f t="shared" si="48"/>
        <v>09</v>
      </c>
      <c r="F1545" s="102" t="str">
        <f>_xlfn.CONCAT(Tableau2[[#This Row],[2a]],Tableau2[[#This Row],[2c]])</f>
        <v>202209</v>
      </c>
      <c r="G1545" s="96">
        <v>1559213</v>
      </c>
      <c r="H1545">
        <v>344</v>
      </c>
      <c r="I1545" s="102">
        <f>Tableau2[[#This Row],[4. poids OT (kg)]]/1000</f>
        <v>0.34399999999999997</v>
      </c>
      <c r="J1545" t="s">
        <v>47</v>
      </c>
      <c r="K1545">
        <v>225</v>
      </c>
      <c r="L1545">
        <v>91100</v>
      </c>
      <c r="M1545" t="s">
        <v>70</v>
      </c>
      <c r="N1545">
        <v>26750</v>
      </c>
      <c r="O1545" t="s">
        <v>86</v>
      </c>
      <c r="P1545">
        <v>541.17999999999995</v>
      </c>
      <c r="Q1545" t="s">
        <v>72</v>
      </c>
      <c r="R1545">
        <v>1969</v>
      </c>
      <c r="S1545" t="s">
        <v>69</v>
      </c>
      <c r="T1545">
        <f>VLOOKUP(Tableau2[[#This Row],[5. type transport]],'Taux émission CO2e'!$A$5:$D$16,4,0)</f>
        <v>0.16</v>
      </c>
      <c r="U1545">
        <f>VLOOKUP(Tableau2[[#This Row],[5. type transport]],'Taux émission CO2e'!$A$5:$B$16,2,0)</f>
        <v>0.3</v>
      </c>
      <c r="V1545">
        <f>VLOOKUP(Tableau2[[#This Row],[5. type transport]],'Taux émission CO2e'!$A$20:$D$31,4,0)</f>
        <v>6.7400000000000002E-2</v>
      </c>
      <c r="W1545">
        <f>VLOOKUP(Tableau2[[#This Row],[5. type transport]],'Taux émission CO2e'!$A$20:$B$31,2,0)</f>
        <v>0.7</v>
      </c>
      <c r="X1545" s="98">
        <f t="shared" si="49"/>
        <v>17.719272265599997</v>
      </c>
    </row>
    <row r="1546" spans="1:24" x14ac:dyDescent="0.25">
      <c r="A1546">
        <v>2022090069</v>
      </c>
      <c r="B1546" s="95">
        <v>44831</v>
      </c>
      <c r="C1546" s="102">
        <f>YEAR(Tableau2[[#This Row],[2. date saisie]])</f>
        <v>2022</v>
      </c>
      <c r="D1546" s="102">
        <f>MONTH(Tableau2[[#This Row],[2. date saisie]])</f>
        <v>9</v>
      </c>
      <c r="E1546" s="102" t="str">
        <f t="shared" si="48"/>
        <v>09</v>
      </c>
      <c r="F1546" s="102" t="str">
        <f>_xlfn.CONCAT(Tableau2[[#This Row],[2a]],Tableau2[[#This Row],[2c]])</f>
        <v>202209</v>
      </c>
      <c r="G1546" s="96">
        <v>1559214</v>
      </c>
      <c r="H1546">
        <v>1362</v>
      </c>
      <c r="I1546" s="102">
        <f>Tableau2[[#This Row],[4. poids OT (kg)]]/1000</f>
        <v>1.3620000000000001</v>
      </c>
      <c r="J1546" t="s">
        <v>47</v>
      </c>
      <c r="K1546">
        <v>245</v>
      </c>
      <c r="L1546">
        <v>91100</v>
      </c>
      <c r="M1546" t="s">
        <v>70</v>
      </c>
      <c r="N1546">
        <v>59810</v>
      </c>
      <c r="O1546" t="s">
        <v>104</v>
      </c>
      <c r="P1546">
        <v>248.797</v>
      </c>
      <c r="Q1546" t="s">
        <v>72</v>
      </c>
      <c r="R1546">
        <v>1969</v>
      </c>
      <c r="S1546" t="s">
        <v>69</v>
      </c>
      <c r="T1546">
        <f>VLOOKUP(Tableau2[[#This Row],[5. type transport]],'Taux émission CO2e'!$A$5:$D$16,4,0)</f>
        <v>0.16</v>
      </c>
      <c r="U1546">
        <f>VLOOKUP(Tableau2[[#This Row],[5. type transport]],'Taux émission CO2e'!$A$5:$B$16,2,0)</f>
        <v>0.3</v>
      </c>
      <c r="V1546">
        <f>VLOOKUP(Tableau2[[#This Row],[5. type transport]],'Taux émission CO2e'!$A$20:$D$31,4,0)</f>
        <v>6.7400000000000002E-2</v>
      </c>
      <c r="W1546">
        <f>VLOOKUP(Tableau2[[#This Row],[5. type transport]],'Taux émission CO2e'!$A$20:$B$31,2,0)</f>
        <v>0.7</v>
      </c>
      <c r="X1546" s="98">
        <f t="shared" si="49"/>
        <v>32.252838902520004</v>
      </c>
    </row>
    <row r="1547" spans="1:24" x14ac:dyDescent="0.25">
      <c r="A1547">
        <v>2022090069</v>
      </c>
      <c r="B1547" s="95">
        <v>44831</v>
      </c>
      <c r="C1547" s="102">
        <f>YEAR(Tableau2[[#This Row],[2. date saisie]])</f>
        <v>2022</v>
      </c>
      <c r="D1547" s="102">
        <f>MONTH(Tableau2[[#This Row],[2. date saisie]])</f>
        <v>9</v>
      </c>
      <c r="E1547" s="102" t="str">
        <f t="shared" si="48"/>
        <v>09</v>
      </c>
      <c r="F1547" s="102" t="str">
        <f>_xlfn.CONCAT(Tableau2[[#This Row],[2a]],Tableau2[[#This Row],[2c]])</f>
        <v>202209</v>
      </c>
      <c r="G1547" s="96">
        <v>1559212</v>
      </c>
      <c r="H1547">
        <v>492</v>
      </c>
      <c r="I1547" s="102">
        <f>Tableau2[[#This Row],[4. poids OT (kg)]]/1000</f>
        <v>0.49199999999999999</v>
      </c>
      <c r="J1547" t="s">
        <v>47</v>
      </c>
      <c r="K1547">
        <v>260</v>
      </c>
      <c r="L1547">
        <v>91100</v>
      </c>
      <c r="M1547" t="s">
        <v>70</v>
      </c>
      <c r="N1547">
        <v>73490</v>
      </c>
      <c r="O1547" t="s">
        <v>181</v>
      </c>
      <c r="P1547">
        <v>539.01400000000001</v>
      </c>
      <c r="Q1547" t="s">
        <v>72</v>
      </c>
      <c r="R1547">
        <v>1969</v>
      </c>
      <c r="S1547" t="s">
        <v>69</v>
      </c>
      <c r="T1547">
        <f>VLOOKUP(Tableau2[[#This Row],[5. type transport]],'Taux émission CO2e'!$A$5:$D$16,4,0)</f>
        <v>0.16</v>
      </c>
      <c r="U1547">
        <f>VLOOKUP(Tableau2[[#This Row],[5. type transport]],'Taux émission CO2e'!$A$5:$B$16,2,0)</f>
        <v>0.3</v>
      </c>
      <c r="V1547">
        <f>VLOOKUP(Tableau2[[#This Row],[5. type transport]],'Taux émission CO2e'!$A$20:$D$31,4,0)</f>
        <v>6.7400000000000002E-2</v>
      </c>
      <c r="W1547">
        <f>VLOOKUP(Tableau2[[#This Row],[5. type transport]],'Taux émission CO2e'!$A$20:$B$31,2,0)</f>
        <v>0.7</v>
      </c>
      <c r="X1547" s="98">
        <f t="shared" si="49"/>
        <v>25.241249439840001</v>
      </c>
    </row>
    <row r="1548" spans="1:24" x14ac:dyDescent="0.25">
      <c r="A1548">
        <v>2022090069</v>
      </c>
      <c r="B1548" s="95">
        <v>44832</v>
      </c>
      <c r="C1548" s="102">
        <f>YEAR(Tableau2[[#This Row],[2. date saisie]])</f>
        <v>2022</v>
      </c>
      <c r="D1548" s="102">
        <f>MONTH(Tableau2[[#This Row],[2. date saisie]])</f>
        <v>9</v>
      </c>
      <c r="E1548" s="102" t="str">
        <f t="shared" si="48"/>
        <v>09</v>
      </c>
      <c r="F1548" s="102" t="str">
        <f>_xlfn.CONCAT(Tableau2[[#This Row],[2a]],Tableau2[[#This Row],[2c]])</f>
        <v>202209</v>
      </c>
      <c r="G1548" s="96">
        <v>1559145</v>
      </c>
      <c r="H1548">
        <v>150</v>
      </c>
      <c r="I1548" s="102">
        <f>Tableau2[[#This Row],[4. poids OT (kg)]]/1000</f>
        <v>0.15</v>
      </c>
      <c r="J1548" t="s">
        <v>46</v>
      </c>
      <c r="K1548">
        <v>158</v>
      </c>
      <c r="L1548">
        <v>21300</v>
      </c>
      <c r="M1548" t="s">
        <v>94</v>
      </c>
      <c r="N1548">
        <v>91100</v>
      </c>
      <c r="O1548" t="s">
        <v>76</v>
      </c>
      <c r="P1548">
        <v>278.14499999999998</v>
      </c>
      <c r="Q1548" t="s">
        <v>95</v>
      </c>
      <c r="R1548">
        <v>1995</v>
      </c>
      <c r="S1548" t="s">
        <v>78</v>
      </c>
      <c r="T1548">
        <f>VLOOKUP(Tableau2[[#This Row],[5. type transport]],'Taux émission CO2e'!$A$5:$D$16,4,0)</f>
        <v>0.16</v>
      </c>
      <c r="U1548">
        <f>VLOOKUP(Tableau2[[#This Row],[5. type transport]],'Taux émission CO2e'!$A$5:$B$16,2,0)</f>
        <v>0.3</v>
      </c>
      <c r="V1548">
        <f>VLOOKUP(Tableau2[[#This Row],[5. type transport]],'Taux émission CO2e'!$A$20:$D$31,4,0)</f>
        <v>6.7400000000000002E-2</v>
      </c>
      <c r="W1548">
        <f>VLOOKUP(Tableau2[[#This Row],[5. type transport]],'Taux émission CO2e'!$A$20:$B$31,2,0)</f>
        <v>0.7</v>
      </c>
      <c r="X1548" s="98">
        <f t="shared" si="49"/>
        <v>3.9710761649999995</v>
      </c>
    </row>
    <row r="1549" spans="1:24" x14ac:dyDescent="0.25">
      <c r="A1549">
        <v>20220900129</v>
      </c>
      <c r="B1549" s="95">
        <v>44833</v>
      </c>
      <c r="C1549" s="102">
        <f>YEAR(Tableau2[[#This Row],[2. date saisie]])</f>
        <v>2022</v>
      </c>
      <c r="D1549" s="102">
        <f>MONTH(Tableau2[[#This Row],[2. date saisie]])</f>
        <v>9</v>
      </c>
      <c r="E1549" s="102" t="str">
        <f t="shared" si="48"/>
        <v>09</v>
      </c>
      <c r="F1549" s="102" t="str">
        <f>_xlfn.CONCAT(Tableau2[[#This Row],[2a]],Tableau2[[#This Row],[2c]])</f>
        <v>202209</v>
      </c>
      <c r="G1549" s="96">
        <v>1560023</v>
      </c>
      <c r="H1549">
        <v>130</v>
      </c>
      <c r="I1549" s="102">
        <f>Tableau2[[#This Row],[4. poids OT (kg)]]/1000</f>
        <v>0.13</v>
      </c>
      <c r="J1549" t="s">
        <v>46</v>
      </c>
      <c r="K1549">
        <v>125</v>
      </c>
      <c r="L1549">
        <v>87000</v>
      </c>
      <c r="M1549" t="s">
        <v>229</v>
      </c>
      <c r="N1549">
        <v>91100</v>
      </c>
      <c r="O1549" t="s">
        <v>76</v>
      </c>
      <c r="P1549">
        <v>389.06299999999999</v>
      </c>
      <c r="Q1549" t="s">
        <v>230</v>
      </c>
      <c r="R1549">
        <v>1965</v>
      </c>
      <c r="S1549" t="s">
        <v>78</v>
      </c>
      <c r="T1549">
        <f>VLOOKUP(Tableau2[[#This Row],[5. type transport]],'Taux émission CO2e'!$A$5:$D$16,4,0)</f>
        <v>0.16</v>
      </c>
      <c r="U1549">
        <f>VLOOKUP(Tableau2[[#This Row],[5. type transport]],'Taux émission CO2e'!$A$5:$B$16,2,0)</f>
        <v>0.3</v>
      </c>
      <c r="V1549">
        <f>VLOOKUP(Tableau2[[#This Row],[5. type transport]],'Taux émission CO2e'!$A$20:$D$31,4,0)</f>
        <v>6.7400000000000002E-2</v>
      </c>
      <c r="W1549">
        <f>VLOOKUP(Tableau2[[#This Row],[5. type transport]],'Taux émission CO2e'!$A$20:$B$31,2,0)</f>
        <v>0.7</v>
      </c>
      <c r="X1549" s="98">
        <f t="shared" si="49"/>
        <v>4.8140321242000006</v>
      </c>
    </row>
    <row r="1550" spans="1:24" x14ac:dyDescent="0.25">
      <c r="A1550">
        <v>20220900129</v>
      </c>
      <c r="B1550" s="95">
        <v>44833</v>
      </c>
      <c r="C1550" s="102">
        <f>YEAR(Tableau2[[#This Row],[2. date saisie]])</f>
        <v>2022</v>
      </c>
      <c r="D1550" s="102">
        <f>MONTH(Tableau2[[#This Row],[2. date saisie]])</f>
        <v>9</v>
      </c>
      <c r="E1550" s="102" t="str">
        <f t="shared" si="48"/>
        <v>09</v>
      </c>
      <c r="F1550" s="102" t="str">
        <f>_xlfn.CONCAT(Tableau2[[#This Row],[2a]],Tableau2[[#This Row],[2c]])</f>
        <v>202209</v>
      </c>
      <c r="G1550" s="96">
        <v>1560480</v>
      </c>
      <c r="H1550">
        <v>170</v>
      </c>
      <c r="I1550" s="102">
        <f>Tableau2[[#This Row],[4. poids OT (kg)]]/1000</f>
        <v>0.17</v>
      </c>
      <c r="J1550" t="s">
        <v>47</v>
      </c>
      <c r="K1550">
        <v>140</v>
      </c>
      <c r="L1550">
        <v>91100</v>
      </c>
      <c r="M1550" t="s">
        <v>70</v>
      </c>
      <c r="N1550">
        <v>52200</v>
      </c>
      <c r="O1550" t="s">
        <v>123</v>
      </c>
      <c r="P1550">
        <v>263.93900000000002</v>
      </c>
      <c r="Q1550" t="s">
        <v>72</v>
      </c>
      <c r="R1550">
        <v>1969</v>
      </c>
      <c r="S1550" t="s">
        <v>69</v>
      </c>
      <c r="T1550">
        <f>VLOOKUP(Tableau2[[#This Row],[5. type transport]],'Taux émission CO2e'!$A$5:$D$16,4,0)</f>
        <v>0.16</v>
      </c>
      <c r="U1550">
        <f>VLOOKUP(Tableau2[[#This Row],[5. type transport]],'Taux émission CO2e'!$A$5:$B$16,2,0)</f>
        <v>0.3</v>
      </c>
      <c r="V1550">
        <f>VLOOKUP(Tableau2[[#This Row],[5. type transport]],'Taux émission CO2e'!$A$20:$D$31,4,0)</f>
        <v>6.7400000000000002E-2</v>
      </c>
      <c r="W1550">
        <f>VLOOKUP(Tableau2[[#This Row],[5. type transport]],'Taux émission CO2e'!$A$20:$B$31,2,0)</f>
        <v>0.7</v>
      </c>
      <c r="X1550" s="98">
        <f t="shared" si="49"/>
        <v>4.2706913834000009</v>
      </c>
    </row>
    <row r="1551" spans="1:24" x14ac:dyDescent="0.25">
      <c r="A1551">
        <v>20220900129</v>
      </c>
      <c r="B1551" s="95">
        <v>44833</v>
      </c>
      <c r="C1551" s="102">
        <f>YEAR(Tableau2[[#This Row],[2. date saisie]])</f>
        <v>2022</v>
      </c>
      <c r="D1551" s="102">
        <f>MONTH(Tableau2[[#This Row],[2. date saisie]])</f>
        <v>9</v>
      </c>
      <c r="E1551" s="102" t="str">
        <f t="shared" si="48"/>
        <v>09</v>
      </c>
      <c r="F1551" s="102" t="str">
        <f>_xlfn.CONCAT(Tableau2[[#This Row],[2a]],Tableau2[[#This Row],[2c]])</f>
        <v>202209</v>
      </c>
      <c r="G1551" s="96">
        <v>1559708</v>
      </c>
      <c r="H1551">
        <v>230</v>
      </c>
      <c r="I1551" s="102">
        <f>Tableau2[[#This Row],[4. poids OT (kg)]]/1000</f>
        <v>0.23</v>
      </c>
      <c r="J1551" t="s">
        <v>47</v>
      </c>
      <c r="K1551">
        <v>158</v>
      </c>
      <c r="L1551">
        <v>59200</v>
      </c>
      <c r="M1551" t="s">
        <v>218</v>
      </c>
      <c r="N1551">
        <v>91100</v>
      </c>
      <c r="O1551" t="s">
        <v>76</v>
      </c>
      <c r="P1551">
        <v>266.87799999999999</v>
      </c>
      <c r="Q1551" t="s">
        <v>219</v>
      </c>
      <c r="R1551">
        <v>1970</v>
      </c>
      <c r="S1551" t="s">
        <v>78</v>
      </c>
      <c r="T1551">
        <f>VLOOKUP(Tableau2[[#This Row],[5. type transport]],'Taux émission CO2e'!$A$5:$D$16,4,0)</f>
        <v>0.16</v>
      </c>
      <c r="U1551">
        <f>VLOOKUP(Tableau2[[#This Row],[5. type transport]],'Taux émission CO2e'!$A$5:$B$16,2,0)</f>
        <v>0.3</v>
      </c>
      <c r="V1551">
        <f>VLOOKUP(Tableau2[[#This Row],[5. type transport]],'Taux émission CO2e'!$A$20:$D$31,4,0)</f>
        <v>6.7400000000000002E-2</v>
      </c>
      <c r="W1551">
        <f>VLOOKUP(Tableau2[[#This Row],[5. type transport]],'Taux émission CO2e'!$A$20:$B$31,2,0)</f>
        <v>0.7</v>
      </c>
      <c r="X1551" s="98">
        <f t="shared" si="49"/>
        <v>5.8423330492000005</v>
      </c>
    </row>
    <row r="1552" spans="1:24" x14ac:dyDescent="0.25">
      <c r="A1552">
        <v>20220900129</v>
      </c>
      <c r="B1552" s="95">
        <v>44833</v>
      </c>
      <c r="C1552" s="102">
        <f>YEAR(Tableau2[[#This Row],[2. date saisie]])</f>
        <v>2022</v>
      </c>
      <c r="D1552" s="102">
        <f>MONTH(Tableau2[[#This Row],[2. date saisie]])</f>
        <v>9</v>
      </c>
      <c r="E1552" s="102" t="str">
        <f t="shared" si="48"/>
        <v>09</v>
      </c>
      <c r="F1552" s="102" t="str">
        <f>_xlfn.CONCAT(Tableau2[[#This Row],[2a]],Tableau2[[#This Row],[2c]])</f>
        <v>202209</v>
      </c>
      <c r="G1552" s="96">
        <v>1559802</v>
      </c>
      <c r="H1552">
        <v>150</v>
      </c>
      <c r="I1552" s="102">
        <f>Tableau2[[#This Row],[4. poids OT (kg)]]/1000</f>
        <v>0.15</v>
      </c>
      <c r="J1552" t="s">
        <v>47</v>
      </c>
      <c r="K1552">
        <v>165</v>
      </c>
      <c r="L1552">
        <v>26750</v>
      </c>
      <c r="M1552" t="s">
        <v>82</v>
      </c>
      <c r="N1552">
        <v>91100</v>
      </c>
      <c r="O1552" t="s">
        <v>76</v>
      </c>
      <c r="P1552">
        <v>541.52599999999995</v>
      </c>
      <c r="Q1552" t="s">
        <v>83</v>
      </c>
      <c r="R1552">
        <v>1998</v>
      </c>
      <c r="S1552" t="s">
        <v>78</v>
      </c>
      <c r="T1552">
        <f>VLOOKUP(Tableau2[[#This Row],[5. type transport]],'Taux émission CO2e'!$A$5:$D$16,4,0)</f>
        <v>0.16</v>
      </c>
      <c r="U1552">
        <f>VLOOKUP(Tableau2[[#This Row],[5. type transport]],'Taux émission CO2e'!$A$5:$B$16,2,0)</f>
        <v>0.3</v>
      </c>
      <c r="V1552">
        <f>VLOOKUP(Tableau2[[#This Row],[5. type transport]],'Taux émission CO2e'!$A$20:$D$31,4,0)</f>
        <v>6.7400000000000002E-2</v>
      </c>
      <c r="W1552">
        <f>VLOOKUP(Tableau2[[#This Row],[5. type transport]],'Taux émission CO2e'!$A$20:$B$31,2,0)</f>
        <v>0.7</v>
      </c>
      <c r="X1552" s="98">
        <f t="shared" si="49"/>
        <v>7.731366701999999</v>
      </c>
    </row>
    <row r="1553" spans="1:24" x14ac:dyDescent="0.25">
      <c r="A1553">
        <v>20220900129</v>
      </c>
      <c r="B1553" s="95">
        <v>44833</v>
      </c>
      <c r="C1553" s="102">
        <f>YEAR(Tableau2[[#This Row],[2. date saisie]])</f>
        <v>2022</v>
      </c>
      <c r="D1553" s="102">
        <f>MONTH(Tableau2[[#This Row],[2. date saisie]])</f>
        <v>9</v>
      </c>
      <c r="E1553" s="102" t="str">
        <f t="shared" si="48"/>
        <v>09</v>
      </c>
      <c r="F1553" s="102" t="str">
        <f>_xlfn.CONCAT(Tableau2[[#This Row],[2a]],Tableau2[[#This Row],[2c]])</f>
        <v>202209</v>
      </c>
      <c r="G1553" s="96">
        <v>1559695</v>
      </c>
      <c r="H1553">
        <v>155</v>
      </c>
      <c r="I1553" s="102">
        <f>Tableau2[[#This Row],[4. poids OT (kg)]]/1000</f>
        <v>0.155</v>
      </c>
      <c r="J1553" t="s">
        <v>47</v>
      </c>
      <c r="K1553">
        <v>195</v>
      </c>
      <c r="L1553">
        <v>33800</v>
      </c>
      <c r="M1553" t="s">
        <v>266</v>
      </c>
      <c r="N1553">
        <v>91100</v>
      </c>
      <c r="O1553" t="s">
        <v>76</v>
      </c>
      <c r="P1553">
        <v>578.16499999999996</v>
      </c>
      <c r="Q1553" t="s">
        <v>267</v>
      </c>
      <c r="R1553">
        <v>1970</v>
      </c>
      <c r="S1553" t="s">
        <v>69</v>
      </c>
      <c r="T1553">
        <f>VLOOKUP(Tableau2[[#This Row],[5. type transport]],'Taux émission CO2e'!$A$5:$D$16,4,0)</f>
        <v>0.16</v>
      </c>
      <c r="U1553">
        <f>VLOOKUP(Tableau2[[#This Row],[5. type transport]],'Taux émission CO2e'!$A$5:$B$16,2,0)</f>
        <v>0.3</v>
      </c>
      <c r="V1553">
        <f>VLOOKUP(Tableau2[[#This Row],[5. type transport]],'Taux émission CO2e'!$A$20:$D$31,4,0)</f>
        <v>6.7400000000000002E-2</v>
      </c>
      <c r="W1553">
        <f>VLOOKUP(Tableau2[[#This Row],[5. type transport]],'Taux émission CO2e'!$A$20:$B$31,2,0)</f>
        <v>0.7</v>
      </c>
      <c r="X1553" s="98">
        <f t="shared" si="49"/>
        <v>8.5296104284999998</v>
      </c>
    </row>
    <row r="1554" spans="1:24" x14ac:dyDescent="0.25">
      <c r="A1554">
        <v>20220900129</v>
      </c>
      <c r="B1554" s="95">
        <v>44833</v>
      </c>
      <c r="C1554" s="102">
        <f>YEAR(Tableau2[[#This Row],[2. date saisie]])</f>
        <v>2022</v>
      </c>
      <c r="D1554" s="102">
        <f>MONTH(Tableau2[[#This Row],[2. date saisie]])</f>
        <v>9</v>
      </c>
      <c r="E1554" s="102" t="str">
        <f t="shared" si="48"/>
        <v>09</v>
      </c>
      <c r="F1554" s="102" t="str">
        <f>_xlfn.CONCAT(Tableau2[[#This Row],[2a]],Tableau2[[#This Row],[2c]])</f>
        <v>202209</v>
      </c>
      <c r="G1554" s="96">
        <v>1559699</v>
      </c>
      <c r="H1554">
        <v>470</v>
      </c>
      <c r="I1554" s="102">
        <f>Tableau2[[#This Row],[4. poids OT (kg)]]/1000</f>
        <v>0.47</v>
      </c>
      <c r="J1554" t="s">
        <v>46</v>
      </c>
      <c r="K1554">
        <v>195</v>
      </c>
      <c r="L1554">
        <v>73490</v>
      </c>
      <c r="M1554" t="s">
        <v>204</v>
      </c>
      <c r="N1554">
        <v>91100</v>
      </c>
      <c r="O1554" t="s">
        <v>76</v>
      </c>
      <c r="P1554">
        <v>537.70799999999997</v>
      </c>
      <c r="Q1554" t="s">
        <v>205</v>
      </c>
      <c r="R1554">
        <v>1990</v>
      </c>
      <c r="S1554" t="s">
        <v>78</v>
      </c>
      <c r="T1554">
        <f>VLOOKUP(Tableau2[[#This Row],[5. type transport]],'Taux émission CO2e'!$A$5:$D$16,4,0)</f>
        <v>0.16</v>
      </c>
      <c r="U1554">
        <f>VLOOKUP(Tableau2[[#This Row],[5. type transport]],'Taux émission CO2e'!$A$5:$B$16,2,0)</f>
        <v>0.3</v>
      </c>
      <c r="V1554">
        <f>VLOOKUP(Tableau2[[#This Row],[5. type transport]],'Taux émission CO2e'!$A$20:$D$31,4,0)</f>
        <v>6.7400000000000002E-2</v>
      </c>
      <c r="W1554">
        <f>VLOOKUP(Tableau2[[#This Row],[5. type transport]],'Taux émission CO2e'!$A$20:$B$31,2,0)</f>
        <v>0.7</v>
      </c>
      <c r="X1554" s="98">
        <f t="shared" si="49"/>
        <v>24.054152296799998</v>
      </c>
    </row>
    <row r="1555" spans="1:24" x14ac:dyDescent="0.25">
      <c r="A1555">
        <v>20220900129</v>
      </c>
      <c r="B1555" s="95">
        <v>44834</v>
      </c>
      <c r="C1555" s="102">
        <f>YEAR(Tableau2[[#This Row],[2. date saisie]])</f>
        <v>2022</v>
      </c>
      <c r="D1555" s="102">
        <f>MONTH(Tableau2[[#This Row],[2. date saisie]])</f>
        <v>9</v>
      </c>
      <c r="E1555" s="102" t="str">
        <f t="shared" si="48"/>
        <v>09</v>
      </c>
      <c r="F1555" s="102" t="str">
        <f>_xlfn.CONCAT(Tableau2[[#This Row],[2a]],Tableau2[[#This Row],[2c]])</f>
        <v>202209</v>
      </c>
      <c r="G1555" s="96">
        <v>1561183</v>
      </c>
      <c r="H1555">
        <v>90</v>
      </c>
      <c r="I1555" s="102">
        <f>Tableau2[[#This Row],[4. poids OT (kg)]]/1000</f>
        <v>0.09</v>
      </c>
      <c r="J1555" t="s">
        <v>46</v>
      </c>
      <c r="K1555">
        <v>80</v>
      </c>
      <c r="L1555">
        <v>91100</v>
      </c>
      <c r="M1555" t="s">
        <v>70</v>
      </c>
      <c r="N1555">
        <v>93380</v>
      </c>
      <c r="O1555" t="s">
        <v>224</v>
      </c>
      <c r="P1555">
        <v>55.384</v>
      </c>
      <c r="Q1555" t="s">
        <v>72</v>
      </c>
      <c r="R1555">
        <v>1969</v>
      </c>
      <c r="S1555" t="s">
        <v>69</v>
      </c>
      <c r="T1555">
        <f>VLOOKUP(Tableau2[[#This Row],[5. type transport]],'Taux émission CO2e'!$A$5:$D$16,4,0)</f>
        <v>0.16</v>
      </c>
      <c r="U1555">
        <f>VLOOKUP(Tableau2[[#This Row],[5. type transport]],'Taux émission CO2e'!$A$5:$B$16,2,0)</f>
        <v>0.3</v>
      </c>
      <c r="V1555">
        <f>VLOOKUP(Tableau2[[#This Row],[5. type transport]],'Taux émission CO2e'!$A$20:$D$31,4,0)</f>
        <v>6.7400000000000002E-2</v>
      </c>
      <c r="W1555">
        <f>VLOOKUP(Tableau2[[#This Row],[5. type transport]],'Taux émission CO2e'!$A$20:$B$31,2,0)</f>
        <v>0.7</v>
      </c>
      <c r="X1555" s="98">
        <f t="shared" si="49"/>
        <v>0.47443042079999997</v>
      </c>
    </row>
    <row r="1556" spans="1:24" x14ac:dyDescent="0.25">
      <c r="A1556">
        <v>20220900129</v>
      </c>
      <c r="B1556" s="95">
        <v>44834</v>
      </c>
      <c r="C1556" s="102">
        <f>YEAR(Tableau2[[#This Row],[2. date saisie]])</f>
        <v>2022</v>
      </c>
      <c r="D1556" s="102">
        <f>MONTH(Tableau2[[#This Row],[2. date saisie]])</f>
        <v>9</v>
      </c>
      <c r="E1556" s="102" t="str">
        <f t="shared" si="48"/>
        <v>09</v>
      </c>
      <c r="F1556" s="102" t="str">
        <f>_xlfn.CONCAT(Tableau2[[#This Row],[2a]],Tableau2[[#This Row],[2c]])</f>
        <v>202209</v>
      </c>
      <c r="G1556" s="96">
        <v>1561186</v>
      </c>
      <c r="H1556">
        <v>120</v>
      </c>
      <c r="I1556" s="102">
        <f>Tableau2[[#This Row],[4. poids OT (kg)]]/1000</f>
        <v>0.12</v>
      </c>
      <c r="J1556" t="s">
        <v>39</v>
      </c>
      <c r="K1556">
        <v>80</v>
      </c>
      <c r="L1556">
        <v>91100</v>
      </c>
      <c r="M1556" t="s">
        <v>70</v>
      </c>
      <c r="N1556">
        <v>94440</v>
      </c>
      <c r="O1556" t="s">
        <v>120</v>
      </c>
      <c r="P1556">
        <v>34.085999999999999</v>
      </c>
      <c r="Q1556" t="s">
        <v>72</v>
      </c>
      <c r="R1556">
        <v>1969</v>
      </c>
      <c r="S1556" t="s">
        <v>69</v>
      </c>
      <c r="T1556">
        <f>VLOOKUP(Tableau2[[#This Row],[5. type transport]],'Taux émission CO2e'!$A$5:$D$16,4,0)</f>
        <v>0.24099999999999999</v>
      </c>
      <c r="U1556">
        <f>VLOOKUP(Tableau2[[#This Row],[5. type transport]],'Taux émission CO2e'!$A$5:$B$16,2,0)</f>
        <v>1</v>
      </c>
      <c r="V1556">
        <f>VLOOKUP(Tableau2[[#This Row],[5. type transport]],'Taux émission CO2e'!$A$20:$D$31,4,0)</f>
        <v>0</v>
      </c>
      <c r="W1556">
        <f>VLOOKUP(Tableau2[[#This Row],[5. type transport]],'Taux émission CO2e'!$A$20:$B$31,2,0)</f>
        <v>0</v>
      </c>
      <c r="X1556" s="98">
        <f t="shared" si="49"/>
        <v>0.98576711999999989</v>
      </c>
    </row>
    <row r="1557" spans="1:24" x14ac:dyDescent="0.25">
      <c r="A1557">
        <v>2022090069</v>
      </c>
      <c r="B1557" s="95">
        <v>44834</v>
      </c>
      <c r="C1557" s="102">
        <f>YEAR(Tableau2[[#This Row],[2. date saisie]])</f>
        <v>2022</v>
      </c>
      <c r="D1557" s="102">
        <f>MONTH(Tableau2[[#This Row],[2. date saisie]])</f>
        <v>9</v>
      </c>
      <c r="E1557" s="102" t="str">
        <f t="shared" si="48"/>
        <v>09</v>
      </c>
      <c r="F1557" s="102" t="str">
        <f>_xlfn.CONCAT(Tableau2[[#This Row],[2a]],Tableau2[[#This Row],[2c]])</f>
        <v>202209</v>
      </c>
      <c r="G1557" s="96">
        <v>1561181</v>
      </c>
      <c r="H1557">
        <v>90</v>
      </c>
      <c r="I1557" s="102">
        <f>Tableau2[[#This Row],[4. poids OT (kg)]]/1000</f>
        <v>0.09</v>
      </c>
      <c r="J1557" t="s">
        <v>47</v>
      </c>
      <c r="K1557">
        <v>100</v>
      </c>
      <c r="L1557">
        <v>91100</v>
      </c>
      <c r="M1557" t="s">
        <v>70</v>
      </c>
      <c r="N1557">
        <v>59200</v>
      </c>
      <c r="O1557" t="s">
        <v>90</v>
      </c>
      <c r="P1557">
        <v>265.54500000000002</v>
      </c>
      <c r="Q1557" t="s">
        <v>72</v>
      </c>
      <c r="R1557">
        <v>1969</v>
      </c>
      <c r="S1557" t="s">
        <v>69</v>
      </c>
      <c r="T1557">
        <f>VLOOKUP(Tableau2[[#This Row],[5. type transport]],'Taux émission CO2e'!$A$5:$D$16,4,0)</f>
        <v>0.16</v>
      </c>
      <c r="U1557">
        <f>VLOOKUP(Tableau2[[#This Row],[5. type transport]],'Taux émission CO2e'!$A$5:$B$16,2,0)</f>
        <v>0.3</v>
      </c>
      <c r="V1557">
        <f>VLOOKUP(Tableau2[[#This Row],[5. type transport]],'Taux émission CO2e'!$A$20:$D$31,4,0)</f>
        <v>6.7400000000000002E-2</v>
      </c>
      <c r="W1557">
        <f>VLOOKUP(Tableau2[[#This Row],[5. type transport]],'Taux émission CO2e'!$A$20:$B$31,2,0)</f>
        <v>0.7</v>
      </c>
      <c r="X1557" s="98">
        <f t="shared" si="49"/>
        <v>2.2747115789999999</v>
      </c>
    </row>
    <row r="1558" spans="1:24" x14ac:dyDescent="0.25">
      <c r="A1558">
        <v>20220900129</v>
      </c>
      <c r="B1558" s="95">
        <v>44834</v>
      </c>
      <c r="C1558" s="102">
        <f>YEAR(Tableau2[[#This Row],[2. date saisie]])</f>
        <v>2022</v>
      </c>
      <c r="D1558" s="102">
        <f>MONTH(Tableau2[[#This Row],[2. date saisie]])</f>
        <v>9</v>
      </c>
      <c r="E1558" s="102" t="str">
        <f t="shared" si="48"/>
        <v>09</v>
      </c>
      <c r="F1558" s="102" t="str">
        <f>_xlfn.CONCAT(Tableau2[[#This Row],[2a]],Tableau2[[#This Row],[2c]])</f>
        <v>202209</v>
      </c>
      <c r="G1558" s="96">
        <v>1560381</v>
      </c>
      <c r="H1558">
        <v>345</v>
      </c>
      <c r="I1558" s="102">
        <f>Tableau2[[#This Row],[4. poids OT (kg)]]/1000</f>
        <v>0.34499999999999997</v>
      </c>
      <c r="J1558" t="s">
        <v>47</v>
      </c>
      <c r="K1558">
        <v>140</v>
      </c>
      <c r="L1558">
        <v>80090</v>
      </c>
      <c r="M1558" t="s">
        <v>214</v>
      </c>
      <c r="N1558">
        <v>91100</v>
      </c>
      <c r="O1558" t="s">
        <v>76</v>
      </c>
      <c r="P1558">
        <v>186.81399999999999</v>
      </c>
      <c r="Q1558" t="s">
        <v>215</v>
      </c>
      <c r="R1558">
        <v>1999</v>
      </c>
      <c r="S1558" t="s">
        <v>69</v>
      </c>
      <c r="T1558">
        <f>VLOOKUP(Tableau2[[#This Row],[5. type transport]],'Taux émission CO2e'!$A$5:$D$16,4,0)</f>
        <v>0.16</v>
      </c>
      <c r="U1558">
        <f>VLOOKUP(Tableau2[[#This Row],[5. type transport]],'Taux émission CO2e'!$A$5:$B$16,2,0)</f>
        <v>0.3</v>
      </c>
      <c r="V1558">
        <f>VLOOKUP(Tableau2[[#This Row],[5. type transport]],'Taux émission CO2e'!$A$20:$D$31,4,0)</f>
        <v>6.7400000000000002E-2</v>
      </c>
      <c r="W1558">
        <f>VLOOKUP(Tableau2[[#This Row],[5. type transport]],'Taux émission CO2e'!$A$20:$B$31,2,0)</f>
        <v>0.7</v>
      </c>
      <c r="X1558" s="98">
        <f t="shared" si="49"/>
        <v>6.1344299993999991</v>
      </c>
    </row>
    <row r="1559" spans="1:24" x14ac:dyDescent="0.25">
      <c r="A1559">
        <v>2022090069</v>
      </c>
      <c r="B1559" s="95">
        <v>44834</v>
      </c>
      <c r="C1559" s="102">
        <f>YEAR(Tableau2[[#This Row],[2. date saisie]])</f>
        <v>2022</v>
      </c>
      <c r="D1559" s="102">
        <f>MONTH(Tableau2[[#This Row],[2. date saisie]])</f>
        <v>9</v>
      </c>
      <c r="E1559" s="102" t="str">
        <f t="shared" si="48"/>
        <v>09</v>
      </c>
      <c r="F1559" s="102" t="str">
        <f>_xlfn.CONCAT(Tableau2[[#This Row],[2a]],Tableau2[[#This Row],[2c]])</f>
        <v>202209</v>
      </c>
      <c r="G1559" s="96">
        <v>1561180</v>
      </c>
      <c r="H1559">
        <v>150</v>
      </c>
      <c r="I1559" s="102">
        <f>Tableau2[[#This Row],[4. poids OT (kg)]]/1000</f>
        <v>0.15</v>
      </c>
      <c r="J1559" t="s">
        <v>47</v>
      </c>
      <c r="K1559">
        <v>168</v>
      </c>
      <c r="L1559">
        <v>91100</v>
      </c>
      <c r="M1559" t="s">
        <v>70</v>
      </c>
      <c r="N1559">
        <v>4100</v>
      </c>
      <c r="O1559" t="s">
        <v>131</v>
      </c>
      <c r="P1559">
        <v>755.63400000000001</v>
      </c>
      <c r="Q1559" t="s">
        <v>72</v>
      </c>
      <c r="R1559">
        <v>1969</v>
      </c>
      <c r="S1559" t="s">
        <v>69</v>
      </c>
      <c r="T1559">
        <f>VLOOKUP(Tableau2[[#This Row],[5. type transport]],'Taux émission CO2e'!$A$5:$D$16,4,0)</f>
        <v>0.16</v>
      </c>
      <c r="U1559">
        <f>VLOOKUP(Tableau2[[#This Row],[5. type transport]],'Taux émission CO2e'!$A$5:$B$16,2,0)</f>
        <v>0.3</v>
      </c>
      <c r="V1559">
        <f>VLOOKUP(Tableau2[[#This Row],[5. type transport]],'Taux émission CO2e'!$A$20:$D$31,4,0)</f>
        <v>6.7400000000000002E-2</v>
      </c>
      <c r="W1559">
        <f>VLOOKUP(Tableau2[[#This Row],[5. type transport]],'Taux émission CO2e'!$A$20:$B$31,2,0)</f>
        <v>0.7</v>
      </c>
      <c r="X1559" s="98">
        <f t="shared" si="49"/>
        <v>10.788186617999999</v>
      </c>
    </row>
    <row r="1560" spans="1:24" x14ac:dyDescent="0.25">
      <c r="A1560">
        <v>2022090069</v>
      </c>
      <c r="B1560" s="95">
        <v>44834</v>
      </c>
      <c r="C1560" s="102">
        <f>YEAR(Tableau2[[#This Row],[2. date saisie]])</f>
        <v>2022</v>
      </c>
      <c r="D1560" s="102">
        <f>MONTH(Tableau2[[#This Row],[2. date saisie]])</f>
        <v>9</v>
      </c>
      <c r="E1560" s="102" t="str">
        <f t="shared" si="48"/>
        <v>09</v>
      </c>
      <c r="F1560" s="102" t="str">
        <f>_xlfn.CONCAT(Tableau2[[#This Row],[2a]],Tableau2[[#This Row],[2c]])</f>
        <v>202209</v>
      </c>
      <c r="G1560" s="96">
        <v>1561182</v>
      </c>
      <c r="H1560">
        <v>90</v>
      </c>
      <c r="I1560" s="102">
        <f>Tableau2[[#This Row],[4. poids OT (kg)]]/1000</f>
        <v>0.09</v>
      </c>
      <c r="J1560" t="s">
        <v>47</v>
      </c>
      <c r="K1560">
        <v>196</v>
      </c>
      <c r="L1560">
        <v>91100</v>
      </c>
      <c r="M1560" t="s">
        <v>70</v>
      </c>
      <c r="N1560">
        <v>65200</v>
      </c>
      <c r="O1560" t="s">
        <v>268</v>
      </c>
      <c r="P1560">
        <v>884.3</v>
      </c>
      <c r="Q1560" t="s">
        <v>72</v>
      </c>
      <c r="R1560">
        <v>1969</v>
      </c>
      <c r="S1560" t="s">
        <v>69</v>
      </c>
      <c r="T1560">
        <f>VLOOKUP(Tableau2[[#This Row],[5. type transport]],'Taux émission CO2e'!$A$5:$D$16,4,0)</f>
        <v>0.16</v>
      </c>
      <c r="U1560">
        <f>VLOOKUP(Tableau2[[#This Row],[5. type transport]],'Taux émission CO2e'!$A$5:$B$16,2,0)</f>
        <v>0.3</v>
      </c>
      <c r="V1560">
        <f>VLOOKUP(Tableau2[[#This Row],[5. type transport]],'Taux émission CO2e'!$A$20:$D$31,4,0)</f>
        <v>6.7400000000000002E-2</v>
      </c>
      <c r="W1560">
        <f>VLOOKUP(Tableau2[[#This Row],[5. type transport]],'Taux émission CO2e'!$A$20:$B$31,2,0)</f>
        <v>0.7</v>
      </c>
      <c r="X1560" s="98">
        <f t="shared" si="49"/>
        <v>7.5750906599999999</v>
      </c>
    </row>
    <row r="1561" spans="1:24" x14ac:dyDescent="0.25">
      <c r="A1561">
        <v>20220900129</v>
      </c>
      <c r="B1561" s="95">
        <v>44834</v>
      </c>
      <c r="C1561" s="102">
        <f>YEAR(Tableau2[[#This Row],[2. date saisie]])</f>
        <v>2022</v>
      </c>
      <c r="D1561" s="102">
        <f>MONTH(Tableau2[[#This Row],[2. date saisie]])</f>
        <v>9</v>
      </c>
      <c r="E1561" s="102" t="str">
        <f t="shared" si="48"/>
        <v>09</v>
      </c>
      <c r="F1561" s="102" t="str">
        <f>_xlfn.CONCAT(Tableau2[[#This Row],[2a]],Tableau2[[#This Row],[2c]])</f>
        <v>202209</v>
      </c>
      <c r="G1561" s="96">
        <v>1560437</v>
      </c>
      <c r="H1561">
        <v>300</v>
      </c>
      <c r="I1561" s="102">
        <f>Tableau2[[#This Row],[4. poids OT (kg)]]/1000</f>
        <v>0.3</v>
      </c>
      <c r="J1561" t="s">
        <v>47</v>
      </c>
      <c r="K1561">
        <v>230</v>
      </c>
      <c r="L1561">
        <v>62780</v>
      </c>
      <c r="M1561" t="s">
        <v>113</v>
      </c>
      <c r="N1561">
        <v>91100</v>
      </c>
      <c r="O1561" t="s">
        <v>76</v>
      </c>
      <c r="P1561">
        <v>278.49700000000001</v>
      </c>
      <c r="Q1561" t="s">
        <v>114</v>
      </c>
      <c r="R1561">
        <v>1987</v>
      </c>
      <c r="S1561" t="s">
        <v>78</v>
      </c>
      <c r="T1561">
        <f>VLOOKUP(Tableau2[[#This Row],[5. type transport]],'Taux émission CO2e'!$A$5:$D$16,4,0)</f>
        <v>0.16</v>
      </c>
      <c r="U1561">
        <f>VLOOKUP(Tableau2[[#This Row],[5. type transport]],'Taux émission CO2e'!$A$5:$B$16,2,0)</f>
        <v>0.3</v>
      </c>
      <c r="V1561">
        <f>VLOOKUP(Tableau2[[#This Row],[5. type transport]],'Taux émission CO2e'!$A$20:$D$31,4,0)</f>
        <v>6.7400000000000002E-2</v>
      </c>
      <c r="W1561">
        <f>VLOOKUP(Tableau2[[#This Row],[5. type transport]],'Taux émission CO2e'!$A$20:$B$31,2,0)</f>
        <v>0.7</v>
      </c>
      <c r="X1561" s="98">
        <f t="shared" si="49"/>
        <v>7.9522033380000003</v>
      </c>
    </row>
    <row r="1562" spans="1:24" x14ac:dyDescent="0.25">
      <c r="A1562">
        <v>20220900129</v>
      </c>
      <c r="B1562" s="95">
        <v>44834</v>
      </c>
      <c r="C1562" s="102">
        <f>YEAR(Tableau2[[#This Row],[2. date saisie]])</f>
        <v>2022</v>
      </c>
      <c r="D1562" s="102">
        <f>MONTH(Tableau2[[#This Row],[2. date saisie]])</f>
        <v>9</v>
      </c>
      <c r="E1562" s="102" t="str">
        <f t="shared" si="48"/>
        <v>09</v>
      </c>
      <c r="F1562" s="102" t="str">
        <f>_xlfn.CONCAT(Tableau2[[#This Row],[2a]],Tableau2[[#This Row],[2c]])</f>
        <v>202209</v>
      </c>
      <c r="G1562" s="96">
        <v>1560441</v>
      </c>
      <c r="H1562">
        <v>300</v>
      </c>
      <c r="I1562" s="102">
        <f>Tableau2[[#This Row],[4. poids OT (kg)]]/1000</f>
        <v>0.3</v>
      </c>
      <c r="J1562" t="s">
        <v>47</v>
      </c>
      <c r="K1562">
        <v>260</v>
      </c>
      <c r="L1562">
        <v>8090</v>
      </c>
      <c r="M1562" t="s">
        <v>81</v>
      </c>
      <c r="N1562">
        <v>91100</v>
      </c>
      <c r="O1562" t="s">
        <v>76</v>
      </c>
      <c r="P1562">
        <v>258.04300000000001</v>
      </c>
      <c r="Q1562" t="s">
        <v>124</v>
      </c>
      <c r="R1562">
        <v>1992</v>
      </c>
      <c r="S1562" t="s">
        <v>78</v>
      </c>
      <c r="T1562">
        <f>VLOOKUP(Tableau2[[#This Row],[5. type transport]],'Taux émission CO2e'!$A$5:$D$16,4,0)</f>
        <v>0.16</v>
      </c>
      <c r="U1562">
        <f>VLOOKUP(Tableau2[[#This Row],[5. type transport]],'Taux émission CO2e'!$A$5:$B$16,2,0)</f>
        <v>0.3</v>
      </c>
      <c r="V1562">
        <f>VLOOKUP(Tableau2[[#This Row],[5. type transport]],'Taux émission CO2e'!$A$20:$D$31,4,0)</f>
        <v>6.7400000000000002E-2</v>
      </c>
      <c r="W1562">
        <f>VLOOKUP(Tableau2[[#This Row],[5. type transport]],'Taux émission CO2e'!$A$20:$B$31,2,0)</f>
        <v>0.7</v>
      </c>
      <c r="X1562" s="98">
        <f t="shared" si="49"/>
        <v>7.3681598219999991</v>
      </c>
    </row>
    <row r="1563" spans="1:24" x14ac:dyDescent="0.25">
      <c r="A1563">
        <v>2022090069</v>
      </c>
      <c r="B1563" s="95">
        <v>44834</v>
      </c>
      <c r="C1563" s="102">
        <f>YEAR(Tableau2[[#This Row],[2. date saisie]])</f>
        <v>2022</v>
      </c>
      <c r="D1563" s="102">
        <f>MONTH(Tableau2[[#This Row],[2. date saisie]])</f>
        <v>9</v>
      </c>
      <c r="E1563" s="102" t="str">
        <f t="shared" si="48"/>
        <v>09</v>
      </c>
      <c r="F1563" s="102" t="str">
        <f>_xlfn.CONCAT(Tableau2[[#This Row],[2a]],Tableau2[[#This Row],[2c]])</f>
        <v>202209</v>
      </c>
      <c r="G1563" s="96">
        <v>1561179</v>
      </c>
      <c r="H1563">
        <v>581</v>
      </c>
      <c r="I1563" s="102">
        <f>Tableau2[[#This Row],[4. poids OT (kg)]]/1000</f>
        <v>0.58099999999999996</v>
      </c>
      <c r="J1563" t="s">
        <v>47</v>
      </c>
      <c r="K1563">
        <v>435</v>
      </c>
      <c r="L1563">
        <v>91100</v>
      </c>
      <c r="M1563" t="s">
        <v>70</v>
      </c>
      <c r="N1563">
        <v>19410</v>
      </c>
      <c r="O1563" t="s">
        <v>183</v>
      </c>
      <c r="P1563">
        <v>458.50700000000001</v>
      </c>
      <c r="Q1563" t="s">
        <v>72</v>
      </c>
      <c r="R1563">
        <v>1969</v>
      </c>
      <c r="S1563" t="s">
        <v>69</v>
      </c>
      <c r="T1563">
        <f>VLOOKUP(Tableau2[[#This Row],[5. type transport]],'Taux émission CO2e'!$A$5:$D$16,4,0)</f>
        <v>0.16</v>
      </c>
      <c r="U1563">
        <f>VLOOKUP(Tableau2[[#This Row],[5. type transport]],'Taux émission CO2e'!$A$5:$B$16,2,0)</f>
        <v>0.3</v>
      </c>
      <c r="V1563">
        <f>VLOOKUP(Tableau2[[#This Row],[5. type transport]],'Taux émission CO2e'!$A$20:$D$31,4,0)</f>
        <v>6.7400000000000002E-2</v>
      </c>
      <c r="W1563">
        <f>VLOOKUP(Tableau2[[#This Row],[5. type transport]],'Taux émission CO2e'!$A$20:$B$31,2,0)</f>
        <v>0.7</v>
      </c>
      <c r="X1563" s="98">
        <f t="shared" si="49"/>
        <v>25.355244527059998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0EF0-E5C3-4277-8F21-E5FEBF40F433}">
  <dimension ref="A3:K50"/>
  <sheetViews>
    <sheetView zoomScale="60" zoomScaleNormal="60" workbookViewId="0">
      <selection activeCell="D32" sqref="D32"/>
    </sheetView>
  </sheetViews>
  <sheetFormatPr baseColWidth="10" defaultRowHeight="13.2" x14ac:dyDescent="0.25"/>
  <cols>
    <col min="1" max="1" width="25.44140625" bestFit="1" customWidth="1"/>
    <col min="2" max="2" width="28.109375" bestFit="1" customWidth="1"/>
    <col min="4" max="4" width="25.44140625" bestFit="1" customWidth="1"/>
    <col min="5" max="5" width="29.21875" bestFit="1" customWidth="1"/>
    <col min="7" max="7" width="25.44140625" bestFit="1" customWidth="1"/>
    <col min="8" max="8" width="31.21875" style="98" bestFit="1" customWidth="1"/>
    <col min="10" max="10" width="25.44140625" bestFit="1" customWidth="1"/>
    <col min="11" max="11" width="27.88671875" bestFit="1" customWidth="1"/>
  </cols>
  <sheetData>
    <row r="3" spans="1:11" x14ac:dyDescent="0.25">
      <c r="A3" s="100" t="s">
        <v>274</v>
      </c>
      <c r="B3" t="s">
        <v>302</v>
      </c>
      <c r="D3" s="100" t="s">
        <v>274</v>
      </c>
      <c r="E3" t="s">
        <v>303</v>
      </c>
      <c r="G3" s="100" t="s">
        <v>274</v>
      </c>
      <c r="H3" s="98" t="s">
        <v>304</v>
      </c>
      <c r="J3" s="100" t="s">
        <v>274</v>
      </c>
      <c r="K3" t="s">
        <v>305</v>
      </c>
    </row>
    <row r="4" spans="1:11" x14ac:dyDescent="0.25">
      <c r="A4" s="101" t="s">
        <v>281</v>
      </c>
      <c r="B4">
        <v>30</v>
      </c>
      <c r="D4" s="101" t="s">
        <v>281</v>
      </c>
      <c r="E4">
        <v>17753</v>
      </c>
      <c r="G4" s="101" t="s">
        <v>281</v>
      </c>
      <c r="H4" s="98">
        <v>12548.985000000001</v>
      </c>
      <c r="J4" s="101" t="s">
        <v>281</v>
      </c>
      <c r="K4">
        <v>6657</v>
      </c>
    </row>
    <row r="5" spans="1:11" x14ac:dyDescent="0.25">
      <c r="A5" s="101" t="s">
        <v>282</v>
      </c>
      <c r="B5">
        <v>42</v>
      </c>
      <c r="D5" s="101" t="s">
        <v>282</v>
      </c>
      <c r="E5">
        <v>12198</v>
      </c>
      <c r="G5" s="101" t="s">
        <v>282</v>
      </c>
      <c r="H5" s="98">
        <v>16191.553000000002</v>
      </c>
      <c r="J5" s="101" t="s">
        <v>282</v>
      </c>
      <c r="K5">
        <v>6418.5</v>
      </c>
    </row>
    <row r="6" spans="1:11" x14ac:dyDescent="0.25">
      <c r="A6" s="101" t="s">
        <v>283</v>
      </c>
      <c r="B6">
        <v>63</v>
      </c>
      <c r="D6" s="101" t="s">
        <v>283</v>
      </c>
      <c r="E6">
        <v>17550</v>
      </c>
      <c r="G6" s="101" t="s">
        <v>283</v>
      </c>
      <c r="H6" s="98">
        <v>20002.071</v>
      </c>
      <c r="J6" s="101" t="s">
        <v>283</v>
      </c>
      <c r="K6">
        <v>9392.2099999999991</v>
      </c>
    </row>
    <row r="7" spans="1:11" x14ac:dyDescent="0.25">
      <c r="A7" s="101" t="s">
        <v>284</v>
      </c>
      <c r="B7">
        <v>52</v>
      </c>
      <c r="D7" s="101" t="s">
        <v>284</v>
      </c>
      <c r="E7">
        <v>14855</v>
      </c>
      <c r="G7" s="101" t="s">
        <v>284</v>
      </c>
      <c r="H7" s="98">
        <v>17638.505000000005</v>
      </c>
      <c r="J7" s="101" t="s">
        <v>284</v>
      </c>
      <c r="K7">
        <v>8219.5400000000009</v>
      </c>
    </row>
    <row r="8" spans="1:11" x14ac:dyDescent="0.25">
      <c r="A8" s="101" t="s">
        <v>285</v>
      </c>
      <c r="B8">
        <v>54</v>
      </c>
      <c r="D8" s="101" t="s">
        <v>285</v>
      </c>
      <c r="E8">
        <v>15055</v>
      </c>
      <c r="G8" s="101" t="s">
        <v>285</v>
      </c>
      <c r="H8" s="98">
        <v>16365.548999999999</v>
      </c>
      <c r="J8" s="101" t="s">
        <v>285</v>
      </c>
      <c r="K8">
        <v>8741.369999999999</v>
      </c>
    </row>
    <row r="9" spans="1:11" x14ac:dyDescent="0.25">
      <c r="A9" s="101" t="s">
        <v>286</v>
      </c>
      <c r="B9">
        <v>59</v>
      </c>
      <c r="D9" s="101" t="s">
        <v>286</v>
      </c>
      <c r="E9">
        <v>19180</v>
      </c>
      <c r="G9" s="101" t="s">
        <v>286</v>
      </c>
      <c r="H9" s="98">
        <v>17451.165999999994</v>
      </c>
      <c r="J9" s="101" t="s">
        <v>286</v>
      </c>
      <c r="K9">
        <v>10039.619999999999</v>
      </c>
    </row>
    <row r="10" spans="1:11" x14ac:dyDescent="0.25">
      <c r="A10" s="101" t="s">
        <v>287</v>
      </c>
      <c r="B10">
        <v>50</v>
      </c>
      <c r="D10" s="101" t="s">
        <v>287</v>
      </c>
      <c r="E10">
        <v>14840</v>
      </c>
      <c r="G10" s="101" t="s">
        <v>287</v>
      </c>
      <c r="H10" s="98">
        <v>17036.29099999999</v>
      </c>
      <c r="J10" s="101" t="s">
        <v>287</v>
      </c>
      <c r="K10">
        <v>7900</v>
      </c>
    </row>
    <row r="11" spans="1:11" x14ac:dyDescent="0.25">
      <c r="A11" s="101" t="s">
        <v>288</v>
      </c>
      <c r="B11">
        <v>56</v>
      </c>
      <c r="D11" s="101" t="s">
        <v>288</v>
      </c>
      <c r="E11">
        <v>20325</v>
      </c>
      <c r="G11" s="101" t="s">
        <v>288</v>
      </c>
      <c r="H11" s="98">
        <v>18864.924000000003</v>
      </c>
      <c r="J11" s="101" t="s">
        <v>288</v>
      </c>
      <c r="K11">
        <v>8739.7200000000012</v>
      </c>
    </row>
    <row r="12" spans="1:11" x14ac:dyDescent="0.25">
      <c r="A12" s="101" t="s">
        <v>289</v>
      </c>
      <c r="B12">
        <v>48</v>
      </c>
      <c r="D12" s="101" t="s">
        <v>289</v>
      </c>
      <c r="E12">
        <v>18325</v>
      </c>
      <c r="G12" s="101" t="s">
        <v>289</v>
      </c>
      <c r="H12" s="98">
        <v>14579.261999999995</v>
      </c>
      <c r="J12" s="101" t="s">
        <v>289</v>
      </c>
      <c r="K12">
        <v>7690</v>
      </c>
    </row>
    <row r="13" spans="1:11" x14ac:dyDescent="0.25">
      <c r="A13" s="101" t="s">
        <v>290</v>
      </c>
      <c r="B13">
        <v>31</v>
      </c>
      <c r="D13" s="101" t="s">
        <v>290</v>
      </c>
      <c r="E13">
        <v>13072</v>
      </c>
      <c r="G13" s="101" t="s">
        <v>290</v>
      </c>
      <c r="H13" s="98">
        <v>13477.972</v>
      </c>
      <c r="J13" s="101" t="s">
        <v>290</v>
      </c>
      <c r="K13">
        <v>5944.1</v>
      </c>
    </row>
    <row r="14" spans="1:11" x14ac:dyDescent="0.25">
      <c r="A14" s="101" t="s">
        <v>291</v>
      </c>
      <c r="B14">
        <v>29</v>
      </c>
      <c r="D14" s="101" t="s">
        <v>291</v>
      </c>
      <c r="E14">
        <v>9967</v>
      </c>
      <c r="G14" s="101" t="s">
        <v>291</v>
      </c>
      <c r="H14" s="98">
        <v>11360.078000000001</v>
      </c>
      <c r="J14" s="101" t="s">
        <v>291</v>
      </c>
      <c r="K14">
        <v>5253</v>
      </c>
    </row>
    <row r="15" spans="1:11" x14ac:dyDescent="0.25">
      <c r="A15" s="101" t="s">
        <v>292</v>
      </c>
      <c r="B15">
        <v>19</v>
      </c>
      <c r="D15" s="101" t="s">
        <v>292</v>
      </c>
      <c r="E15">
        <v>7245</v>
      </c>
      <c r="G15" s="101" t="s">
        <v>292</v>
      </c>
      <c r="H15" s="98">
        <v>5316.2999999999993</v>
      </c>
      <c r="J15" s="101" t="s">
        <v>292</v>
      </c>
      <c r="K15">
        <v>3432.4</v>
      </c>
    </row>
    <row r="16" spans="1:11" x14ac:dyDescent="0.25">
      <c r="A16" s="101" t="s">
        <v>293</v>
      </c>
      <c r="B16">
        <v>32</v>
      </c>
      <c r="D16" s="101" t="s">
        <v>293</v>
      </c>
      <c r="E16">
        <v>10517</v>
      </c>
      <c r="G16" s="101" t="s">
        <v>293</v>
      </c>
      <c r="H16" s="98">
        <v>11522.189999999997</v>
      </c>
      <c r="J16" s="101" t="s">
        <v>293</v>
      </c>
      <c r="K16">
        <v>5047</v>
      </c>
    </row>
    <row r="17" spans="1:11" x14ac:dyDescent="0.25">
      <c r="A17" s="101" t="s">
        <v>294</v>
      </c>
      <c r="B17">
        <v>69</v>
      </c>
      <c r="D17" s="101" t="s">
        <v>294</v>
      </c>
      <c r="E17">
        <v>17805</v>
      </c>
      <c r="G17" s="101" t="s">
        <v>294</v>
      </c>
      <c r="H17" s="98">
        <v>25546.339</v>
      </c>
      <c r="J17" s="101" t="s">
        <v>294</v>
      </c>
      <c r="K17">
        <v>11257</v>
      </c>
    </row>
    <row r="18" spans="1:11" x14ac:dyDescent="0.25">
      <c r="A18" s="101" t="s">
        <v>295</v>
      </c>
      <c r="B18">
        <v>141</v>
      </c>
      <c r="D18" s="101" t="s">
        <v>295</v>
      </c>
      <c r="E18">
        <v>39619</v>
      </c>
      <c r="G18" s="101" t="s">
        <v>295</v>
      </c>
      <c r="H18" s="98">
        <v>51154.930000000008</v>
      </c>
      <c r="J18" s="101" t="s">
        <v>295</v>
      </c>
      <c r="K18">
        <v>25338.699999999997</v>
      </c>
    </row>
    <row r="19" spans="1:11" x14ac:dyDescent="0.25">
      <c r="A19" s="101" t="s">
        <v>296</v>
      </c>
      <c r="B19">
        <v>128</v>
      </c>
      <c r="D19" s="101" t="s">
        <v>296</v>
      </c>
      <c r="E19">
        <v>45889</v>
      </c>
      <c r="G19" s="101" t="s">
        <v>296</v>
      </c>
      <c r="H19" s="98">
        <v>43743.547999999981</v>
      </c>
      <c r="J19" s="101" t="s">
        <v>296</v>
      </c>
      <c r="K19">
        <v>23985.599999999999</v>
      </c>
    </row>
    <row r="20" spans="1:11" x14ac:dyDescent="0.25">
      <c r="A20" s="101" t="s">
        <v>297</v>
      </c>
      <c r="B20">
        <v>145</v>
      </c>
      <c r="D20" s="101" t="s">
        <v>297</v>
      </c>
      <c r="E20">
        <v>47442</v>
      </c>
      <c r="G20" s="101" t="s">
        <v>297</v>
      </c>
      <c r="H20" s="98">
        <v>50423.278000000013</v>
      </c>
      <c r="J20" s="101" t="s">
        <v>297</v>
      </c>
      <c r="K20">
        <v>28300.6</v>
      </c>
    </row>
    <row r="21" spans="1:11" x14ac:dyDescent="0.25">
      <c r="A21" s="101" t="s">
        <v>298</v>
      </c>
      <c r="B21">
        <v>168</v>
      </c>
      <c r="D21" s="101" t="s">
        <v>298</v>
      </c>
      <c r="E21">
        <v>55249</v>
      </c>
      <c r="G21" s="101" t="s">
        <v>298</v>
      </c>
      <c r="H21" s="98">
        <v>61765.433999999994</v>
      </c>
      <c r="J21" s="101" t="s">
        <v>298</v>
      </c>
      <c r="K21">
        <v>37178.6</v>
      </c>
    </row>
    <row r="22" spans="1:11" x14ac:dyDescent="0.25">
      <c r="A22" s="101" t="s">
        <v>299</v>
      </c>
      <c r="B22">
        <v>118</v>
      </c>
      <c r="D22" s="101" t="s">
        <v>299</v>
      </c>
      <c r="E22">
        <v>34775</v>
      </c>
      <c r="G22" s="101" t="s">
        <v>299</v>
      </c>
      <c r="H22" s="98">
        <v>45173.560000000012</v>
      </c>
      <c r="J22" s="101" t="s">
        <v>299</v>
      </c>
      <c r="K22">
        <v>26666.899999999998</v>
      </c>
    </row>
    <row r="23" spans="1:11" x14ac:dyDescent="0.25">
      <c r="A23" s="101" t="s">
        <v>300</v>
      </c>
      <c r="B23">
        <v>120</v>
      </c>
      <c r="D23" s="101" t="s">
        <v>300</v>
      </c>
      <c r="E23">
        <v>43452</v>
      </c>
      <c r="G23" s="101" t="s">
        <v>300</v>
      </c>
      <c r="H23" s="98">
        <v>45922.89499999999</v>
      </c>
      <c r="J23" s="101" t="s">
        <v>300</v>
      </c>
      <c r="K23">
        <v>25942</v>
      </c>
    </row>
    <row r="24" spans="1:11" x14ac:dyDescent="0.25">
      <c r="A24" s="101" t="s">
        <v>301</v>
      </c>
      <c r="B24">
        <v>106</v>
      </c>
      <c r="D24" s="101" t="s">
        <v>301</v>
      </c>
      <c r="E24">
        <v>39204</v>
      </c>
      <c r="G24" s="101" t="s">
        <v>301</v>
      </c>
      <c r="H24" s="98">
        <v>39258.041999999994</v>
      </c>
      <c r="J24" s="101" t="s">
        <v>301</v>
      </c>
      <c r="K24">
        <v>22470</v>
      </c>
    </row>
    <row r="25" spans="1:11" x14ac:dyDescent="0.25">
      <c r="A25" s="101" t="s">
        <v>275</v>
      </c>
      <c r="D25" s="101" t="s">
        <v>276</v>
      </c>
      <c r="E25">
        <v>514317</v>
      </c>
      <c r="G25" s="101" t="s">
        <v>276</v>
      </c>
      <c r="H25" s="98">
        <v>555342.87199999997</v>
      </c>
      <c r="J25" s="101" t="s">
        <v>276</v>
      </c>
      <c r="K25">
        <v>294613.86</v>
      </c>
    </row>
    <row r="26" spans="1:11" x14ac:dyDescent="0.25">
      <c r="A26" s="101" t="s">
        <v>276</v>
      </c>
      <c r="B26">
        <v>1560</v>
      </c>
      <c r="H26"/>
    </row>
    <row r="28" spans="1:11" x14ac:dyDescent="0.25">
      <c r="A28" s="100" t="s">
        <v>274</v>
      </c>
      <c r="B28" s="98" t="s">
        <v>306</v>
      </c>
    </row>
    <row r="29" spans="1:11" x14ac:dyDescent="0.25">
      <c r="A29" s="101" t="s">
        <v>281</v>
      </c>
      <c r="B29" s="98">
        <v>596.95981233908003</v>
      </c>
    </row>
    <row r="30" spans="1:11" x14ac:dyDescent="0.25">
      <c r="A30" s="101" t="s">
        <v>282</v>
      </c>
      <c r="B30" s="98">
        <v>528.44576559239999</v>
      </c>
    </row>
    <row r="31" spans="1:11" x14ac:dyDescent="0.25">
      <c r="A31" s="101" t="s">
        <v>283</v>
      </c>
      <c r="B31" s="98">
        <v>598.28947803459982</v>
      </c>
    </row>
    <row r="32" spans="1:11" x14ac:dyDescent="0.25">
      <c r="A32" s="101" t="s">
        <v>284</v>
      </c>
      <c r="B32" s="98">
        <v>422.54825692780003</v>
      </c>
    </row>
    <row r="33" spans="1:2" x14ac:dyDescent="0.25">
      <c r="A33" s="101" t="s">
        <v>285</v>
      </c>
      <c r="B33" s="98">
        <v>410.64473045370005</v>
      </c>
    </row>
    <row r="34" spans="1:2" x14ac:dyDescent="0.25">
      <c r="A34" s="101" t="s">
        <v>286</v>
      </c>
      <c r="B34" s="98">
        <v>533.07539303400017</v>
      </c>
    </row>
    <row r="35" spans="1:2" x14ac:dyDescent="0.25">
      <c r="A35" s="101" t="s">
        <v>287</v>
      </c>
      <c r="B35" s="98">
        <v>491.67252374019989</v>
      </c>
    </row>
    <row r="36" spans="1:2" x14ac:dyDescent="0.25">
      <c r="A36" s="101" t="s">
        <v>288</v>
      </c>
      <c r="B36" s="98">
        <v>653.12078520189993</v>
      </c>
    </row>
    <row r="37" spans="1:2" x14ac:dyDescent="0.25">
      <c r="A37" s="101" t="s">
        <v>289</v>
      </c>
      <c r="B37" s="98">
        <v>511.84676244999991</v>
      </c>
    </row>
    <row r="38" spans="1:2" x14ac:dyDescent="0.25">
      <c r="A38" s="101" t="s">
        <v>290</v>
      </c>
      <c r="B38" s="98">
        <v>476.3019401527601</v>
      </c>
    </row>
    <row r="39" spans="1:2" x14ac:dyDescent="0.25">
      <c r="A39" s="101" t="s">
        <v>291</v>
      </c>
      <c r="B39" s="98">
        <v>292.63906809320008</v>
      </c>
    </row>
    <row r="40" spans="1:2" x14ac:dyDescent="0.25">
      <c r="A40" s="101" t="s">
        <v>292</v>
      </c>
      <c r="B40" s="98">
        <v>159.64705894940002</v>
      </c>
    </row>
    <row r="41" spans="1:2" x14ac:dyDescent="0.25">
      <c r="A41" s="101" t="s">
        <v>293</v>
      </c>
      <c r="B41" s="98">
        <v>354.97536086162</v>
      </c>
    </row>
    <row r="42" spans="1:2" x14ac:dyDescent="0.25">
      <c r="A42" s="101" t="s">
        <v>294</v>
      </c>
      <c r="B42" s="98">
        <v>609.08467445729991</v>
      </c>
    </row>
    <row r="43" spans="1:2" x14ac:dyDescent="0.25">
      <c r="A43" s="101" t="s">
        <v>295</v>
      </c>
      <c r="B43" s="98">
        <v>1281.4500789411404</v>
      </c>
    </row>
    <row r="44" spans="1:2" x14ac:dyDescent="0.25">
      <c r="A44" s="101" t="s">
        <v>296</v>
      </c>
      <c r="B44" s="98">
        <v>1479.1594002646204</v>
      </c>
    </row>
    <row r="45" spans="1:2" x14ac:dyDescent="0.25">
      <c r="A45" s="101" t="s">
        <v>297</v>
      </c>
      <c r="B45" s="98">
        <v>1432.60325868624</v>
      </c>
    </row>
    <row r="46" spans="1:2" x14ac:dyDescent="0.25">
      <c r="A46" s="101" t="s">
        <v>298</v>
      </c>
      <c r="B46" s="98">
        <v>2093.1243492399399</v>
      </c>
    </row>
    <row r="47" spans="1:2" x14ac:dyDescent="0.25">
      <c r="A47" s="101" t="s">
        <v>299</v>
      </c>
      <c r="B47" s="98">
        <v>1444.6724350049408</v>
      </c>
    </row>
    <row r="48" spans="1:2" x14ac:dyDescent="0.25">
      <c r="A48" s="101" t="s">
        <v>300</v>
      </c>
      <c r="B48" s="98">
        <v>1690.3603862887196</v>
      </c>
    </row>
    <row r="49" spans="1:2" x14ac:dyDescent="0.25">
      <c r="A49" s="101" t="s">
        <v>301</v>
      </c>
      <c r="B49" s="98">
        <v>1473.1870645564397</v>
      </c>
    </row>
    <row r="50" spans="1:2" x14ac:dyDescent="0.25">
      <c r="A50" s="101" t="s">
        <v>276</v>
      </c>
      <c r="B50" s="98">
        <v>17533.808583270002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5"/>
  <sheetViews>
    <sheetView showGridLines="0" topLeftCell="A13" zoomScale="80" zoomScaleNormal="80" workbookViewId="0">
      <selection activeCell="Q24" sqref="Q24"/>
    </sheetView>
  </sheetViews>
  <sheetFormatPr baseColWidth="10" defaultColWidth="12.6640625" defaultRowHeight="15.75" customHeight="1" x14ac:dyDescent="0.25"/>
  <cols>
    <col min="1" max="1" width="5.109375" customWidth="1"/>
    <col min="17" max="17" width="14.33203125" customWidth="1"/>
  </cols>
  <sheetData>
    <row r="1" spans="1:27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0</v>
      </c>
      <c r="R1" s="3" t="s">
        <v>307</v>
      </c>
      <c r="S1" s="1"/>
      <c r="T1" s="1"/>
      <c r="U1" s="1"/>
      <c r="V1" s="4"/>
      <c r="W1" s="133"/>
      <c r="X1" s="1"/>
      <c r="Y1" s="1"/>
      <c r="Z1" s="1"/>
      <c r="AA1" s="1"/>
    </row>
    <row r="2" spans="1:27" ht="32.4" customHeight="1" x14ac:dyDescent="0.4">
      <c r="A2" s="5"/>
      <c r="B2" s="6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 t="s">
        <v>2</v>
      </c>
      <c r="R2" s="105">
        <v>45358</v>
      </c>
      <c r="S2" s="5"/>
      <c r="T2" s="5"/>
      <c r="U2" s="5"/>
      <c r="V2" s="8"/>
      <c r="W2" s="134"/>
      <c r="X2" s="5"/>
      <c r="Y2" s="5"/>
      <c r="Z2" s="1"/>
      <c r="AA2" s="1"/>
    </row>
    <row r="3" spans="1:27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9"/>
      <c r="M3" s="9"/>
      <c r="N3" s="9"/>
      <c r="O3" s="9"/>
      <c r="P3" s="1"/>
      <c r="Q3" s="1"/>
      <c r="R3" s="1"/>
      <c r="S3" s="1"/>
      <c r="T3" s="1"/>
      <c r="U3" s="1"/>
      <c r="V3" s="9"/>
      <c r="W3" s="9"/>
      <c r="X3" s="9"/>
      <c r="Y3" s="9"/>
      <c r="Z3" s="1"/>
      <c r="AA3" s="1"/>
    </row>
    <row r="4" spans="1:27" ht="15.6" x14ac:dyDescent="0.3">
      <c r="A4" s="10"/>
      <c r="B4" s="10"/>
      <c r="C4" s="11" t="s">
        <v>3</v>
      </c>
      <c r="D4" s="10"/>
      <c r="E4" s="10"/>
      <c r="F4" s="10"/>
      <c r="G4" s="10"/>
      <c r="H4" s="11" t="s">
        <v>4</v>
      </c>
      <c r="I4" s="10"/>
      <c r="J4" s="10"/>
      <c r="K4" s="12"/>
      <c r="L4" s="10"/>
      <c r="M4" s="11" t="s">
        <v>5</v>
      </c>
      <c r="N4" s="10"/>
      <c r="O4" s="12"/>
      <c r="P4" s="10"/>
      <c r="Q4" s="10"/>
      <c r="R4" s="11" t="s">
        <v>6</v>
      </c>
      <c r="S4" s="10"/>
      <c r="T4" s="10"/>
      <c r="U4" s="12"/>
      <c r="V4" s="10"/>
      <c r="W4" s="11" t="s">
        <v>7</v>
      </c>
      <c r="X4" s="10"/>
      <c r="Y4" s="12"/>
      <c r="Z4" s="1"/>
      <c r="AA4" s="1"/>
    </row>
    <row r="5" spans="1:27" ht="15.75" customHeight="1" x14ac:dyDescent="0.25">
      <c r="A5" s="10"/>
      <c r="B5" s="10"/>
      <c r="C5" s="13">
        <v>2021</v>
      </c>
      <c r="D5" s="13">
        <v>2022</v>
      </c>
      <c r="E5" s="14" t="s">
        <v>8</v>
      </c>
      <c r="F5" s="10"/>
      <c r="G5" s="10"/>
      <c r="H5" s="13">
        <v>2021</v>
      </c>
      <c r="I5" s="13">
        <v>2022</v>
      </c>
      <c r="J5" s="15" t="s">
        <v>8</v>
      </c>
      <c r="K5" s="12"/>
      <c r="L5" s="10"/>
      <c r="M5" s="13">
        <v>2021</v>
      </c>
      <c r="N5" s="13">
        <v>2022</v>
      </c>
      <c r="O5" s="16" t="s">
        <v>8</v>
      </c>
      <c r="P5" s="10"/>
      <c r="Q5" s="10"/>
      <c r="R5" s="13">
        <v>2021</v>
      </c>
      <c r="S5" s="13">
        <v>2022</v>
      </c>
      <c r="T5" s="17" t="s">
        <v>8</v>
      </c>
      <c r="U5" s="12"/>
      <c r="V5" s="10"/>
      <c r="W5" s="13">
        <v>2021</v>
      </c>
      <c r="X5" s="13">
        <v>2022</v>
      </c>
      <c r="Y5" s="18" t="s">
        <v>8</v>
      </c>
      <c r="Z5" s="1"/>
      <c r="AA5" s="1"/>
    </row>
    <row r="6" spans="1:27" ht="15.75" customHeight="1" x14ac:dyDescent="0.25">
      <c r="A6" s="10"/>
      <c r="B6" s="19" t="s">
        <v>9</v>
      </c>
      <c r="C6" s="20">
        <v>30</v>
      </c>
      <c r="D6" s="20">
        <v>32</v>
      </c>
      <c r="E6" s="21">
        <f t="shared" ref="E6:E18" si="0">IF(D6=0,,D6/C6-1)</f>
        <v>6.6666666666666652E-2</v>
      </c>
      <c r="F6" s="10"/>
      <c r="G6" s="19" t="s">
        <v>9</v>
      </c>
      <c r="H6" s="22">
        <v>17753</v>
      </c>
      <c r="I6" s="22">
        <v>10517</v>
      </c>
      <c r="J6" s="23">
        <f t="shared" ref="J6:J17" si="1">IF(I6=0,,I6/H6-1)</f>
        <v>-0.40759308285923501</v>
      </c>
      <c r="K6" s="12"/>
      <c r="L6" s="19" t="s">
        <v>9</v>
      </c>
      <c r="M6" s="22">
        <f>(H6/C6)</f>
        <v>591.76666666666665</v>
      </c>
      <c r="N6" s="22">
        <f>(I6/D6)</f>
        <v>328.65625</v>
      </c>
      <c r="O6" s="24">
        <f t="shared" ref="O6:O17" si="2">IF(N6=0,,N6/M6-1)</f>
        <v>-0.44461851518053286</v>
      </c>
      <c r="P6" s="10"/>
      <c r="Q6" s="19" t="s">
        <v>9</v>
      </c>
      <c r="R6" s="22">
        <v>12549.01</v>
      </c>
      <c r="S6" s="22">
        <v>11522.2</v>
      </c>
      <c r="T6" s="25">
        <f t="shared" ref="T6:T17" si="3">IF(S6=0,,S6/R6-1)</f>
        <v>-8.1823984521488091E-2</v>
      </c>
      <c r="U6" s="12"/>
      <c r="V6" s="19" t="s">
        <v>9</v>
      </c>
      <c r="W6" s="22">
        <f t="shared" ref="W6:X6" si="4">IF(R6=0,,R6/C6)</f>
        <v>418.30033333333336</v>
      </c>
      <c r="X6" s="22">
        <f t="shared" si="4"/>
        <v>360.06875000000002</v>
      </c>
      <c r="Y6" s="26">
        <f t="shared" ref="Y6:Y17" si="5">IF(X6=0,,X6/W6-1)</f>
        <v>-0.13920998548889518</v>
      </c>
      <c r="Z6" s="1"/>
      <c r="AA6" s="1"/>
    </row>
    <row r="7" spans="1:27" ht="15.75" customHeight="1" x14ac:dyDescent="0.25">
      <c r="A7" s="10"/>
      <c r="B7" s="19" t="s">
        <v>10</v>
      </c>
      <c r="C7" s="20">
        <v>42</v>
      </c>
      <c r="D7" s="20">
        <v>69</v>
      </c>
      <c r="E7" s="21">
        <f t="shared" si="0"/>
        <v>0.64285714285714279</v>
      </c>
      <c r="F7" s="10"/>
      <c r="G7" s="19" t="s">
        <v>10</v>
      </c>
      <c r="H7" s="22">
        <v>12198</v>
      </c>
      <c r="I7" s="22">
        <v>17805</v>
      </c>
      <c r="J7" s="23">
        <f t="shared" si="1"/>
        <v>0.45966551893753071</v>
      </c>
      <c r="K7" s="12"/>
      <c r="L7" s="19" t="s">
        <v>10</v>
      </c>
      <c r="M7" s="22">
        <f t="shared" ref="M7:M17" si="6">(H7/C7)</f>
        <v>290.42857142857144</v>
      </c>
      <c r="N7" s="22">
        <f t="shared" ref="N7:N14" si="7">(I7/D7)</f>
        <v>258.04347826086956</v>
      </c>
      <c r="O7" s="24">
        <f t="shared" si="2"/>
        <v>-0.11150794499454653</v>
      </c>
      <c r="P7" s="10"/>
      <c r="Q7" s="19" t="s">
        <v>10</v>
      </c>
      <c r="R7" s="22">
        <v>16191.559999999998</v>
      </c>
      <c r="S7" s="22">
        <v>25546.439999999991</v>
      </c>
      <c r="T7" s="25">
        <f t="shared" si="3"/>
        <v>0.57776273564746039</v>
      </c>
      <c r="U7" s="12"/>
      <c r="V7" s="19" t="s">
        <v>10</v>
      </c>
      <c r="W7" s="22">
        <f t="shared" ref="W7:X7" si="8">IF(R7=0,,R7/C7)</f>
        <v>385.51333333333326</v>
      </c>
      <c r="X7" s="22">
        <f t="shared" si="8"/>
        <v>370.23826086956507</v>
      </c>
      <c r="Y7" s="26">
        <f t="shared" si="5"/>
        <v>-3.9622682649371965E-2</v>
      </c>
      <c r="Z7" s="1"/>
      <c r="AA7" s="1"/>
    </row>
    <row r="8" spans="1:27" ht="15.75" customHeight="1" x14ac:dyDescent="0.25">
      <c r="A8" s="10"/>
      <c r="B8" s="19" t="s">
        <v>11</v>
      </c>
      <c r="C8" s="20">
        <v>63</v>
      </c>
      <c r="D8" s="20">
        <v>141</v>
      </c>
      <c r="E8" s="21">
        <f t="shared" si="0"/>
        <v>1.2380952380952381</v>
      </c>
      <c r="F8" s="10"/>
      <c r="G8" s="19" t="s">
        <v>11</v>
      </c>
      <c r="H8" s="22">
        <v>17550</v>
      </c>
      <c r="I8" s="22">
        <v>39619</v>
      </c>
      <c r="J8" s="23">
        <f t="shared" si="1"/>
        <v>1.2574928774928775</v>
      </c>
      <c r="K8" s="12"/>
      <c r="L8" s="19" t="s">
        <v>11</v>
      </c>
      <c r="M8" s="22">
        <f t="shared" si="6"/>
        <v>278.57142857142856</v>
      </c>
      <c r="N8" s="22">
        <f t="shared" si="7"/>
        <v>280.98581560283685</v>
      </c>
      <c r="O8" s="24">
        <f t="shared" si="2"/>
        <v>8.6670303691580575E-3</v>
      </c>
      <c r="P8" s="10"/>
      <c r="Q8" s="19" t="s">
        <v>11</v>
      </c>
      <c r="R8" s="22">
        <v>20002.16</v>
      </c>
      <c r="S8" s="22">
        <v>51155.179999999993</v>
      </c>
      <c r="T8" s="25">
        <f t="shared" si="3"/>
        <v>1.557482791858479</v>
      </c>
      <c r="U8" s="12"/>
      <c r="V8" s="19" t="s">
        <v>11</v>
      </c>
      <c r="W8" s="22">
        <f t="shared" ref="W8:X8" si="9">IF(R8=0,,R8/C8)</f>
        <v>317.49460317460318</v>
      </c>
      <c r="X8" s="22">
        <f t="shared" si="9"/>
        <v>362.80269503546094</v>
      </c>
      <c r="Y8" s="26">
        <f t="shared" si="5"/>
        <v>0.1427050772133629</v>
      </c>
      <c r="Z8" s="1"/>
      <c r="AA8" s="1"/>
    </row>
    <row r="9" spans="1:27" ht="15.75" customHeight="1" x14ac:dyDescent="0.25">
      <c r="A9" s="10"/>
      <c r="B9" s="19" t="s">
        <v>12</v>
      </c>
      <c r="C9" s="20">
        <v>52</v>
      </c>
      <c r="D9" s="20">
        <v>128</v>
      </c>
      <c r="E9" s="21">
        <f t="shared" si="0"/>
        <v>1.4615384615384617</v>
      </c>
      <c r="F9" s="10"/>
      <c r="G9" s="19" t="s">
        <v>12</v>
      </c>
      <c r="H9" s="22">
        <v>14855</v>
      </c>
      <c r="I9" s="22">
        <v>45889</v>
      </c>
      <c r="J9" s="23">
        <f t="shared" si="1"/>
        <v>2.0891282396499493</v>
      </c>
      <c r="K9" s="12"/>
      <c r="L9" s="19" t="s">
        <v>12</v>
      </c>
      <c r="M9" s="22">
        <f t="shared" si="6"/>
        <v>285.67307692307691</v>
      </c>
      <c r="N9" s="22">
        <f t="shared" si="7"/>
        <v>358.5078125</v>
      </c>
      <c r="O9" s="24">
        <f t="shared" si="2"/>
        <v>0.2549583473577921</v>
      </c>
      <c r="P9" s="10"/>
      <c r="Q9" s="19" t="s">
        <v>12</v>
      </c>
      <c r="R9" s="22">
        <v>17638.55</v>
      </c>
      <c r="S9" s="22">
        <v>43743.699999999975</v>
      </c>
      <c r="T9" s="25">
        <f t="shared" si="3"/>
        <v>1.4800054426242508</v>
      </c>
      <c r="U9" s="12"/>
      <c r="V9" s="19" t="s">
        <v>12</v>
      </c>
      <c r="W9" s="22">
        <f t="shared" ref="W9:X9" si="10">IF(R9=0,,R9/C9)</f>
        <v>339.20288461538462</v>
      </c>
      <c r="X9" s="22">
        <f t="shared" si="10"/>
        <v>341.74765624999981</v>
      </c>
      <c r="Y9" s="26">
        <f t="shared" si="5"/>
        <v>7.5022110661018271E-3</v>
      </c>
      <c r="Z9" s="1"/>
      <c r="AA9" s="1"/>
    </row>
    <row r="10" spans="1:27" ht="15.75" customHeight="1" x14ac:dyDescent="0.25">
      <c r="A10" s="10"/>
      <c r="B10" s="19" t="s">
        <v>13</v>
      </c>
      <c r="C10" s="20">
        <v>54</v>
      </c>
      <c r="D10" s="20">
        <v>145</v>
      </c>
      <c r="E10" s="21">
        <f t="shared" si="0"/>
        <v>1.6851851851851851</v>
      </c>
      <c r="F10" s="10"/>
      <c r="G10" s="19" t="s">
        <v>13</v>
      </c>
      <c r="H10" s="22">
        <v>15055</v>
      </c>
      <c r="I10" s="22">
        <v>47442</v>
      </c>
      <c r="J10" s="23">
        <f t="shared" si="1"/>
        <v>2.1512454334108271</v>
      </c>
      <c r="K10" s="12"/>
      <c r="L10" s="19" t="s">
        <v>13</v>
      </c>
      <c r="M10" s="22">
        <f t="shared" si="6"/>
        <v>278.7962962962963</v>
      </c>
      <c r="N10" s="22">
        <f t="shared" si="7"/>
        <v>327.18620689655171</v>
      </c>
      <c r="O10" s="24">
        <f t="shared" si="2"/>
        <v>0.17356726485644591</v>
      </c>
      <c r="P10" s="10"/>
      <c r="Q10" s="19" t="s">
        <v>13</v>
      </c>
      <c r="R10" s="22">
        <v>16365.600000000002</v>
      </c>
      <c r="S10" s="22">
        <v>50423.429999999993</v>
      </c>
      <c r="T10" s="25">
        <f t="shared" si="3"/>
        <v>2.0810621058806267</v>
      </c>
      <c r="U10" s="12"/>
      <c r="V10" s="19" t="s">
        <v>13</v>
      </c>
      <c r="W10" s="22">
        <f t="shared" ref="W10:X10" si="11">IF(R10=0,,R10/C10)</f>
        <v>303.06666666666672</v>
      </c>
      <c r="X10" s="22">
        <f t="shared" si="11"/>
        <v>347.7477931034482</v>
      </c>
      <c r="Y10" s="26">
        <f t="shared" si="5"/>
        <v>0.14743002563830232</v>
      </c>
      <c r="Z10" s="1"/>
      <c r="AA10" s="1"/>
    </row>
    <row r="11" spans="1:27" ht="15.75" customHeight="1" x14ac:dyDescent="0.25">
      <c r="A11" s="10"/>
      <c r="B11" s="19" t="s">
        <v>14</v>
      </c>
      <c r="C11" s="20">
        <v>59</v>
      </c>
      <c r="D11" s="20">
        <v>168</v>
      </c>
      <c r="E11" s="21">
        <f t="shared" si="0"/>
        <v>1.847457627118644</v>
      </c>
      <c r="F11" s="10"/>
      <c r="G11" s="19" t="s">
        <v>14</v>
      </c>
      <c r="H11" s="22">
        <v>19180</v>
      </c>
      <c r="I11" s="22">
        <v>55249</v>
      </c>
      <c r="J11" s="23">
        <f t="shared" si="1"/>
        <v>1.8805526590198123</v>
      </c>
      <c r="K11" s="12"/>
      <c r="L11" s="19" t="s">
        <v>14</v>
      </c>
      <c r="M11" s="22">
        <f t="shared" si="6"/>
        <v>325.08474576271186</v>
      </c>
      <c r="N11" s="22">
        <f t="shared" si="7"/>
        <v>328.86309523809524</v>
      </c>
      <c r="O11" s="24">
        <f t="shared" si="2"/>
        <v>1.1622660012910346E-2</v>
      </c>
      <c r="P11" s="10"/>
      <c r="Q11" s="19" t="s">
        <v>14</v>
      </c>
      <c r="R11" s="22">
        <v>17451.22</v>
      </c>
      <c r="S11" s="22">
        <v>61765.569999999978</v>
      </c>
      <c r="T11" s="25">
        <f t="shared" si="3"/>
        <v>2.5393267634010672</v>
      </c>
      <c r="U11" s="12"/>
      <c r="V11" s="19" t="s">
        <v>14</v>
      </c>
      <c r="W11" s="22">
        <f t="shared" ref="W11:X11" si="12">IF(R11=0,,R11/C11)</f>
        <v>295.7833898305085</v>
      </c>
      <c r="X11" s="22">
        <f t="shared" si="12"/>
        <v>367.65220238095225</v>
      </c>
      <c r="Y11" s="26">
        <f t="shared" si="5"/>
        <v>0.2429778514325176</v>
      </c>
      <c r="Z11" s="1"/>
      <c r="AA11" s="1"/>
    </row>
    <row r="12" spans="1:27" ht="15.75" customHeight="1" x14ac:dyDescent="0.25">
      <c r="A12" s="10"/>
      <c r="B12" s="19" t="s">
        <v>15</v>
      </c>
      <c r="C12" s="20">
        <v>50</v>
      </c>
      <c r="D12" s="20">
        <v>118</v>
      </c>
      <c r="E12" s="21">
        <f t="shared" si="0"/>
        <v>1.3599999999999999</v>
      </c>
      <c r="F12" s="10"/>
      <c r="G12" s="19" t="s">
        <v>15</v>
      </c>
      <c r="H12" s="22">
        <v>14840</v>
      </c>
      <c r="I12" s="22">
        <v>34775</v>
      </c>
      <c r="J12" s="23">
        <f t="shared" si="1"/>
        <v>1.3433288409703503</v>
      </c>
      <c r="K12" s="12"/>
      <c r="L12" s="19" t="s">
        <v>15</v>
      </c>
      <c r="M12" s="22">
        <f t="shared" si="6"/>
        <v>296.8</v>
      </c>
      <c r="N12" s="22">
        <f t="shared" si="7"/>
        <v>294.70338983050846</v>
      </c>
      <c r="O12" s="24">
        <f t="shared" si="2"/>
        <v>-7.064050436292324E-3</v>
      </c>
      <c r="P12" s="10"/>
      <c r="Q12" s="19" t="s">
        <v>15</v>
      </c>
      <c r="R12" s="22">
        <v>17036.370000000003</v>
      </c>
      <c r="S12" s="22">
        <v>45173.700000000026</v>
      </c>
      <c r="T12" s="25">
        <f t="shared" si="3"/>
        <v>1.6516035986539399</v>
      </c>
      <c r="U12" s="12"/>
      <c r="V12" s="19" t="s">
        <v>15</v>
      </c>
      <c r="W12" s="22">
        <f t="shared" ref="W12:X12" si="13">IF(R12=0,,R12/C12)</f>
        <v>340.72740000000005</v>
      </c>
      <c r="X12" s="22">
        <f t="shared" si="13"/>
        <v>382.82796610169515</v>
      </c>
      <c r="Y12" s="26">
        <f t="shared" si="5"/>
        <v>0.12356084688726265</v>
      </c>
      <c r="Z12" s="1"/>
      <c r="AA12" s="1"/>
    </row>
    <row r="13" spans="1:27" ht="15.75" customHeight="1" x14ac:dyDescent="0.25">
      <c r="A13" s="10"/>
      <c r="B13" s="19" t="s">
        <v>16</v>
      </c>
      <c r="C13" s="20">
        <v>56</v>
      </c>
      <c r="D13" s="20">
        <v>120</v>
      </c>
      <c r="E13" s="21">
        <f t="shared" si="0"/>
        <v>1.1428571428571428</v>
      </c>
      <c r="F13" s="10"/>
      <c r="G13" s="19" t="s">
        <v>16</v>
      </c>
      <c r="H13" s="22">
        <v>20325</v>
      </c>
      <c r="I13" s="22">
        <v>43452</v>
      </c>
      <c r="J13" s="23">
        <f t="shared" si="1"/>
        <v>1.137859778597786</v>
      </c>
      <c r="K13" s="12"/>
      <c r="L13" s="19" t="s">
        <v>16</v>
      </c>
      <c r="M13" s="22">
        <f t="shared" si="6"/>
        <v>362.94642857142856</v>
      </c>
      <c r="N13" s="22">
        <f t="shared" si="7"/>
        <v>362.1</v>
      </c>
      <c r="O13" s="24">
        <f t="shared" si="2"/>
        <v>-2.3321033210330633E-3</v>
      </c>
      <c r="P13" s="10"/>
      <c r="Q13" s="19" t="s">
        <v>16</v>
      </c>
      <c r="R13" s="22">
        <v>18865.020000000004</v>
      </c>
      <c r="S13" s="22">
        <v>45922.969999999994</v>
      </c>
      <c r="T13" s="25">
        <f t="shared" si="3"/>
        <v>1.4342921449327899</v>
      </c>
      <c r="U13" s="12"/>
      <c r="V13" s="19" t="s">
        <v>16</v>
      </c>
      <c r="W13" s="22">
        <f t="shared" ref="W13:X13" si="14">IF(R13=0,,R13/C13)</f>
        <v>336.87535714285724</v>
      </c>
      <c r="X13" s="22">
        <f t="shared" si="14"/>
        <v>382.69141666666661</v>
      </c>
      <c r="Y13" s="26">
        <f t="shared" si="5"/>
        <v>0.13600300096863527</v>
      </c>
      <c r="Z13" s="1"/>
      <c r="AA13" s="1"/>
    </row>
    <row r="14" spans="1:27" ht="15.75" customHeight="1" x14ac:dyDescent="0.25">
      <c r="A14" s="10"/>
      <c r="B14" s="19" t="s">
        <v>17</v>
      </c>
      <c r="C14" s="20">
        <v>48</v>
      </c>
      <c r="D14" s="20">
        <v>106</v>
      </c>
      <c r="E14" s="21">
        <f t="shared" si="0"/>
        <v>1.2083333333333335</v>
      </c>
      <c r="F14" s="10"/>
      <c r="G14" s="19" t="s">
        <v>17</v>
      </c>
      <c r="H14" s="22">
        <v>18325</v>
      </c>
      <c r="I14" s="22">
        <v>39204</v>
      </c>
      <c r="J14" s="23">
        <f t="shared" si="1"/>
        <v>1.1393724420190994</v>
      </c>
      <c r="K14" s="12"/>
      <c r="L14" s="19" t="s">
        <v>17</v>
      </c>
      <c r="M14" s="22">
        <f t="shared" si="6"/>
        <v>381.77083333333331</v>
      </c>
      <c r="N14" s="22">
        <f t="shared" si="7"/>
        <v>369.84905660377359</v>
      </c>
      <c r="O14" s="24">
        <f t="shared" si="2"/>
        <v>-3.1227573425313349E-2</v>
      </c>
      <c r="P14" s="10"/>
      <c r="Q14" s="19" t="s">
        <v>17</v>
      </c>
      <c r="R14" s="22">
        <v>14579.280000000002</v>
      </c>
      <c r="S14" s="22">
        <v>39258.089999999997</v>
      </c>
      <c r="T14" s="25">
        <f t="shared" si="3"/>
        <v>1.6927317398390036</v>
      </c>
      <c r="U14" s="12"/>
      <c r="V14" s="19" t="s">
        <v>17</v>
      </c>
      <c r="W14" s="22">
        <f t="shared" ref="W14:X14" si="15">IF(R14=0,,R14/C14)</f>
        <v>303.73500000000007</v>
      </c>
      <c r="X14" s="22">
        <f t="shared" si="15"/>
        <v>370.35933962264147</v>
      </c>
      <c r="Y14" s="26">
        <f t="shared" si="5"/>
        <v>0.2193502218138883</v>
      </c>
      <c r="Z14" s="1"/>
      <c r="AA14" s="1"/>
    </row>
    <row r="15" spans="1:27" ht="15.75" customHeight="1" x14ac:dyDescent="0.25">
      <c r="A15" s="10"/>
      <c r="B15" s="19" t="s">
        <v>18</v>
      </c>
      <c r="C15" s="20">
        <v>31</v>
      </c>
      <c r="D15" s="20"/>
      <c r="E15" s="21">
        <f t="shared" si="0"/>
        <v>0</v>
      </c>
      <c r="F15" s="10"/>
      <c r="G15" s="19" t="s">
        <v>18</v>
      </c>
      <c r="H15" s="22">
        <v>13072</v>
      </c>
      <c r="I15" s="22"/>
      <c r="J15" s="23">
        <f t="shared" si="1"/>
        <v>0</v>
      </c>
      <c r="K15" s="12"/>
      <c r="L15" s="19" t="s">
        <v>18</v>
      </c>
      <c r="M15" s="22">
        <f t="shared" si="6"/>
        <v>421.67741935483872</v>
      </c>
      <c r="N15" s="22"/>
      <c r="O15" s="24">
        <f t="shared" si="2"/>
        <v>0</v>
      </c>
      <c r="P15" s="10"/>
      <c r="Q15" s="19" t="s">
        <v>18</v>
      </c>
      <c r="R15" s="22">
        <v>13477.999999999998</v>
      </c>
      <c r="S15" s="22"/>
      <c r="T15" s="25">
        <f t="shared" si="3"/>
        <v>0</v>
      </c>
      <c r="U15" s="12"/>
      <c r="V15" s="19" t="s">
        <v>18</v>
      </c>
      <c r="W15" s="22">
        <f t="shared" ref="W15:X15" si="16">IF(R15=0,,R15/C15)</f>
        <v>434.77419354838702</v>
      </c>
      <c r="X15" s="22">
        <f t="shared" si="16"/>
        <v>0</v>
      </c>
      <c r="Y15" s="26">
        <f t="shared" si="5"/>
        <v>0</v>
      </c>
      <c r="Z15" s="1"/>
      <c r="AA15" s="1"/>
    </row>
    <row r="16" spans="1:27" ht="15.75" customHeight="1" x14ac:dyDescent="0.25">
      <c r="A16" s="10"/>
      <c r="B16" s="19" t="s">
        <v>19</v>
      </c>
      <c r="C16" s="20">
        <v>29</v>
      </c>
      <c r="D16" s="20"/>
      <c r="E16" s="21">
        <f t="shared" si="0"/>
        <v>0</v>
      </c>
      <c r="F16" s="10"/>
      <c r="G16" s="19" t="s">
        <v>19</v>
      </c>
      <c r="H16" s="22">
        <v>9967</v>
      </c>
      <c r="I16" s="22"/>
      <c r="J16" s="23">
        <f t="shared" si="1"/>
        <v>0</v>
      </c>
      <c r="K16" s="12"/>
      <c r="L16" s="19" t="s">
        <v>19</v>
      </c>
      <c r="M16" s="22">
        <f t="shared" si="6"/>
        <v>343.68965517241378</v>
      </c>
      <c r="N16" s="22"/>
      <c r="O16" s="24">
        <f t="shared" si="2"/>
        <v>0</v>
      </c>
      <c r="P16" s="10"/>
      <c r="Q16" s="19" t="s">
        <v>19</v>
      </c>
      <c r="R16" s="22">
        <v>11360.1</v>
      </c>
      <c r="S16" s="22"/>
      <c r="T16" s="25">
        <f t="shared" si="3"/>
        <v>0</v>
      </c>
      <c r="U16" s="12"/>
      <c r="V16" s="19" t="s">
        <v>19</v>
      </c>
      <c r="W16" s="22">
        <f t="shared" ref="W16:X16" si="17">IF(R16=0,,R16/C16)</f>
        <v>391.72758620689655</v>
      </c>
      <c r="X16" s="22">
        <f t="shared" si="17"/>
        <v>0</v>
      </c>
      <c r="Y16" s="26">
        <f t="shared" si="5"/>
        <v>0</v>
      </c>
      <c r="Z16" s="1"/>
      <c r="AA16" s="1"/>
    </row>
    <row r="17" spans="1:27" ht="15.75" customHeight="1" x14ac:dyDescent="0.25">
      <c r="A17" s="10"/>
      <c r="B17" s="27" t="s">
        <v>20</v>
      </c>
      <c r="C17" s="20">
        <v>19</v>
      </c>
      <c r="D17" s="20"/>
      <c r="E17" s="21">
        <f t="shared" si="0"/>
        <v>0</v>
      </c>
      <c r="F17" s="10"/>
      <c r="G17" s="27" t="s">
        <v>20</v>
      </c>
      <c r="H17" s="22">
        <v>7245</v>
      </c>
      <c r="I17" s="22"/>
      <c r="J17" s="23">
        <f t="shared" si="1"/>
        <v>0</v>
      </c>
      <c r="K17" s="12"/>
      <c r="L17" s="27" t="s">
        <v>20</v>
      </c>
      <c r="M17" s="22">
        <f t="shared" si="6"/>
        <v>381.31578947368422</v>
      </c>
      <c r="N17" s="22"/>
      <c r="O17" s="24">
        <f t="shared" si="2"/>
        <v>0</v>
      </c>
      <c r="P17" s="10"/>
      <c r="Q17" s="27" t="s">
        <v>20</v>
      </c>
      <c r="R17" s="22">
        <v>5316.34</v>
      </c>
      <c r="S17" s="22"/>
      <c r="T17" s="25">
        <f t="shared" si="3"/>
        <v>0</v>
      </c>
      <c r="U17" s="12"/>
      <c r="V17" s="27" t="s">
        <v>20</v>
      </c>
      <c r="W17" s="22">
        <f t="shared" ref="W17:X17" si="18">IF(R17=0,,R17/C17)</f>
        <v>279.80736842105262</v>
      </c>
      <c r="X17" s="22">
        <f t="shared" si="18"/>
        <v>0</v>
      </c>
      <c r="Y17" s="26">
        <f t="shared" si="5"/>
        <v>0</v>
      </c>
      <c r="Z17" s="1"/>
      <c r="AA17" s="1"/>
    </row>
    <row r="18" spans="1:27" ht="15.75" customHeight="1" x14ac:dyDescent="0.25">
      <c r="A18" s="28"/>
      <c r="B18" s="29" t="s">
        <v>21</v>
      </c>
      <c r="C18" s="29">
        <f t="shared" ref="C18:D18" si="19">SUM(C6:C14)</f>
        <v>454</v>
      </c>
      <c r="D18" s="29">
        <f t="shared" si="19"/>
        <v>1027</v>
      </c>
      <c r="E18" s="21"/>
      <c r="F18" s="28"/>
      <c r="G18" s="31" t="s">
        <v>21</v>
      </c>
      <c r="H18" s="32">
        <f t="shared" ref="H18:I18" si="20">SUM(H6:H14)</f>
        <v>150081</v>
      </c>
      <c r="I18" s="32">
        <f t="shared" si="20"/>
        <v>333952</v>
      </c>
      <c r="J18" s="119"/>
      <c r="K18" s="12"/>
      <c r="L18" s="31" t="s">
        <v>22</v>
      </c>
      <c r="M18" s="94">
        <f>AVERAGE(M5:M17)</f>
        <v>481.50160858111155</v>
      </c>
      <c r="N18" s="94">
        <f>AVERAGE(N5:N17)</f>
        <v>493.0895104932635</v>
      </c>
      <c r="O18" s="33"/>
      <c r="P18" s="28"/>
      <c r="Q18" s="34" t="s">
        <v>21</v>
      </c>
      <c r="R18" s="35">
        <f t="shared" ref="R18:S18" si="21">SUM(R6:R14)</f>
        <v>150678.76999999999</v>
      </c>
      <c r="S18" s="35">
        <f t="shared" si="21"/>
        <v>374511.27999999991</v>
      </c>
      <c r="T18" s="30"/>
      <c r="U18" s="12"/>
      <c r="V18" s="34" t="s">
        <v>21</v>
      </c>
      <c r="W18" s="35">
        <f t="shared" ref="W18:X18" si="22">IF(R18=0,,R18/C18)</f>
        <v>331.89156387665196</v>
      </c>
      <c r="X18" s="35">
        <f t="shared" si="22"/>
        <v>364.66531645569614</v>
      </c>
      <c r="Y18" s="33"/>
      <c r="Z18" s="1"/>
      <c r="AA18" s="1"/>
    </row>
    <row r="19" spans="1:27" ht="15.75" customHeight="1" x14ac:dyDescent="0.25">
      <c r="A19" s="10"/>
      <c r="B19" s="36" t="s">
        <v>23</v>
      </c>
      <c r="C19" s="37">
        <f t="shared" ref="C19:D19" si="23">SUM(C6:C17)</f>
        <v>533</v>
      </c>
      <c r="D19" s="37">
        <f t="shared" si="23"/>
        <v>1027</v>
      </c>
      <c r="E19" s="38"/>
      <c r="F19" s="39"/>
      <c r="G19" s="36" t="s">
        <v>23</v>
      </c>
      <c r="H19" s="40">
        <f t="shared" ref="H19:I19" si="24">SUM(H6:H17)</f>
        <v>180365</v>
      </c>
      <c r="I19" s="40">
        <f t="shared" si="24"/>
        <v>333952</v>
      </c>
      <c r="J19" s="39"/>
      <c r="K19" s="41"/>
      <c r="L19" s="42"/>
      <c r="M19" s="104"/>
      <c r="N19" s="43"/>
      <c r="O19" s="44"/>
      <c r="P19" s="39"/>
      <c r="Q19" s="36" t="s">
        <v>23</v>
      </c>
      <c r="R19" s="40">
        <f t="shared" ref="R19:S19" si="25">SUM(R6:R17)</f>
        <v>180833.21</v>
      </c>
      <c r="S19" s="40">
        <f t="shared" si="25"/>
        <v>374511.27999999991</v>
      </c>
      <c r="T19" s="1"/>
      <c r="U19" s="41"/>
      <c r="V19" s="45"/>
      <c r="W19" s="9"/>
      <c r="X19" s="9"/>
      <c r="Y19" s="46"/>
      <c r="Z19" s="1"/>
      <c r="AA19" s="1"/>
    </row>
    <row r="20" spans="1:27" ht="15.7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"/>
      <c r="S20" s="1"/>
      <c r="T20" s="1"/>
      <c r="U20" s="10"/>
      <c r="V20" s="10"/>
      <c r="W20" s="1"/>
      <c r="X20" s="1"/>
      <c r="Y20" s="1"/>
      <c r="Z20" s="1"/>
      <c r="AA20" s="1"/>
    </row>
    <row r="21" spans="1:27" ht="15.6" x14ac:dyDescent="0.3">
      <c r="A21" s="10"/>
      <c r="B21" s="10"/>
      <c r="C21" s="10"/>
      <c r="D21" s="10"/>
      <c r="E21" s="10"/>
      <c r="F21" s="10"/>
      <c r="G21" s="43"/>
      <c r="H21" s="43"/>
      <c r="I21" s="43"/>
      <c r="J21" s="43"/>
      <c r="K21" s="10"/>
      <c r="L21" s="10"/>
      <c r="M21" s="47"/>
      <c r="N21" s="10"/>
      <c r="O21" s="10"/>
      <c r="P21" s="10"/>
      <c r="Q21" s="10"/>
      <c r="R21" s="1"/>
      <c r="S21" s="1"/>
      <c r="T21" s="1"/>
      <c r="U21" s="10"/>
      <c r="V21" s="10"/>
      <c r="W21" s="1"/>
      <c r="X21" s="1"/>
      <c r="Y21" s="1"/>
      <c r="Z21" s="1"/>
      <c r="AA21" s="1"/>
    </row>
    <row r="22" spans="1:27" ht="15.6" x14ac:dyDescent="0.3">
      <c r="A22" s="10"/>
      <c r="B22" s="10"/>
      <c r="C22" s="11" t="s">
        <v>24</v>
      </c>
      <c r="D22" s="10"/>
      <c r="E22" s="10"/>
      <c r="F22" s="12"/>
      <c r="G22" s="10"/>
      <c r="H22" s="11" t="s">
        <v>25</v>
      </c>
      <c r="I22" s="10"/>
      <c r="J22" s="12"/>
      <c r="K22" s="10"/>
      <c r="L22" s="10"/>
      <c r="M22" s="11" t="s">
        <v>26</v>
      </c>
      <c r="N22" s="10"/>
      <c r="O22" s="10"/>
      <c r="P22" s="10"/>
      <c r="Q22" s="10"/>
      <c r="R22" s="1"/>
      <c r="S22" s="1"/>
      <c r="T22" s="1"/>
      <c r="U22" s="10"/>
      <c r="V22" s="10"/>
      <c r="W22" s="1"/>
      <c r="X22" s="1"/>
      <c r="Y22" s="1"/>
      <c r="Z22" s="1"/>
      <c r="AA22" s="1"/>
    </row>
    <row r="23" spans="1:27" ht="15.75" customHeight="1" x14ac:dyDescent="0.25">
      <c r="A23" s="10"/>
      <c r="B23" s="10"/>
      <c r="C23" s="13">
        <v>2021</v>
      </c>
      <c r="D23" s="13">
        <v>2022</v>
      </c>
      <c r="E23" s="48" t="s">
        <v>8</v>
      </c>
      <c r="F23" s="12"/>
      <c r="G23" s="10"/>
      <c r="H23" s="13">
        <v>2021</v>
      </c>
      <c r="I23" s="13">
        <v>2022</v>
      </c>
      <c r="J23" s="49" t="s">
        <v>8</v>
      </c>
      <c r="K23" s="10"/>
      <c r="L23" s="10"/>
      <c r="M23" s="13">
        <v>2021</v>
      </c>
      <c r="N23" s="13">
        <v>2022</v>
      </c>
      <c r="O23" s="50" t="s">
        <v>8</v>
      </c>
      <c r="P23" s="51"/>
      <c r="Q23" s="51"/>
      <c r="R23" s="51"/>
      <c r="S23" s="39"/>
      <c r="T23" s="10"/>
      <c r="U23" s="10"/>
      <c r="V23" s="10"/>
      <c r="W23" s="1"/>
      <c r="X23" s="1"/>
      <c r="Y23" s="1"/>
      <c r="Z23" s="1"/>
      <c r="AA23" s="1"/>
    </row>
    <row r="24" spans="1:27" ht="15.75" customHeight="1" x14ac:dyDescent="0.25">
      <c r="A24" s="10"/>
      <c r="B24" s="19" t="s">
        <v>9</v>
      </c>
      <c r="C24" s="22">
        <v>6657</v>
      </c>
      <c r="D24" s="22">
        <v>5047</v>
      </c>
      <c r="E24" s="52">
        <f t="shared" ref="E24:E35" si="26">IF(D24=0,,D24/C24-1)</f>
        <v>-0.24185068349106209</v>
      </c>
      <c r="F24" s="12"/>
      <c r="G24" s="19" t="s">
        <v>9</v>
      </c>
      <c r="H24" s="22">
        <f t="shared" ref="H24:I24" si="27">IF(C6=0,,C24/C6)</f>
        <v>221.9</v>
      </c>
      <c r="I24" s="22">
        <f t="shared" si="27"/>
        <v>157.71875</v>
      </c>
      <c r="J24" s="53">
        <f t="shared" ref="J24:J36" si="28">IF(I24=0,,I24/H24-1)</f>
        <v>-0.2892350157728707</v>
      </c>
      <c r="K24" s="10"/>
      <c r="L24" s="19" t="s">
        <v>9</v>
      </c>
      <c r="M24" s="22">
        <v>596.96</v>
      </c>
      <c r="N24" s="22">
        <v>354.97000000000008</v>
      </c>
      <c r="O24" s="54">
        <f t="shared" ref="O24:O35" si="29">IF(N24=0,,N24/M24-1)</f>
        <v>-0.40537054409005613</v>
      </c>
      <c r="P24" s="55"/>
      <c r="Q24" s="55"/>
      <c r="R24" s="55"/>
      <c r="S24" s="56"/>
      <c r="T24" s="10"/>
      <c r="U24" s="10"/>
      <c r="V24" s="10"/>
      <c r="W24" s="1"/>
      <c r="X24" s="1"/>
      <c r="Y24" s="1"/>
      <c r="Z24" s="1"/>
      <c r="AA24" s="1"/>
    </row>
    <row r="25" spans="1:27" ht="15.75" customHeight="1" x14ac:dyDescent="0.25">
      <c r="A25" s="1"/>
      <c r="B25" s="19" t="s">
        <v>10</v>
      </c>
      <c r="C25" s="22">
        <v>6418.5</v>
      </c>
      <c r="D25" s="22">
        <v>11257</v>
      </c>
      <c r="E25" s="52">
        <f t="shared" si="26"/>
        <v>0.75383656617589789</v>
      </c>
      <c r="F25" s="57"/>
      <c r="G25" s="19" t="s">
        <v>10</v>
      </c>
      <c r="H25" s="22">
        <f t="shared" ref="H25:I25" si="30">IF(C7=0,,C25/C7)</f>
        <v>152.82142857142858</v>
      </c>
      <c r="I25" s="22">
        <f t="shared" si="30"/>
        <v>163.14492753623188</v>
      </c>
      <c r="J25" s="53">
        <f t="shared" si="28"/>
        <v>6.7552692454894148E-2</v>
      </c>
      <c r="K25" s="1"/>
      <c r="L25" s="19" t="s">
        <v>10</v>
      </c>
      <c r="M25" s="22">
        <v>528.45000000000016</v>
      </c>
      <c r="N25" s="22">
        <v>609.11000000000013</v>
      </c>
      <c r="O25" s="54">
        <f t="shared" si="29"/>
        <v>0.15263506481218658</v>
      </c>
      <c r="P25" s="55"/>
      <c r="Q25" s="55"/>
      <c r="R25" s="55"/>
      <c r="S25" s="56"/>
      <c r="T25" s="10"/>
      <c r="U25" s="10"/>
      <c r="V25" s="1"/>
      <c r="W25" s="1"/>
      <c r="X25" s="1"/>
      <c r="Y25" s="1"/>
      <c r="Z25" s="1"/>
      <c r="AA25" s="1"/>
    </row>
    <row r="26" spans="1:27" ht="15.75" customHeight="1" x14ac:dyDescent="0.25">
      <c r="A26" s="1"/>
      <c r="B26" s="19" t="s">
        <v>11</v>
      </c>
      <c r="C26" s="22">
        <v>9392.2099999999991</v>
      </c>
      <c r="D26" s="22">
        <v>25338.699999999997</v>
      </c>
      <c r="E26" s="52">
        <f t="shared" si="26"/>
        <v>1.6978421479076808</v>
      </c>
      <c r="F26" s="57"/>
      <c r="G26" s="19" t="s">
        <v>11</v>
      </c>
      <c r="H26" s="22">
        <f t="shared" ref="H26:I26" si="31">IF(C8=0,,C26/C8)</f>
        <v>149.08269841269839</v>
      </c>
      <c r="I26" s="22">
        <f t="shared" si="31"/>
        <v>179.70709219858153</v>
      </c>
      <c r="J26" s="53">
        <f t="shared" si="28"/>
        <v>0.20541883204385747</v>
      </c>
      <c r="K26" s="1"/>
      <c r="L26" s="19" t="s">
        <v>11</v>
      </c>
      <c r="M26" s="22">
        <v>598.25999999999988</v>
      </c>
      <c r="N26" s="22">
        <v>1281.3800000000003</v>
      </c>
      <c r="O26" s="54">
        <f t="shared" si="29"/>
        <v>1.1418446829137845</v>
      </c>
      <c r="P26" s="55"/>
      <c r="Q26" s="55"/>
      <c r="R26" s="55"/>
      <c r="S26" s="56"/>
      <c r="T26" s="10"/>
      <c r="U26" s="10"/>
      <c r="V26" s="1"/>
      <c r="W26" s="1"/>
      <c r="X26" s="1"/>
      <c r="Y26" s="1"/>
      <c r="Z26" s="1"/>
      <c r="AA26" s="1"/>
    </row>
    <row r="27" spans="1:27" ht="15.75" customHeight="1" x14ac:dyDescent="0.25">
      <c r="A27" s="1"/>
      <c r="B27" s="19" t="s">
        <v>12</v>
      </c>
      <c r="C27" s="22">
        <v>8219.5400000000009</v>
      </c>
      <c r="D27" s="22">
        <v>23985.599999999999</v>
      </c>
      <c r="E27" s="52">
        <f t="shared" si="26"/>
        <v>1.9181195054711084</v>
      </c>
      <c r="F27" s="57"/>
      <c r="G27" s="19" t="s">
        <v>12</v>
      </c>
      <c r="H27" s="22">
        <f t="shared" ref="H27:I27" si="32">IF(C9=0,,C27/C9)</f>
        <v>158.06807692307694</v>
      </c>
      <c r="I27" s="22">
        <f t="shared" si="32"/>
        <v>187.38749999999999</v>
      </c>
      <c r="J27" s="53">
        <f t="shared" si="28"/>
        <v>0.18548604909763777</v>
      </c>
      <c r="K27" s="1"/>
      <c r="L27" s="19" t="s">
        <v>12</v>
      </c>
      <c r="M27" s="22">
        <v>422.53999999999996</v>
      </c>
      <c r="N27" s="22">
        <v>1479.120000000001</v>
      </c>
      <c r="O27" s="54">
        <f t="shared" si="29"/>
        <v>2.5005443271642949</v>
      </c>
      <c r="P27" s="55"/>
      <c r="Q27" s="55"/>
      <c r="R27" s="55"/>
      <c r="S27" s="56"/>
      <c r="T27" s="10"/>
      <c r="U27" s="10"/>
      <c r="V27" s="1"/>
      <c r="W27" s="1"/>
      <c r="X27" s="1"/>
      <c r="Y27" s="1"/>
      <c r="Z27" s="1"/>
      <c r="AA27" s="1"/>
    </row>
    <row r="28" spans="1:27" ht="15.75" customHeight="1" x14ac:dyDescent="0.25">
      <c r="A28" s="1"/>
      <c r="B28" s="19" t="s">
        <v>13</v>
      </c>
      <c r="C28" s="22">
        <v>8741.369999999999</v>
      </c>
      <c r="D28" s="22">
        <v>28300.6</v>
      </c>
      <c r="E28" s="52">
        <f t="shared" si="26"/>
        <v>2.2375474324962794</v>
      </c>
      <c r="F28" s="57"/>
      <c r="G28" s="19" t="s">
        <v>13</v>
      </c>
      <c r="H28" s="22">
        <f t="shared" ref="H28:I28" si="33">IF(C10=0,,C28/C10)</f>
        <v>161.8772222222222</v>
      </c>
      <c r="I28" s="22">
        <f t="shared" si="33"/>
        <v>195.17655172413791</v>
      </c>
      <c r="J28" s="53">
        <f t="shared" si="28"/>
        <v>0.2057073196882695</v>
      </c>
      <c r="K28" s="1"/>
      <c r="L28" s="19" t="s">
        <v>13</v>
      </c>
      <c r="M28" s="22">
        <v>410.66999999999996</v>
      </c>
      <c r="N28" s="22">
        <v>1432.5500000000002</v>
      </c>
      <c r="O28" s="54">
        <f t="shared" si="29"/>
        <v>2.4883239584094294</v>
      </c>
      <c r="P28" s="55"/>
      <c r="Q28" s="55"/>
      <c r="R28" s="55"/>
      <c r="S28" s="56"/>
      <c r="T28" s="10"/>
      <c r="U28" s="10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9" t="s">
        <v>14</v>
      </c>
      <c r="C29" s="22">
        <v>10039.619999999999</v>
      </c>
      <c r="D29" s="22">
        <v>37178.6</v>
      </c>
      <c r="E29" s="52">
        <f t="shared" si="26"/>
        <v>2.7031879692657692</v>
      </c>
      <c r="F29" s="57"/>
      <c r="G29" s="19" t="s">
        <v>14</v>
      </c>
      <c r="H29" s="22">
        <f t="shared" ref="H29:I29" si="34">IF(C11=0,,C29/C11)</f>
        <v>170.16305084745761</v>
      </c>
      <c r="I29" s="22">
        <f t="shared" si="34"/>
        <v>221.30119047619047</v>
      </c>
      <c r="J29" s="53">
        <f t="shared" si="28"/>
        <v>0.30052434634928793</v>
      </c>
      <c r="K29" s="1"/>
      <c r="L29" s="19" t="s">
        <v>14</v>
      </c>
      <c r="M29" s="22">
        <v>533.06000000000006</v>
      </c>
      <c r="N29" s="22">
        <v>2093.1099999999997</v>
      </c>
      <c r="O29" s="54">
        <f t="shared" si="29"/>
        <v>2.9265936292349819</v>
      </c>
      <c r="P29" s="55"/>
      <c r="Q29" s="55"/>
      <c r="R29" s="55"/>
      <c r="S29" s="56"/>
      <c r="T29" s="10"/>
      <c r="U29" s="10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9" t="s">
        <v>15</v>
      </c>
      <c r="C30" s="22">
        <v>7900</v>
      </c>
      <c r="D30" s="22">
        <v>26666.899999999998</v>
      </c>
      <c r="E30" s="52">
        <f t="shared" si="26"/>
        <v>2.3755569620253163</v>
      </c>
      <c r="F30" s="57"/>
      <c r="G30" s="19" t="s">
        <v>15</v>
      </c>
      <c r="H30" s="22">
        <f t="shared" ref="H30:I30" si="35">IF(C12=0,,C30/C12)</f>
        <v>158</v>
      </c>
      <c r="I30" s="22">
        <f t="shared" si="35"/>
        <v>225.99067796610169</v>
      </c>
      <c r="J30" s="53">
        <f t="shared" si="28"/>
        <v>0.4303207466208967</v>
      </c>
      <c r="K30" s="1"/>
      <c r="L30" s="19" t="s">
        <v>15</v>
      </c>
      <c r="M30" s="22">
        <v>491.70000000000005</v>
      </c>
      <c r="N30" s="22">
        <v>1444.6599999999994</v>
      </c>
      <c r="O30" s="54">
        <f t="shared" si="29"/>
        <v>1.9380923327232038</v>
      </c>
      <c r="P30" s="55"/>
      <c r="Q30" s="55"/>
      <c r="R30" s="55"/>
      <c r="S30" s="56"/>
      <c r="T30" s="10"/>
      <c r="U30" s="10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9" t="s">
        <v>16</v>
      </c>
      <c r="C31" s="22">
        <v>8739.7200000000012</v>
      </c>
      <c r="D31" s="22">
        <v>25942</v>
      </c>
      <c r="E31" s="52">
        <f t="shared" si="26"/>
        <v>1.9682873135523788</v>
      </c>
      <c r="F31" s="57"/>
      <c r="G31" s="19" t="s">
        <v>16</v>
      </c>
      <c r="H31" s="22">
        <f t="shared" ref="H31:I31" si="36">IF(C13=0,,C31/C13)</f>
        <v>156.06642857142859</v>
      </c>
      <c r="I31" s="22">
        <f t="shared" si="36"/>
        <v>216.18333333333334</v>
      </c>
      <c r="J31" s="53">
        <f t="shared" si="28"/>
        <v>0.38520074632444357</v>
      </c>
      <c r="K31" s="1"/>
      <c r="L31" s="19" t="s">
        <v>16</v>
      </c>
      <c r="M31" s="22">
        <v>653.13000000000022</v>
      </c>
      <c r="N31" s="22">
        <v>1690.31</v>
      </c>
      <c r="O31" s="54">
        <f t="shared" si="29"/>
        <v>1.5880146372085182</v>
      </c>
      <c r="P31" s="55"/>
      <c r="Q31" s="55"/>
      <c r="R31" s="55"/>
      <c r="S31" s="56"/>
      <c r="T31" s="10"/>
      <c r="U31" s="10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9" t="s">
        <v>17</v>
      </c>
      <c r="C32" s="22">
        <v>7690</v>
      </c>
      <c r="D32" s="22">
        <v>22470</v>
      </c>
      <c r="E32" s="52">
        <f t="shared" si="26"/>
        <v>1.9219765929778934</v>
      </c>
      <c r="F32" s="57"/>
      <c r="G32" s="19" t="s">
        <v>17</v>
      </c>
      <c r="H32" s="22">
        <f t="shared" ref="H32:I32" si="37">IF(C14=0,,C32/C14)</f>
        <v>160.20833333333334</v>
      </c>
      <c r="I32" s="22">
        <f t="shared" si="37"/>
        <v>211.98113207547169</v>
      </c>
      <c r="J32" s="53">
        <f t="shared" si="28"/>
        <v>0.32315921191451769</v>
      </c>
      <c r="K32" s="1"/>
      <c r="L32" s="19" t="s">
        <v>17</v>
      </c>
      <c r="M32" s="22">
        <v>511.88</v>
      </c>
      <c r="N32" s="22">
        <v>1473.1399999999999</v>
      </c>
      <c r="O32" s="54">
        <f t="shared" si="29"/>
        <v>1.8779010705634129</v>
      </c>
      <c r="P32" s="55"/>
      <c r="Q32" s="55"/>
      <c r="R32" s="55"/>
      <c r="S32" s="56"/>
      <c r="T32" s="10"/>
      <c r="U32" s="10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9" t="s">
        <v>18</v>
      </c>
      <c r="C33" s="22">
        <v>5944.1</v>
      </c>
      <c r="D33" s="22"/>
      <c r="E33" s="52">
        <f t="shared" si="26"/>
        <v>0</v>
      </c>
      <c r="F33" s="57"/>
      <c r="G33" s="19" t="s">
        <v>18</v>
      </c>
      <c r="H33" s="22">
        <f t="shared" ref="H33:I33" si="38">IF(C15=0,,C33/C15)</f>
        <v>191.74516129032259</v>
      </c>
      <c r="I33" s="22">
        <f t="shared" si="38"/>
        <v>0</v>
      </c>
      <c r="J33" s="53">
        <f t="shared" si="28"/>
        <v>0</v>
      </c>
      <c r="K33" s="1"/>
      <c r="L33" s="19" t="s">
        <v>18</v>
      </c>
      <c r="M33" s="22">
        <v>476.28999999999996</v>
      </c>
      <c r="N33" s="22"/>
      <c r="O33" s="54">
        <f t="shared" si="29"/>
        <v>0</v>
      </c>
      <c r="P33" s="55"/>
      <c r="Q33" s="55"/>
      <c r="R33" s="55"/>
      <c r="S33" s="56"/>
      <c r="T33" s="10"/>
      <c r="U33" s="10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9" t="s">
        <v>19</v>
      </c>
      <c r="C34" s="22">
        <v>5253</v>
      </c>
      <c r="D34" s="22"/>
      <c r="E34" s="52">
        <f t="shared" si="26"/>
        <v>0</v>
      </c>
      <c r="F34" s="57"/>
      <c r="G34" s="19" t="s">
        <v>19</v>
      </c>
      <c r="H34" s="22">
        <f t="shared" ref="H34:I34" si="39">IF(C16=0,,C34/C16)</f>
        <v>181.13793103448276</v>
      </c>
      <c r="I34" s="22">
        <f t="shared" si="39"/>
        <v>0</v>
      </c>
      <c r="J34" s="53">
        <f t="shared" si="28"/>
        <v>0</v>
      </c>
      <c r="K34" s="1"/>
      <c r="L34" s="19" t="s">
        <v>19</v>
      </c>
      <c r="M34" s="22">
        <v>292.62</v>
      </c>
      <c r="N34" s="22"/>
      <c r="O34" s="54">
        <f t="shared" si="29"/>
        <v>0</v>
      </c>
      <c r="P34" s="55"/>
      <c r="Q34" s="55"/>
      <c r="R34" s="55"/>
      <c r="S34" s="56"/>
      <c r="T34" s="10"/>
      <c r="U34" s="10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27" t="s">
        <v>20</v>
      </c>
      <c r="C35" s="22">
        <v>3432.4</v>
      </c>
      <c r="D35" s="22"/>
      <c r="E35" s="52">
        <f t="shared" si="26"/>
        <v>0</v>
      </c>
      <c r="F35" s="57"/>
      <c r="G35" s="27" t="s">
        <v>20</v>
      </c>
      <c r="H35" s="22">
        <f t="shared" ref="H35:I35" si="40">IF(C17=0,,C35/C17)</f>
        <v>180.65263157894736</v>
      </c>
      <c r="I35" s="22">
        <f t="shared" si="40"/>
        <v>0</v>
      </c>
      <c r="J35" s="53">
        <f t="shared" si="28"/>
        <v>0</v>
      </c>
      <c r="K35" s="1"/>
      <c r="L35" s="27" t="s">
        <v>20</v>
      </c>
      <c r="M35" s="22">
        <v>159.60999999999999</v>
      </c>
      <c r="N35" s="22"/>
      <c r="O35" s="54">
        <f t="shared" si="29"/>
        <v>0</v>
      </c>
      <c r="P35" s="55"/>
      <c r="Q35" s="55"/>
      <c r="R35" s="55"/>
      <c r="S35" s="56"/>
      <c r="T35" s="10"/>
      <c r="U35" s="10"/>
      <c r="V35" s="1"/>
      <c r="W35" s="1"/>
      <c r="X35" s="1"/>
      <c r="Y35" s="1"/>
      <c r="Z35" s="1"/>
      <c r="AA35" s="1"/>
    </row>
    <row r="36" spans="1:27" ht="15.75" customHeight="1" x14ac:dyDescent="0.25">
      <c r="A36" s="58"/>
      <c r="B36" s="59" t="s">
        <v>21</v>
      </c>
      <c r="C36" s="60">
        <f t="shared" ref="C36:D36" si="41">SUM(C24:C32)</f>
        <v>73797.959999999992</v>
      </c>
      <c r="D36" s="60">
        <f t="shared" si="41"/>
        <v>206186.4</v>
      </c>
      <c r="E36" s="30"/>
      <c r="F36" s="57"/>
      <c r="G36" s="59" t="s">
        <v>21</v>
      </c>
      <c r="H36" s="60">
        <f t="shared" ref="H36:I36" si="42">IF(C18=0,,C36/C18)</f>
        <v>162.55057268722464</v>
      </c>
      <c r="I36" s="60">
        <f t="shared" si="42"/>
        <v>200.76572541382669</v>
      </c>
      <c r="J36" s="53">
        <f t="shared" si="28"/>
        <v>0.23509700454968319</v>
      </c>
      <c r="K36" s="58"/>
      <c r="L36" s="61" t="s">
        <v>21</v>
      </c>
      <c r="M36" s="62">
        <f t="shared" ref="M36:N36" si="43">SUM(M24:M32)</f>
        <v>4746.6500000000005</v>
      </c>
      <c r="N36" s="62">
        <f t="shared" si="43"/>
        <v>11858.35</v>
      </c>
      <c r="O36" s="30"/>
      <c r="P36" s="63"/>
      <c r="Q36" s="63"/>
      <c r="R36" s="55"/>
      <c r="S36" s="64"/>
      <c r="T36" s="10"/>
      <c r="U36" s="10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65" t="s">
        <v>23</v>
      </c>
      <c r="C37" s="66">
        <f t="shared" ref="C37:D37" si="44">SUM(C24:C35)</f>
        <v>88427.459999999992</v>
      </c>
      <c r="D37" s="66">
        <f t="shared" si="44"/>
        <v>206186.4</v>
      </c>
      <c r="E37" s="1"/>
      <c r="F37" s="57"/>
      <c r="G37" s="67"/>
      <c r="H37" s="68"/>
      <c r="I37" s="9"/>
      <c r="J37" s="46"/>
      <c r="K37" s="1"/>
      <c r="L37" s="65" t="s">
        <v>23</v>
      </c>
      <c r="M37" s="66">
        <f t="shared" ref="M37:N37" si="45">SUM(M24:M35)</f>
        <v>5675.17</v>
      </c>
      <c r="N37" s="66">
        <f t="shared" si="45"/>
        <v>11858.35</v>
      </c>
      <c r="O37" s="1"/>
      <c r="P37" s="10"/>
      <c r="Q37" s="10"/>
      <c r="R37" s="69"/>
      <c r="S37" s="10"/>
      <c r="T37" s="10"/>
      <c r="U37" s="10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0"/>
      <c r="Q38" s="10"/>
      <c r="R38" s="10"/>
      <c r="S38" s="10"/>
      <c r="T38" s="10"/>
      <c r="U38" s="10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0"/>
      <c r="Q39" s="10"/>
      <c r="R39" s="10"/>
      <c r="S39" s="10"/>
      <c r="T39" s="10"/>
      <c r="U39" s="10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35" t="s">
        <v>27</v>
      </c>
      <c r="C42" s="136"/>
      <c r="D42" s="136"/>
      <c r="E42" s="136"/>
      <c r="F42" s="136"/>
      <c r="G42" s="136"/>
      <c r="H42" s="136"/>
      <c r="I42" s="136"/>
      <c r="J42" s="13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38"/>
      <c r="C43" s="139"/>
      <c r="D43" s="139"/>
      <c r="E43" s="139"/>
      <c r="F43" s="139"/>
      <c r="G43" s="139"/>
      <c r="H43" s="139"/>
      <c r="I43" s="139"/>
      <c r="J43" s="140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38"/>
      <c r="C44" s="139"/>
      <c r="D44" s="139"/>
      <c r="E44" s="139"/>
      <c r="F44" s="139"/>
      <c r="G44" s="139"/>
      <c r="H44" s="139"/>
      <c r="I44" s="139"/>
      <c r="J44" s="140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38"/>
      <c r="C45" s="139"/>
      <c r="D45" s="139"/>
      <c r="E45" s="139"/>
      <c r="F45" s="139"/>
      <c r="G45" s="139"/>
      <c r="H45" s="139"/>
      <c r="I45" s="139"/>
      <c r="J45" s="14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38"/>
      <c r="C46" s="139"/>
      <c r="D46" s="139"/>
      <c r="E46" s="139"/>
      <c r="F46" s="139"/>
      <c r="G46" s="139"/>
      <c r="H46" s="139"/>
      <c r="I46" s="139"/>
      <c r="J46" s="14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41"/>
      <c r="C47" s="142"/>
      <c r="D47" s="142"/>
      <c r="E47" s="142"/>
      <c r="F47" s="142"/>
      <c r="G47" s="142"/>
      <c r="H47" s="142"/>
      <c r="I47" s="142"/>
      <c r="J47" s="14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3.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3.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3.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3.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</sheetData>
  <mergeCells count="2">
    <mergeCell ref="W1:W2"/>
    <mergeCell ref="B42:J4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C652-EFB2-4BEB-8480-0E34BC9F7A32}">
  <dimension ref="A1:AO57"/>
  <sheetViews>
    <sheetView tabSelected="1" zoomScale="70" zoomScaleNormal="70" workbookViewId="0">
      <selection activeCell="R31" sqref="R31"/>
    </sheetView>
  </sheetViews>
  <sheetFormatPr baseColWidth="10" defaultRowHeight="13.2" x14ac:dyDescent="0.25"/>
  <cols>
    <col min="18" max="18" width="14.88671875" customWidth="1"/>
  </cols>
  <sheetData>
    <row r="1" spans="1:41" ht="15.75" customHeight="1" x14ac:dyDescent="0.2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7" t="s">
        <v>0</v>
      </c>
      <c r="R1" s="108" t="s">
        <v>307</v>
      </c>
      <c r="S1" s="106"/>
      <c r="T1" s="106"/>
      <c r="U1" s="106"/>
      <c r="V1" s="109"/>
      <c r="W1" s="144"/>
      <c r="X1" s="106"/>
      <c r="Y1" s="106"/>
      <c r="Z1" s="106"/>
      <c r="AA1" s="106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</row>
    <row r="2" spans="1:41" ht="32.4" customHeight="1" thickBot="1" x14ac:dyDescent="0.45">
      <c r="A2" s="111"/>
      <c r="B2" s="112" t="s">
        <v>308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3" t="s">
        <v>2</v>
      </c>
      <c r="R2" s="114">
        <v>45358</v>
      </c>
      <c r="S2" s="111"/>
      <c r="T2" s="106"/>
      <c r="U2" s="106"/>
      <c r="V2" s="110"/>
      <c r="W2" s="145"/>
      <c r="X2" s="106"/>
      <c r="Y2" s="106"/>
      <c r="Z2" s="106"/>
      <c r="AA2" s="106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</row>
    <row r="3" spans="1:41" ht="32.4" customHeight="1" x14ac:dyDescent="0.4">
      <c r="A3" s="106"/>
      <c r="B3" s="115"/>
      <c r="C3" s="11" t="s">
        <v>3</v>
      </c>
      <c r="D3" s="106"/>
      <c r="E3" s="106"/>
      <c r="F3" s="106"/>
      <c r="G3" s="106"/>
      <c r="H3" s="106"/>
      <c r="I3" s="11" t="s">
        <v>4</v>
      </c>
      <c r="J3" s="106"/>
      <c r="K3" s="106"/>
      <c r="L3" s="106"/>
      <c r="M3" s="106"/>
      <c r="N3" s="106"/>
      <c r="O3" s="11" t="s">
        <v>5</v>
      </c>
      <c r="P3" s="106"/>
      <c r="Q3" s="108"/>
      <c r="R3" s="116"/>
      <c r="S3" s="106"/>
      <c r="T3" s="120" t="s">
        <v>309</v>
      </c>
      <c r="U3" s="121"/>
      <c r="V3" s="122"/>
      <c r="W3" s="123"/>
      <c r="X3" s="121"/>
      <c r="Y3" s="121"/>
      <c r="Z3" s="121"/>
      <c r="AA3" s="121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5"/>
    </row>
    <row r="4" spans="1:41" x14ac:dyDescent="0.25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26" t="s">
        <v>310</v>
      </c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8"/>
    </row>
    <row r="5" spans="1:41" x14ac:dyDescent="0.25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26" t="s">
        <v>311</v>
      </c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8"/>
    </row>
    <row r="6" spans="1:41" x14ac:dyDescent="0.25">
      <c r="A6" s="117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26" t="s">
        <v>312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8"/>
    </row>
    <row r="7" spans="1:41" x14ac:dyDescent="0.25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26" t="s">
        <v>316</v>
      </c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8"/>
    </row>
    <row r="8" spans="1:41" x14ac:dyDescent="0.25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26" t="s">
        <v>313</v>
      </c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8"/>
    </row>
    <row r="9" spans="1:41" x14ac:dyDescent="0.25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26" t="s">
        <v>314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8"/>
    </row>
    <row r="10" spans="1:41" x14ac:dyDescent="0.25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26" t="s">
        <v>315</v>
      </c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8"/>
    </row>
    <row r="11" spans="1:41" x14ac:dyDescent="0.25">
      <c r="A11" s="117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26" t="s">
        <v>317</v>
      </c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8"/>
    </row>
    <row r="12" spans="1:41" x14ac:dyDescent="0.25">
      <c r="A12" s="117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26" t="s">
        <v>318</v>
      </c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8"/>
    </row>
    <row r="13" spans="1:41" x14ac:dyDescent="0.25">
      <c r="A13" s="117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29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8"/>
    </row>
    <row r="14" spans="1:41" x14ac:dyDescent="0.25">
      <c r="A14" s="117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26" t="s">
        <v>319</v>
      </c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8"/>
    </row>
    <row r="15" spans="1:41" x14ac:dyDescent="0.25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29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8"/>
    </row>
    <row r="16" spans="1:41" ht="13.8" thickBot="1" x14ac:dyDescent="0.3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30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2"/>
    </row>
    <row r="17" spans="1:41" x14ac:dyDescent="0.25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</row>
    <row r="18" spans="1:41" x14ac:dyDescent="0.25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</row>
    <row r="19" spans="1:41" x14ac:dyDescent="0.25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</row>
    <row r="20" spans="1:41" x14ac:dyDescent="0.25">
      <c r="A20" s="117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</row>
    <row r="21" spans="1:41" ht="15.6" x14ac:dyDescent="0.3">
      <c r="A21" s="117"/>
      <c r="B21" s="117"/>
      <c r="C21" s="11" t="s">
        <v>6</v>
      </c>
      <c r="D21" s="117"/>
      <c r="E21" s="117"/>
      <c r="F21" s="117"/>
      <c r="G21" s="117"/>
      <c r="H21" s="117"/>
      <c r="I21" s="118" t="s">
        <v>7</v>
      </c>
      <c r="J21" s="117"/>
      <c r="K21" s="117"/>
      <c r="L21" s="117"/>
      <c r="M21" s="117"/>
      <c r="N21" s="117"/>
      <c r="O21" s="117"/>
      <c r="P21" s="117"/>
      <c r="Q21" s="117"/>
      <c r="R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</row>
    <row r="22" spans="1:41" x14ac:dyDescent="0.25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</row>
    <row r="23" spans="1:41" x14ac:dyDescent="0.25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</row>
    <row r="24" spans="1:41" x14ac:dyDescent="0.25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</row>
    <row r="25" spans="1:41" x14ac:dyDescent="0.25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</row>
    <row r="26" spans="1:41" x14ac:dyDescent="0.25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</row>
    <row r="27" spans="1:41" x14ac:dyDescent="0.25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</row>
    <row r="28" spans="1:41" x14ac:dyDescent="0.25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</row>
    <row r="29" spans="1:41" x14ac:dyDescent="0.25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</row>
    <row r="30" spans="1:41" x14ac:dyDescent="0.25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</row>
    <row r="31" spans="1:41" x14ac:dyDescent="0.25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</row>
    <row r="32" spans="1:41" x14ac:dyDescent="0.25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</row>
    <row r="33" spans="1:41" x14ac:dyDescent="0.25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</row>
    <row r="34" spans="1:41" x14ac:dyDescent="0.25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</row>
    <row r="35" spans="1:41" x14ac:dyDescent="0.25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</row>
    <row r="36" spans="1:41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</row>
    <row r="37" spans="1:41" x14ac:dyDescent="0.25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</row>
    <row r="38" spans="1:41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</row>
    <row r="39" spans="1:41" ht="15.6" x14ac:dyDescent="0.3">
      <c r="A39" s="117"/>
      <c r="B39" s="117"/>
      <c r="C39" s="11" t="s">
        <v>24</v>
      </c>
      <c r="D39" s="117"/>
      <c r="E39" s="117"/>
      <c r="F39" s="117"/>
      <c r="G39" s="117"/>
      <c r="H39" s="117"/>
      <c r="I39" s="11" t="s">
        <v>25</v>
      </c>
      <c r="J39" s="117"/>
      <c r="K39" s="117"/>
      <c r="L39" s="117"/>
      <c r="M39" s="117"/>
      <c r="N39" s="117"/>
      <c r="O39" s="117"/>
      <c r="P39" s="11" t="s">
        <v>26</v>
      </c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</row>
    <row r="40" spans="1:41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</row>
    <row r="41" spans="1:41" x14ac:dyDescent="0.25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</row>
    <row r="42" spans="1:41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</row>
    <row r="43" spans="1:41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</row>
    <row r="44" spans="1:41" x14ac:dyDescent="0.25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</row>
    <row r="45" spans="1:41" x14ac:dyDescent="0.2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</row>
    <row r="46" spans="1:41" x14ac:dyDescent="0.25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</row>
    <row r="47" spans="1:4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</row>
    <row r="48" spans="1:41" x14ac:dyDescent="0.25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</row>
    <row r="49" spans="1:4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</row>
    <row r="50" spans="1:4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</row>
    <row r="51" spans="1:4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</row>
    <row r="52" spans="1:41" x14ac:dyDescent="0.25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</row>
    <row r="53" spans="1:41" x14ac:dyDescent="0.25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</row>
    <row r="54" spans="1:41" x14ac:dyDescent="0.25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</row>
    <row r="55" spans="1:41" x14ac:dyDescent="0.25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</row>
    <row r="56" spans="1:41" x14ac:dyDescent="0.25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</row>
    <row r="57" spans="1:41" x14ac:dyDescent="0.25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17"/>
    </row>
  </sheetData>
  <mergeCells count="1">
    <mergeCell ref="W1:W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showGridLines="0" workbookViewId="0">
      <selection activeCell="B28" sqref="B28"/>
    </sheetView>
  </sheetViews>
  <sheetFormatPr baseColWidth="10" defaultColWidth="12.6640625" defaultRowHeight="15.75" customHeight="1" x14ac:dyDescent="0.25"/>
  <cols>
    <col min="2" max="2" width="25.109375" customWidth="1"/>
    <col min="3" max="3" width="70.109375" customWidth="1"/>
    <col min="4" max="4" width="44.6640625" customWidth="1"/>
    <col min="5" max="5" width="27.109375" customWidth="1"/>
  </cols>
  <sheetData>
    <row r="1" spans="1:26" ht="21.6" x14ac:dyDescent="0.5">
      <c r="A1" s="70" t="s">
        <v>28</v>
      </c>
      <c r="B1" s="71"/>
      <c r="C1" s="72"/>
      <c r="D1" s="71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1:26" ht="15.75" customHeight="1" x14ac:dyDescent="0.4">
      <c r="A2" s="74"/>
      <c r="B2" s="71"/>
      <c r="C2" s="72"/>
      <c r="D2" s="71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spans="1:26" ht="15.75" customHeight="1" x14ac:dyDescent="0.4">
      <c r="A3" s="74"/>
      <c r="B3" s="71"/>
      <c r="C3" s="75"/>
      <c r="D3" s="71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6" ht="15.75" customHeight="1" x14ac:dyDescent="0.4">
      <c r="A4" s="76" t="s">
        <v>29</v>
      </c>
      <c r="B4" s="76"/>
      <c r="C4" s="76"/>
      <c r="D4" s="76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spans="1:26" ht="15.75" customHeight="1" x14ac:dyDescent="0.4">
      <c r="A5" s="77" t="s">
        <v>30</v>
      </c>
      <c r="B5" s="78" t="s">
        <v>31</v>
      </c>
      <c r="C5" s="78" t="s">
        <v>29</v>
      </c>
      <c r="D5" s="78" t="s">
        <v>32</v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spans="1:26" ht="15.75" customHeight="1" x14ac:dyDescent="0.4">
      <c r="A6" s="79" t="s">
        <v>33</v>
      </c>
      <c r="B6" s="80">
        <v>1</v>
      </c>
      <c r="C6" s="81" t="s">
        <v>34</v>
      </c>
      <c r="D6" s="82">
        <v>6.7400000000000002E-2</v>
      </c>
      <c r="E6" s="73"/>
      <c r="F6" s="73"/>
      <c r="G6" s="8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spans="1:26" ht="15.75" customHeight="1" x14ac:dyDescent="0.4">
      <c r="A7" s="84" t="s">
        <v>35</v>
      </c>
      <c r="B7" s="85">
        <v>1</v>
      </c>
      <c r="C7" s="86" t="s">
        <v>36</v>
      </c>
      <c r="D7" s="82">
        <v>1.1599999999999999</v>
      </c>
      <c r="E7" s="73"/>
      <c r="F7" s="73"/>
      <c r="G7" s="8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spans="1:26" ht="15.75" customHeight="1" x14ac:dyDescent="0.4">
      <c r="A8" s="84" t="s">
        <v>37</v>
      </c>
      <c r="B8" s="85">
        <v>1</v>
      </c>
      <c r="C8" s="86" t="s">
        <v>38</v>
      </c>
      <c r="D8" s="82">
        <v>0.378</v>
      </c>
      <c r="E8" s="73"/>
      <c r="F8" s="73"/>
      <c r="G8" s="8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 ht="15.75" customHeight="1" x14ac:dyDescent="0.4">
      <c r="A9" s="84" t="s">
        <v>39</v>
      </c>
      <c r="B9" s="85">
        <v>1</v>
      </c>
      <c r="C9" s="86" t="s">
        <v>40</v>
      </c>
      <c r="D9" s="82">
        <v>0.24099999999999999</v>
      </c>
      <c r="E9" s="73"/>
      <c r="F9" s="73"/>
      <c r="G9" s="8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spans="1:26" ht="15.75" customHeight="1" x14ac:dyDescent="0.4">
      <c r="A10" s="84" t="s">
        <v>41</v>
      </c>
      <c r="B10" s="85">
        <v>1</v>
      </c>
      <c r="C10" s="86" t="s">
        <v>36</v>
      </c>
      <c r="D10" s="82">
        <v>1.1599999999999999</v>
      </c>
      <c r="E10" s="73"/>
      <c r="F10" s="73"/>
      <c r="G10" s="8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spans="1:26" ht="15.75" customHeight="1" x14ac:dyDescent="0.4">
      <c r="A11" s="84" t="s">
        <v>42</v>
      </c>
      <c r="B11" s="85">
        <v>1</v>
      </c>
      <c r="C11" s="86" t="s">
        <v>43</v>
      </c>
      <c r="D11" s="82">
        <v>0.16</v>
      </c>
      <c r="E11" s="73"/>
      <c r="F11" s="73"/>
      <c r="G11" s="8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spans="1:26" ht="15.75" customHeight="1" x14ac:dyDescent="0.4">
      <c r="A12" s="84" t="s">
        <v>44</v>
      </c>
      <c r="B12" s="85">
        <v>1</v>
      </c>
      <c r="C12" s="86" t="s">
        <v>43</v>
      </c>
      <c r="D12" s="82">
        <v>0.16</v>
      </c>
      <c r="E12" s="73"/>
      <c r="F12" s="73"/>
      <c r="G12" s="8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spans="1:26" ht="15.75" customHeight="1" x14ac:dyDescent="0.4">
      <c r="A13" s="84" t="s">
        <v>45</v>
      </c>
      <c r="B13" s="87">
        <v>0.3</v>
      </c>
      <c r="C13" s="86" t="s">
        <v>43</v>
      </c>
      <c r="D13" s="82">
        <v>0.16</v>
      </c>
      <c r="E13" s="73"/>
      <c r="F13" s="73"/>
      <c r="G13" s="8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spans="1:26" ht="15.75" customHeight="1" x14ac:dyDescent="0.4">
      <c r="A14" s="84" t="s">
        <v>46</v>
      </c>
      <c r="B14" s="87">
        <v>0.3</v>
      </c>
      <c r="C14" s="86" t="s">
        <v>43</v>
      </c>
      <c r="D14" s="82">
        <v>0.16</v>
      </c>
      <c r="E14" s="73"/>
      <c r="F14" s="73"/>
      <c r="G14" s="8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ht="15.75" customHeight="1" x14ac:dyDescent="0.4">
      <c r="A15" s="84" t="s">
        <v>47</v>
      </c>
      <c r="B15" s="87">
        <v>0.3</v>
      </c>
      <c r="C15" s="86" t="s">
        <v>43</v>
      </c>
      <c r="D15" s="82">
        <v>0.16</v>
      </c>
      <c r="E15" s="73"/>
      <c r="F15" s="73"/>
      <c r="G15" s="8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 ht="15.75" customHeight="1" x14ac:dyDescent="0.4">
      <c r="A16" s="84" t="s">
        <v>48</v>
      </c>
      <c r="B16" s="87">
        <v>0.3</v>
      </c>
      <c r="C16" s="86" t="s">
        <v>43</v>
      </c>
      <c r="D16" s="82">
        <v>0.16</v>
      </c>
      <c r="E16" s="73"/>
      <c r="F16" s="73"/>
      <c r="G16" s="8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spans="1:26" ht="15.75" customHeight="1" x14ac:dyDescent="0.4">
      <c r="A17" s="73"/>
      <c r="B17" s="71"/>
      <c r="C17" s="72"/>
      <c r="D17" s="71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spans="1:26" ht="15.75" customHeight="1" x14ac:dyDescent="0.4">
      <c r="A18" s="73"/>
      <c r="B18" s="71"/>
      <c r="C18" s="72"/>
      <c r="D18" s="71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spans="1:26" ht="15.75" customHeight="1" x14ac:dyDescent="0.4">
      <c r="A19" s="76" t="s">
        <v>49</v>
      </c>
      <c r="B19" s="76"/>
      <c r="C19" s="76" t="s">
        <v>50</v>
      </c>
      <c r="D19" s="76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spans="1:26" ht="15.75" customHeight="1" x14ac:dyDescent="0.4">
      <c r="A20" s="77" t="s">
        <v>30</v>
      </c>
      <c r="B20" s="88" t="s">
        <v>51</v>
      </c>
      <c r="C20" s="88" t="s">
        <v>49</v>
      </c>
      <c r="D20" s="78" t="s">
        <v>32</v>
      </c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spans="1:26" ht="15.75" customHeight="1" x14ac:dyDescent="0.4">
      <c r="A21" s="79" t="s">
        <v>33</v>
      </c>
      <c r="B21" s="80">
        <v>0</v>
      </c>
      <c r="C21" s="81"/>
      <c r="D21" s="89">
        <v>0</v>
      </c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spans="1:26" ht="15.75" customHeight="1" x14ac:dyDescent="0.4">
      <c r="A22" s="84" t="s">
        <v>35</v>
      </c>
      <c r="B22" s="85">
        <v>0</v>
      </c>
      <c r="C22" s="86"/>
      <c r="D22" s="90">
        <v>0</v>
      </c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spans="1:26" ht="15.75" customHeight="1" x14ac:dyDescent="0.4">
      <c r="A23" s="84" t="s">
        <v>37</v>
      </c>
      <c r="B23" s="85">
        <v>0</v>
      </c>
      <c r="C23" s="86"/>
      <c r="D23" s="90">
        <v>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spans="1:26" ht="15.75" customHeight="1" x14ac:dyDescent="0.4">
      <c r="A24" s="84" t="s">
        <v>39</v>
      </c>
      <c r="B24" s="85">
        <v>0</v>
      </c>
      <c r="C24" s="86"/>
      <c r="D24" s="90">
        <v>0</v>
      </c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spans="1:26" ht="15.75" customHeight="1" x14ac:dyDescent="0.4">
      <c r="A25" s="84" t="s">
        <v>41</v>
      </c>
      <c r="B25" s="85">
        <v>0</v>
      </c>
      <c r="C25" s="86"/>
      <c r="D25" s="90">
        <v>0</v>
      </c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spans="1:26" ht="15.75" customHeight="1" x14ac:dyDescent="0.4">
      <c r="A26" s="84" t="s">
        <v>42</v>
      </c>
      <c r="B26" s="85">
        <v>0</v>
      </c>
      <c r="C26" s="86"/>
      <c r="D26" s="90">
        <v>0</v>
      </c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spans="1:26" ht="15.75" customHeight="1" x14ac:dyDescent="0.4">
      <c r="A27" s="84" t="s">
        <v>44</v>
      </c>
      <c r="B27" s="85">
        <v>0</v>
      </c>
      <c r="C27" s="86"/>
      <c r="D27" s="90">
        <v>0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spans="1:26" ht="15.75" customHeight="1" x14ac:dyDescent="0.4">
      <c r="A28" s="84" t="s">
        <v>45</v>
      </c>
      <c r="B28" s="87">
        <v>0.7</v>
      </c>
      <c r="C28" s="86" t="s">
        <v>34</v>
      </c>
      <c r="D28" s="91">
        <f>D6</f>
        <v>6.7400000000000002E-2</v>
      </c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spans="1:26" ht="15.75" customHeight="1" x14ac:dyDescent="0.4">
      <c r="A29" s="84" t="s">
        <v>46</v>
      </c>
      <c r="B29" s="87">
        <v>0.7</v>
      </c>
      <c r="C29" s="86" t="s">
        <v>34</v>
      </c>
      <c r="D29" s="91">
        <f t="shared" ref="D29:D31" si="0">D28</f>
        <v>6.7400000000000002E-2</v>
      </c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spans="1:26" ht="15.75" customHeight="1" x14ac:dyDescent="0.4">
      <c r="A30" s="84" t="s">
        <v>47</v>
      </c>
      <c r="B30" s="87">
        <v>0.7</v>
      </c>
      <c r="C30" s="86" t="s">
        <v>34</v>
      </c>
      <c r="D30" s="91">
        <f t="shared" si="0"/>
        <v>6.7400000000000002E-2</v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1:26" ht="15.75" customHeight="1" x14ac:dyDescent="0.4">
      <c r="A31" s="84" t="s">
        <v>48</v>
      </c>
      <c r="B31" s="87">
        <v>0.7</v>
      </c>
      <c r="C31" s="86" t="s">
        <v>34</v>
      </c>
      <c r="D31" s="91">
        <f t="shared" si="0"/>
        <v>6.7400000000000002E-2</v>
      </c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spans="1:26" ht="15.75" customHeight="1" x14ac:dyDescent="0.4">
      <c r="A32" s="73"/>
      <c r="B32" s="71"/>
      <c r="C32" s="72"/>
      <c r="D32" s="71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spans="2:4" ht="15.75" customHeight="1" x14ac:dyDescent="0.25">
      <c r="B33" s="92"/>
      <c r="C33" s="93"/>
      <c r="D33" s="92"/>
    </row>
    <row r="34" spans="2:4" ht="15.75" customHeight="1" x14ac:dyDescent="0.25">
      <c r="B34" s="92"/>
      <c r="C34" s="93"/>
      <c r="D34" s="92"/>
    </row>
    <row r="35" spans="2:4" ht="15.75" customHeight="1" x14ac:dyDescent="0.25">
      <c r="B35" s="92"/>
      <c r="C35" s="93"/>
      <c r="D35" s="92"/>
    </row>
    <row r="36" spans="2:4" ht="15.75" customHeight="1" x14ac:dyDescent="0.25">
      <c r="B36" s="92"/>
      <c r="C36" s="93"/>
      <c r="D36" s="92"/>
    </row>
    <row r="37" spans="2:4" ht="15.75" customHeight="1" x14ac:dyDescent="0.25">
      <c r="B37" s="92"/>
      <c r="C37" s="93"/>
      <c r="D37" s="92"/>
    </row>
    <row r="38" spans="2:4" ht="15.75" customHeight="1" x14ac:dyDescent="0.25">
      <c r="B38" s="92"/>
      <c r="C38" s="93"/>
      <c r="D38" s="92"/>
    </row>
    <row r="39" spans="2:4" ht="15.75" customHeight="1" x14ac:dyDescent="0.25">
      <c r="B39" s="92"/>
      <c r="C39" s="93"/>
      <c r="D39" s="92"/>
    </row>
    <row r="40" spans="2:4" ht="15.75" customHeight="1" x14ac:dyDescent="0.25">
      <c r="B40" s="92"/>
      <c r="C40" s="93"/>
      <c r="D40" s="92"/>
    </row>
    <row r="41" spans="2:4" ht="15.75" customHeight="1" x14ac:dyDescent="0.25">
      <c r="B41" s="92"/>
      <c r="C41" s="93"/>
      <c r="D41" s="92"/>
    </row>
    <row r="42" spans="2:4" ht="15.75" customHeight="1" x14ac:dyDescent="0.25">
      <c r="B42" s="92"/>
      <c r="C42" s="93"/>
      <c r="D42" s="92"/>
    </row>
    <row r="43" spans="2:4" ht="15.75" customHeight="1" x14ac:dyDescent="0.25">
      <c r="B43" s="92"/>
      <c r="C43" s="93"/>
      <c r="D43" s="92"/>
    </row>
    <row r="44" spans="2:4" ht="15.75" customHeight="1" x14ac:dyDescent="0.25">
      <c r="B44" s="92"/>
      <c r="C44" s="93"/>
      <c r="D44" s="92"/>
    </row>
    <row r="45" spans="2:4" ht="15.75" customHeight="1" x14ac:dyDescent="0.25">
      <c r="B45" s="92"/>
      <c r="C45" s="93"/>
      <c r="D45" s="92"/>
    </row>
    <row r="46" spans="2:4" ht="15.75" customHeight="1" x14ac:dyDescent="0.25">
      <c r="B46" s="92"/>
      <c r="C46" s="93"/>
      <c r="D46" s="92"/>
    </row>
    <row r="47" spans="2:4" ht="15.75" customHeight="1" x14ac:dyDescent="0.25">
      <c r="B47" s="92"/>
      <c r="C47" s="93"/>
      <c r="D47" s="92"/>
    </row>
    <row r="48" spans="2:4" ht="15.75" customHeight="1" x14ac:dyDescent="0.25">
      <c r="B48" s="92"/>
      <c r="C48" s="93"/>
      <c r="D48" s="92"/>
    </row>
    <row r="49" spans="2:4" ht="15.75" customHeight="1" x14ac:dyDescent="0.25">
      <c r="B49" s="92"/>
      <c r="C49" s="93"/>
      <c r="D49" s="92"/>
    </row>
    <row r="50" spans="2:4" ht="15.75" customHeight="1" x14ac:dyDescent="0.25">
      <c r="B50" s="92"/>
      <c r="C50" s="93"/>
      <c r="D50" s="92"/>
    </row>
    <row r="51" spans="2:4" ht="13.2" x14ac:dyDescent="0.25">
      <c r="B51" s="92"/>
      <c r="C51" s="93"/>
      <c r="D51" s="92"/>
    </row>
    <row r="52" spans="2:4" ht="13.2" x14ac:dyDescent="0.25">
      <c r="B52" s="92"/>
      <c r="C52" s="93"/>
      <c r="D52" s="92"/>
    </row>
    <row r="53" spans="2:4" ht="13.2" x14ac:dyDescent="0.25">
      <c r="B53" s="92"/>
      <c r="C53" s="93"/>
      <c r="D53" s="92"/>
    </row>
    <row r="54" spans="2:4" ht="13.2" x14ac:dyDescent="0.25">
      <c r="B54" s="92"/>
      <c r="C54" s="93"/>
      <c r="D54" s="92"/>
    </row>
    <row r="55" spans="2:4" ht="13.2" x14ac:dyDescent="0.25">
      <c r="B55" s="92"/>
      <c r="C55" s="93"/>
      <c r="D55" s="92"/>
    </row>
    <row r="56" spans="2:4" ht="13.2" x14ac:dyDescent="0.25">
      <c r="B56" s="92"/>
      <c r="C56" s="93"/>
      <c r="D56" s="92"/>
    </row>
    <row r="57" spans="2:4" ht="13.2" x14ac:dyDescent="0.25">
      <c r="B57" s="92"/>
      <c r="C57" s="93"/>
      <c r="D57" s="92"/>
    </row>
    <row r="58" spans="2:4" ht="13.2" x14ac:dyDescent="0.25">
      <c r="B58" s="92"/>
      <c r="C58" s="93"/>
      <c r="D58" s="92"/>
    </row>
    <row r="59" spans="2:4" ht="13.2" x14ac:dyDescent="0.25">
      <c r="B59" s="92"/>
      <c r="C59" s="93"/>
      <c r="D59" s="92"/>
    </row>
    <row r="60" spans="2:4" ht="13.2" x14ac:dyDescent="0.25">
      <c r="B60" s="92"/>
      <c r="C60" s="93"/>
      <c r="D60" s="92"/>
    </row>
    <row r="61" spans="2:4" ht="13.2" x14ac:dyDescent="0.25">
      <c r="B61" s="92"/>
      <c r="C61" s="93"/>
      <c r="D61" s="92"/>
    </row>
    <row r="62" spans="2:4" ht="13.2" x14ac:dyDescent="0.25">
      <c r="B62" s="92"/>
      <c r="C62" s="93"/>
      <c r="D62" s="92"/>
    </row>
    <row r="63" spans="2:4" ht="13.2" x14ac:dyDescent="0.25">
      <c r="B63" s="92"/>
      <c r="C63" s="93"/>
      <c r="D63" s="92"/>
    </row>
    <row r="64" spans="2:4" ht="13.2" x14ac:dyDescent="0.25">
      <c r="B64" s="92"/>
      <c r="C64" s="93"/>
      <c r="D64" s="92"/>
    </row>
    <row r="65" spans="2:4" ht="13.2" x14ac:dyDescent="0.25">
      <c r="B65" s="92"/>
      <c r="C65" s="93"/>
      <c r="D65" s="92"/>
    </row>
    <row r="66" spans="2:4" ht="13.2" x14ac:dyDescent="0.25">
      <c r="B66" s="92"/>
      <c r="C66" s="93"/>
      <c r="D66" s="92"/>
    </row>
    <row r="67" spans="2:4" ht="13.2" x14ac:dyDescent="0.25">
      <c r="B67" s="92"/>
      <c r="C67" s="93"/>
      <c r="D67" s="92"/>
    </row>
    <row r="68" spans="2:4" ht="13.2" x14ac:dyDescent="0.25">
      <c r="B68" s="92"/>
      <c r="C68" s="93"/>
      <c r="D68" s="92"/>
    </row>
    <row r="69" spans="2:4" ht="13.2" x14ac:dyDescent="0.25">
      <c r="B69" s="92"/>
      <c r="C69" s="93"/>
      <c r="D69" s="92"/>
    </row>
    <row r="70" spans="2:4" ht="13.2" x14ac:dyDescent="0.25">
      <c r="B70" s="92"/>
      <c r="C70" s="93"/>
      <c r="D70" s="92"/>
    </row>
    <row r="71" spans="2:4" ht="13.2" x14ac:dyDescent="0.25">
      <c r="B71" s="92"/>
      <c r="C71" s="93"/>
      <c r="D71" s="92"/>
    </row>
    <row r="72" spans="2:4" ht="13.2" x14ac:dyDescent="0.25">
      <c r="B72" s="92"/>
      <c r="C72" s="93"/>
      <c r="D72" s="92"/>
    </row>
    <row r="73" spans="2:4" ht="13.2" x14ac:dyDescent="0.25">
      <c r="B73" s="92"/>
      <c r="C73" s="93"/>
      <c r="D73" s="92"/>
    </row>
    <row r="74" spans="2:4" ht="13.2" x14ac:dyDescent="0.25">
      <c r="B74" s="92"/>
      <c r="C74" s="93"/>
      <c r="D74" s="92"/>
    </row>
    <row r="75" spans="2:4" ht="13.2" x14ac:dyDescent="0.25">
      <c r="B75" s="92"/>
      <c r="C75" s="93"/>
      <c r="D75" s="92"/>
    </row>
    <row r="76" spans="2:4" ht="13.2" x14ac:dyDescent="0.25">
      <c r="B76" s="92"/>
      <c r="C76" s="93"/>
      <c r="D76" s="92"/>
    </row>
    <row r="77" spans="2:4" ht="13.2" x14ac:dyDescent="0.25">
      <c r="B77" s="92"/>
      <c r="C77" s="93"/>
      <c r="D77" s="92"/>
    </row>
    <row r="78" spans="2:4" ht="13.2" x14ac:dyDescent="0.25">
      <c r="B78" s="92"/>
      <c r="C78" s="93"/>
      <c r="D78" s="92"/>
    </row>
    <row r="79" spans="2:4" ht="13.2" x14ac:dyDescent="0.25">
      <c r="B79" s="92"/>
      <c r="C79" s="93"/>
      <c r="D79" s="92"/>
    </row>
    <row r="80" spans="2:4" ht="13.2" x14ac:dyDescent="0.25">
      <c r="B80" s="92"/>
      <c r="C80" s="93"/>
      <c r="D80" s="92"/>
    </row>
    <row r="81" spans="2:4" ht="13.2" x14ac:dyDescent="0.25">
      <c r="B81" s="92"/>
      <c r="C81" s="93"/>
      <c r="D81" s="92"/>
    </row>
    <row r="82" spans="2:4" ht="13.2" x14ac:dyDescent="0.25">
      <c r="B82" s="92"/>
      <c r="C82" s="93"/>
      <c r="D82" s="92"/>
    </row>
    <row r="83" spans="2:4" ht="13.2" x14ac:dyDescent="0.25">
      <c r="B83" s="92"/>
      <c r="C83" s="93"/>
      <c r="D83" s="92"/>
    </row>
    <row r="84" spans="2:4" ht="13.2" x14ac:dyDescent="0.25">
      <c r="B84" s="92"/>
      <c r="C84" s="93"/>
      <c r="D84" s="92"/>
    </row>
    <row r="85" spans="2:4" ht="13.2" x14ac:dyDescent="0.25">
      <c r="B85" s="92"/>
      <c r="C85" s="93"/>
      <c r="D85" s="92"/>
    </row>
    <row r="86" spans="2:4" ht="13.2" x14ac:dyDescent="0.25">
      <c r="B86" s="92"/>
      <c r="C86" s="93"/>
      <c r="D86" s="92"/>
    </row>
    <row r="87" spans="2:4" ht="13.2" x14ac:dyDescent="0.25">
      <c r="B87" s="92"/>
      <c r="C87" s="93"/>
      <c r="D87" s="92"/>
    </row>
    <row r="88" spans="2:4" ht="13.2" x14ac:dyDescent="0.25">
      <c r="B88" s="92"/>
      <c r="C88" s="93"/>
      <c r="D88" s="92"/>
    </row>
    <row r="89" spans="2:4" ht="13.2" x14ac:dyDescent="0.25">
      <c r="B89" s="92"/>
      <c r="C89" s="93"/>
      <c r="D89" s="92"/>
    </row>
    <row r="90" spans="2:4" ht="13.2" x14ac:dyDescent="0.25">
      <c r="B90" s="92"/>
      <c r="C90" s="93"/>
      <c r="D90" s="92"/>
    </row>
    <row r="91" spans="2:4" ht="13.2" x14ac:dyDescent="0.25">
      <c r="B91" s="92"/>
      <c r="C91" s="93"/>
      <c r="D91" s="92"/>
    </row>
    <row r="92" spans="2:4" ht="13.2" x14ac:dyDescent="0.25">
      <c r="B92" s="92"/>
      <c r="C92" s="93"/>
      <c r="D92" s="92"/>
    </row>
    <row r="93" spans="2:4" ht="13.2" x14ac:dyDescent="0.25">
      <c r="B93" s="92"/>
      <c r="C93" s="93"/>
      <c r="D93" s="92"/>
    </row>
    <row r="94" spans="2:4" ht="13.2" x14ac:dyDescent="0.25">
      <c r="B94" s="92"/>
      <c r="C94" s="93"/>
      <c r="D94" s="92"/>
    </row>
    <row r="95" spans="2:4" ht="13.2" x14ac:dyDescent="0.25">
      <c r="B95" s="92"/>
      <c r="C95" s="93"/>
      <c r="D95" s="92"/>
    </row>
    <row r="96" spans="2:4" ht="13.2" x14ac:dyDescent="0.25">
      <c r="B96" s="92"/>
      <c r="C96" s="93"/>
      <c r="D96" s="92"/>
    </row>
    <row r="97" spans="2:4" ht="13.2" x14ac:dyDescent="0.25">
      <c r="B97" s="92"/>
      <c r="C97" s="93"/>
      <c r="D97" s="92"/>
    </row>
    <row r="98" spans="2:4" ht="13.2" x14ac:dyDescent="0.25">
      <c r="B98" s="92"/>
      <c r="C98" s="93"/>
      <c r="D98" s="92"/>
    </row>
    <row r="99" spans="2:4" ht="13.2" x14ac:dyDescent="0.25">
      <c r="B99" s="92"/>
      <c r="C99" s="93"/>
      <c r="D99" s="92"/>
    </row>
    <row r="100" spans="2:4" ht="13.2" x14ac:dyDescent="0.25">
      <c r="B100" s="92"/>
      <c r="C100" s="93"/>
      <c r="D100" s="92"/>
    </row>
    <row r="101" spans="2:4" ht="13.2" x14ac:dyDescent="0.25">
      <c r="B101" s="92"/>
      <c r="C101" s="93"/>
      <c r="D101" s="92"/>
    </row>
    <row r="102" spans="2:4" ht="13.2" x14ac:dyDescent="0.25">
      <c r="B102" s="92"/>
      <c r="C102" s="93"/>
      <c r="D102" s="92"/>
    </row>
    <row r="103" spans="2:4" ht="13.2" x14ac:dyDescent="0.25">
      <c r="B103" s="92"/>
      <c r="C103" s="93"/>
      <c r="D103" s="92"/>
    </row>
    <row r="104" spans="2:4" ht="13.2" x14ac:dyDescent="0.25">
      <c r="B104" s="92"/>
      <c r="C104" s="93"/>
      <c r="D104" s="92"/>
    </row>
    <row r="105" spans="2:4" ht="13.2" x14ac:dyDescent="0.25">
      <c r="B105" s="92"/>
      <c r="C105" s="93"/>
      <c r="D105" s="92"/>
    </row>
    <row r="106" spans="2:4" ht="13.2" x14ac:dyDescent="0.25">
      <c r="B106" s="92"/>
      <c r="C106" s="93"/>
      <c r="D106" s="92"/>
    </row>
    <row r="107" spans="2:4" ht="13.2" x14ac:dyDescent="0.25">
      <c r="B107" s="92"/>
      <c r="C107" s="93"/>
      <c r="D107" s="92"/>
    </row>
    <row r="108" spans="2:4" ht="13.2" x14ac:dyDescent="0.25">
      <c r="B108" s="92"/>
      <c r="C108" s="93"/>
      <c r="D108" s="92"/>
    </row>
    <row r="109" spans="2:4" ht="13.2" x14ac:dyDescent="0.25">
      <c r="B109" s="92"/>
      <c r="C109" s="93"/>
      <c r="D109" s="92"/>
    </row>
    <row r="110" spans="2:4" ht="13.2" x14ac:dyDescent="0.25">
      <c r="B110" s="92"/>
      <c r="C110" s="93"/>
      <c r="D110" s="92"/>
    </row>
    <row r="111" spans="2:4" ht="13.2" x14ac:dyDescent="0.25">
      <c r="B111" s="92"/>
      <c r="C111" s="93"/>
      <c r="D111" s="92"/>
    </row>
    <row r="112" spans="2:4" ht="13.2" x14ac:dyDescent="0.25">
      <c r="B112" s="92"/>
      <c r="C112" s="93"/>
      <c r="D112" s="92"/>
    </row>
    <row r="113" spans="2:4" ht="13.2" x14ac:dyDescent="0.25">
      <c r="B113" s="92"/>
      <c r="C113" s="93"/>
      <c r="D113" s="92"/>
    </row>
    <row r="114" spans="2:4" ht="13.2" x14ac:dyDescent="0.25">
      <c r="B114" s="92"/>
      <c r="C114" s="93"/>
      <c r="D114" s="92"/>
    </row>
    <row r="115" spans="2:4" ht="13.2" x14ac:dyDescent="0.25">
      <c r="B115" s="92"/>
      <c r="C115" s="93"/>
      <c r="D115" s="92"/>
    </row>
    <row r="116" spans="2:4" ht="13.2" x14ac:dyDescent="0.25">
      <c r="B116" s="92"/>
      <c r="C116" s="93"/>
      <c r="D116" s="92"/>
    </row>
    <row r="117" spans="2:4" ht="13.2" x14ac:dyDescent="0.25">
      <c r="B117" s="92"/>
      <c r="C117" s="93"/>
      <c r="D117" s="92"/>
    </row>
    <row r="118" spans="2:4" ht="13.2" x14ac:dyDescent="0.25">
      <c r="B118" s="92"/>
      <c r="C118" s="93"/>
      <c r="D118" s="92"/>
    </row>
    <row r="119" spans="2:4" ht="13.2" x14ac:dyDescent="0.25">
      <c r="B119" s="92"/>
      <c r="C119" s="93"/>
      <c r="D119" s="92"/>
    </row>
    <row r="120" spans="2:4" ht="13.2" x14ac:dyDescent="0.25">
      <c r="B120" s="92"/>
      <c r="C120" s="93"/>
      <c r="D120" s="92"/>
    </row>
    <row r="121" spans="2:4" ht="13.2" x14ac:dyDescent="0.25">
      <c r="B121" s="92"/>
      <c r="C121" s="93"/>
      <c r="D121" s="92"/>
    </row>
    <row r="122" spans="2:4" ht="13.2" x14ac:dyDescent="0.25">
      <c r="B122" s="92"/>
      <c r="C122" s="93"/>
      <c r="D122" s="92"/>
    </row>
    <row r="123" spans="2:4" ht="13.2" x14ac:dyDescent="0.25">
      <c r="B123" s="92"/>
      <c r="C123" s="93"/>
      <c r="D123" s="92"/>
    </row>
    <row r="124" spans="2:4" ht="13.2" x14ac:dyDescent="0.25">
      <c r="B124" s="92"/>
      <c r="C124" s="93"/>
      <c r="D124" s="92"/>
    </row>
    <row r="125" spans="2:4" ht="13.2" x14ac:dyDescent="0.25">
      <c r="B125" s="92"/>
      <c r="C125" s="93"/>
      <c r="D125" s="92"/>
    </row>
    <row r="126" spans="2:4" ht="13.2" x14ac:dyDescent="0.25">
      <c r="B126" s="92"/>
      <c r="C126" s="93"/>
      <c r="D126" s="92"/>
    </row>
    <row r="127" spans="2:4" ht="13.2" x14ac:dyDescent="0.25">
      <c r="B127" s="92"/>
      <c r="C127" s="93"/>
      <c r="D127" s="92"/>
    </row>
    <row r="128" spans="2:4" ht="13.2" x14ac:dyDescent="0.25">
      <c r="B128" s="92"/>
      <c r="C128" s="93"/>
      <c r="D128" s="92"/>
    </row>
    <row r="129" spans="2:4" ht="13.2" x14ac:dyDescent="0.25">
      <c r="B129" s="92"/>
      <c r="C129" s="93"/>
      <c r="D129" s="92"/>
    </row>
    <row r="130" spans="2:4" ht="13.2" x14ac:dyDescent="0.25">
      <c r="B130" s="92"/>
      <c r="C130" s="93"/>
      <c r="D130" s="92"/>
    </row>
    <row r="131" spans="2:4" ht="13.2" x14ac:dyDescent="0.25">
      <c r="B131" s="92"/>
      <c r="C131" s="93"/>
      <c r="D131" s="92"/>
    </row>
    <row r="132" spans="2:4" ht="13.2" x14ac:dyDescent="0.25">
      <c r="B132" s="92"/>
      <c r="C132" s="93"/>
      <c r="D132" s="92"/>
    </row>
    <row r="133" spans="2:4" ht="13.2" x14ac:dyDescent="0.25">
      <c r="B133" s="92"/>
      <c r="C133" s="93"/>
      <c r="D133" s="92"/>
    </row>
    <row r="134" spans="2:4" ht="13.2" x14ac:dyDescent="0.25">
      <c r="B134" s="92"/>
      <c r="C134" s="93"/>
      <c r="D134" s="92"/>
    </row>
    <row r="135" spans="2:4" ht="13.2" x14ac:dyDescent="0.25">
      <c r="B135" s="92"/>
      <c r="C135" s="93"/>
      <c r="D135" s="92"/>
    </row>
    <row r="136" spans="2:4" ht="13.2" x14ac:dyDescent="0.25">
      <c r="B136" s="92"/>
      <c r="C136" s="93"/>
      <c r="D136" s="92"/>
    </row>
    <row r="137" spans="2:4" ht="13.2" x14ac:dyDescent="0.25">
      <c r="B137" s="92"/>
      <c r="C137" s="93"/>
      <c r="D137" s="92"/>
    </row>
    <row r="138" spans="2:4" ht="13.2" x14ac:dyDescent="0.25">
      <c r="B138" s="92"/>
      <c r="C138" s="93"/>
      <c r="D138" s="92"/>
    </row>
    <row r="139" spans="2:4" ht="13.2" x14ac:dyDescent="0.25">
      <c r="B139" s="92"/>
      <c r="C139" s="93"/>
      <c r="D139" s="92"/>
    </row>
    <row r="140" spans="2:4" ht="13.2" x14ac:dyDescent="0.25">
      <c r="B140" s="92"/>
      <c r="C140" s="93"/>
      <c r="D140" s="92"/>
    </row>
    <row r="141" spans="2:4" ht="13.2" x14ac:dyDescent="0.25">
      <c r="B141" s="92"/>
      <c r="C141" s="93"/>
      <c r="D141" s="92"/>
    </row>
    <row r="142" spans="2:4" ht="13.2" x14ac:dyDescent="0.25">
      <c r="B142" s="92"/>
      <c r="C142" s="93"/>
      <c r="D142" s="92"/>
    </row>
    <row r="143" spans="2:4" ht="13.2" x14ac:dyDescent="0.25">
      <c r="B143" s="92"/>
      <c r="C143" s="93"/>
      <c r="D143" s="92"/>
    </row>
    <row r="144" spans="2:4" ht="13.2" x14ac:dyDescent="0.25">
      <c r="B144" s="92"/>
      <c r="C144" s="93"/>
      <c r="D144" s="92"/>
    </row>
    <row r="145" spans="2:4" ht="13.2" x14ac:dyDescent="0.25">
      <c r="B145" s="92"/>
      <c r="C145" s="93"/>
      <c r="D145" s="92"/>
    </row>
    <row r="146" spans="2:4" ht="13.2" x14ac:dyDescent="0.25">
      <c r="B146" s="92"/>
      <c r="C146" s="93"/>
      <c r="D146" s="92"/>
    </row>
    <row r="147" spans="2:4" ht="13.2" x14ac:dyDescent="0.25">
      <c r="B147" s="92"/>
      <c r="C147" s="93"/>
      <c r="D147" s="92"/>
    </row>
    <row r="148" spans="2:4" ht="13.2" x14ac:dyDescent="0.25">
      <c r="B148" s="92"/>
      <c r="C148" s="93"/>
      <c r="D148" s="92"/>
    </row>
    <row r="149" spans="2:4" ht="13.2" x14ac:dyDescent="0.25">
      <c r="B149" s="92"/>
      <c r="C149" s="93"/>
      <c r="D149" s="92"/>
    </row>
    <row r="150" spans="2:4" ht="13.2" x14ac:dyDescent="0.25">
      <c r="B150" s="92"/>
      <c r="C150" s="93"/>
      <c r="D150" s="92"/>
    </row>
    <row r="151" spans="2:4" ht="13.2" x14ac:dyDescent="0.25">
      <c r="B151" s="92"/>
      <c r="C151" s="93"/>
      <c r="D151" s="92"/>
    </row>
    <row r="152" spans="2:4" ht="13.2" x14ac:dyDescent="0.25">
      <c r="B152" s="92"/>
      <c r="C152" s="93"/>
      <c r="D152" s="92"/>
    </row>
    <row r="153" spans="2:4" ht="13.2" x14ac:dyDescent="0.25">
      <c r="B153" s="92"/>
      <c r="C153" s="93"/>
      <c r="D153" s="92"/>
    </row>
    <row r="154" spans="2:4" ht="13.2" x14ac:dyDescent="0.25">
      <c r="B154" s="92"/>
      <c r="C154" s="93"/>
      <c r="D154" s="92"/>
    </row>
    <row r="155" spans="2:4" ht="13.2" x14ac:dyDescent="0.25">
      <c r="B155" s="92"/>
      <c r="C155" s="93"/>
      <c r="D155" s="92"/>
    </row>
    <row r="156" spans="2:4" ht="13.2" x14ac:dyDescent="0.25">
      <c r="B156" s="92"/>
      <c r="C156" s="93"/>
      <c r="D156" s="92"/>
    </row>
    <row r="157" spans="2:4" ht="13.2" x14ac:dyDescent="0.25">
      <c r="B157" s="92"/>
      <c r="C157" s="93"/>
      <c r="D157" s="92"/>
    </row>
    <row r="158" spans="2:4" ht="13.2" x14ac:dyDescent="0.25">
      <c r="B158" s="92"/>
      <c r="C158" s="93"/>
      <c r="D158" s="92"/>
    </row>
    <row r="159" spans="2:4" ht="13.2" x14ac:dyDescent="0.25">
      <c r="B159" s="92"/>
      <c r="C159" s="93"/>
      <c r="D159" s="92"/>
    </row>
    <row r="160" spans="2:4" ht="13.2" x14ac:dyDescent="0.25">
      <c r="B160" s="92"/>
      <c r="C160" s="93"/>
      <c r="D160" s="92"/>
    </row>
    <row r="161" spans="2:4" ht="13.2" x14ac:dyDescent="0.25">
      <c r="B161" s="92"/>
      <c r="C161" s="93"/>
      <c r="D161" s="92"/>
    </row>
    <row r="162" spans="2:4" ht="13.2" x14ac:dyDescent="0.25">
      <c r="B162" s="92"/>
      <c r="C162" s="93"/>
      <c r="D162" s="92"/>
    </row>
    <row r="163" spans="2:4" ht="13.2" x14ac:dyDescent="0.25">
      <c r="B163" s="92"/>
      <c r="C163" s="93"/>
      <c r="D163" s="92"/>
    </row>
    <row r="164" spans="2:4" ht="13.2" x14ac:dyDescent="0.25">
      <c r="B164" s="92"/>
      <c r="C164" s="93"/>
      <c r="D164" s="92"/>
    </row>
    <row r="165" spans="2:4" ht="13.2" x14ac:dyDescent="0.25">
      <c r="B165" s="92"/>
      <c r="C165" s="93"/>
      <c r="D165" s="92"/>
    </row>
    <row r="166" spans="2:4" ht="13.2" x14ac:dyDescent="0.25">
      <c r="B166" s="92"/>
      <c r="C166" s="93"/>
      <c r="D166" s="92"/>
    </row>
    <row r="167" spans="2:4" ht="13.2" x14ac:dyDescent="0.25">
      <c r="B167" s="92"/>
      <c r="C167" s="93"/>
      <c r="D167" s="92"/>
    </row>
    <row r="168" spans="2:4" ht="13.2" x14ac:dyDescent="0.25">
      <c r="B168" s="92"/>
      <c r="C168" s="93"/>
      <c r="D168" s="92"/>
    </row>
    <row r="169" spans="2:4" ht="13.2" x14ac:dyDescent="0.25">
      <c r="B169" s="92"/>
      <c r="C169" s="93"/>
      <c r="D169" s="92"/>
    </row>
    <row r="170" spans="2:4" ht="13.2" x14ac:dyDescent="0.25">
      <c r="B170" s="92"/>
      <c r="C170" s="93"/>
      <c r="D170" s="92"/>
    </row>
    <row r="171" spans="2:4" ht="13.2" x14ac:dyDescent="0.25">
      <c r="B171" s="92"/>
      <c r="C171" s="93"/>
      <c r="D171" s="92"/>
    </row>
    <row r="172" spans="2:4" ht="13.2" x14ac:dyDescent="0.25">
      <c r="B172" s="92"/>
      <c r="C172" s="93"/>
      <c r="D172" s="92"/>
    </row>
    <row r="173" spans="2:4" ht="13.2" x14ac:dyDescent="0.25">
      <c r="B173" s="92"/>
      <c r="C173" s="93"/>
      <c r="D173" s="92"/>
    </row>
    <row r="174" spans="2:4" ht="13.2" x14ac:dyDescent="0.25">
      <c r="B174" s="92"/>
      <c r="C174" s="93"/>
      <c r="D174" s="92"/>
    </row>
    <row r="175" spans="2:4" ht="13.2" x14ac:dyDescent="0.25">
      <c r="B175" s="92"/>
      <c r="C175" s="93"/>
      <c r="D175" s="92"/>
    </row>
    <row r="176" spans="2:4" ht="13.2" x14ac:dyDescent="0.25">
      <c r="B176" s="92"/>
      <c r="C176" s="93"/>
      <c r="D176" s="92"/>
    </row>
    <row r="177" spans="2:4" ht="13.2" x14ac:dyDescent="0.25">
      <c r="B177" s="92"/>
      <c r="C177" s="93"/>
      <c r="D177" s="92"/>
    </row>
    <row r="178" spans="2:4" ht="13.2" x14ac:dyDescent="0.25">
      <c r="B178" s="92"/>
      <c r="C178" s="93"/>
      <c r="D178" s="92"/>
    </row>
    <row r="179" spans="2:4" ht="13.2" x14ac:dyDescent="0.25">
      <c r="B179" s="92"/>
      <c r="C179" s="93"/>
      <c r="D179" s="92"/>
    </row>
    <row r="180" spans="2:4" ht="13.2" x14ac:dyDescent="0.25">
      <c r="B180" s="92"/>
      <c r="C180" s="93"/>
      <c r="D180" s="92"/>
    </row>
    <row r="181" spans="2:4" ht="13.2" x14ac:dyDescent="0.25">
      <c r="B181" s="92"/>
      <c r="C181" s="93"/>
      <c r="D181" s="92"/>
    </row>
    <row r="182" spans="2:4" ht="13.2" x14ac:dyDescent="0.25">
      <c r="B182" s="92"/>
      <c r="C182" s="93"/>
      <c r="D182" s="92"/>
    </row>
    <row r="183" spans="2:4" ht="13.2" x14ac:dyDescent="0.25">
      <c r="B183" s="92"/>
      <c r="C183" s="93"/>
      <c r="D183" s="92"/>
    </row>
    <row r="184" spans="2:4" ht="13.2" x14ac:dyDescent="0.25">
      <c r="B184" s="92"/>
      <c r="C184" s="93"/>
      <c r="D184" s="92"/>
    </row>
    <row r="185" spans="2:4" ht="13.2" x14ac:dyDescent="0.25">
      <c r="B185" s="92"/>
      <c r="C185" s="93"/>
      <c r="D185" s="92"/>
    </row>
    <row r="186" spans="2:4" ht="13.2" x14ac:dyDescent="0.25">
      <c r="B186" s="92"/>
      <c r="C186" s="93"/>
      <c r="D186" s="92"/>
    </row>
    <row r="187" spans="2:4" ht="13.2" x14ac:dyDescent="0.25">
      <c r="B187" s="92"/>
      <c r="C187" s="93"/>
      <c r="D187" s="92"/>
    </row>
    <row r="188" spans="2:4" ht="13.2" x14ac:dyDescent="0.25">
      <c r="B188" s="92"/>
      <c r="C188" s="93"/>
      <c r="D188" s="92"/>
    </row>
    <row r="189" spans="2:4" ht="13.2" x14ac:dyDescent="0.25">
      <c r="B189" s="92"/>
      <c r="C189" s="93"/>
      <c r="D189" s="92"/>
    </row>
    <row r="190" spans="2:4" ht="13.2" x14ac:dyDescent="0.25">
      <c r="B190" s="92"/>
      <c r="C190" s="93"/>
      <c r="D190" s="92"/>
    </row>
    <row r="191" spans="2:4" ht="13.2" x14ac:dyDescent="0.25">
      <c r="B191" s="92"/>
      <c r="C191" s="93"/>
      <c r="D191" s="92"/>
    </row>
    <row r="192" spans="2:4" ht="13.2" x14ac:dyDescent="0.25">
      <c r="B192" s="92"/>
      <c r="C192" s="93"/>
      <c r="D192" s="92"/>
    </row>
    <row r="193" spans="2:4" ht="13.2" x14ac:dyDescent="0.25">
      <c r="B193" s="92"/>
      <c r="C193" s="93"/>
      <c r="D193" s="92"/>
    </row>
    <row r="194" spans="2:4" ht="13.2" x14ac:dyDescent="0.25">
      <c r="B194" s="92"/>
      <c r="C194" s="93"/>
      <c r="D194" s="92"/>
    </row>
    <row r="195" spans="2:4" ht="13.2" x14ac:dyDescent="0.25">
      <c r="B195" s="92"/>
      <c r="C195" s="93"/>
      <c r="D195" s="92"/>
    </row>
    <row r="196" spans="2:4" ht="13.2" x14ac:dyDescent="0.25">
      <c r="B196" s="92"/>
      <c r="C196" s="93"/>
      <c r="D196" s="92"/>
    </row>
    <row r="197" spans="2:4" ht="13.2" x14ac:dyDescent="0.25">
      <c r="B197" s="92"/>
      <c r="C197" s="93"/>
      <c r="D197" s="92"/>
    </row>
    <row r="198" spans="2:4" ht="13.2" x14ac:dyDescent="0.25">
      <c r="B198" s="92"/>
      <c r="C198" s="93"/>
      <c r="D198" s="92"/>
    </row>
    <row r="199" spans="2:4" ht="13.2" x14ac:dyDescent="0.25">
      <c r="B199" s="92"/>
      <c r="C199" s="93"/>
      <c r="D199" s="92"/>
    </row>
    <row r="200" spans="2:4" ht="13.2" x14ac:dyDescent="0.25">
      <c r="B200" s="92"/>
      <c r="C200" s="93"/>
      <c r="D200" s="92"/>
    </row>
    <row r="201" spans="2:4" ht="13.2" x14ac:dyDescent="0.25">
      <c r="B201" s="92"/>
      <c r="C201" s="93"/>
      <c r="D201" s="92"/>
    </row>
    <row r="202" spans="2:4" ht="13.2" x14ac:dyDescent="0.25">
      <c r="B202" s="92"/>
      <c r="C202" s="93"/>
      <c r="D202" s="92"/>
    </row>
    <row r="203" spans="2:4" ht="13.2" x14ac:dyDescent="0.25">
      <c r="B203" s="92"/>
      <c r="C203" s="93"/>
      <c r="D203" s="92"/>
    </row>
    <row r="204" spans="2:4" ht="13.2" x14ac:dyDescent="0.25">
      <c r="B204" s="92"/>
      <c r="C204" s="93"/>
      <c r="D204" s="92"/>
    </row>
    <row r="205" spans="2:4" ht="13.2" x14ac:dyDescent="0.25">
      <c r="B205" s="92"/>
      <c r="C205" s="93"/>
      <c r="D205" s="92"/>
    </row>
    <row r="206" spans="2:4" ht="13.2" x14ac:dyDescent="0.25">
      <c r="B206" s="92"/>
      <c r="C206" s="93"/>
      <c r="D206" s="92"/>
    </row>
    <row r="207" spans="2:4" ht="13.2" x14ac:dyDescent="0.25">
      <c r="B207" s="92"/>
      <c r="C207" s="93"/>
      <c r="D207" s="92"/>
    </row>
    <row r="208" spans="2:4" ht="13.2" x14ac:dyDescent="0.25">
      <c r="B208" s="92"/>
      <c r="C208" s="93"/>
      <c r="D208" s="92"/>
    </row>
    <row r="209" spans="2:4" ht="13.2" x14ac:dyDescent="0.25">
      <c r="B209" s="92"/>
      <c r="C209" s="93"/>
      <c r="D209" s="92"/>
    </row>
    <row r="210" spans="2:4" ht="13.2" x14ac:dyDescent="0.25">
      <c r="B210" s="92"/>
      <c r="C210" s="93"/>
      <c r="D210" s="92"/>
    </row>
    <row r="211" spans="2:4" ht="13.2" x14ac:dyDescent="0.25">
      <c r="B211" s="92"/>
      <c r="C211" s="93"/>
      <c r="D211" s="92"/>
    </row>
    <row r="212" spans="2:4" ht="13.2" x14ac:dyDescent="0.25">
      <c r="B212" s="92"/>
      <c r="C212" s="93"/>
      <c r="D212" s="92"/>
    </row>
    <row r="213" spans="2:4" ht="13.2" x14ac:dyDescent="0.25">
      <c r="B213" s="92"/>
      <c r="C213" s="93"/>
      <c r="D213" s="92"/>
    </row>
    <row r="214" spans="2:4" ht="13.2" x14ac:dyDescent="0.25">
      <c r="B214" s="92"/>
      <c r="C214" s="93"/>
      <c r="D214" s="92"/>
    </row>
    <row r="215" spans="2:4" ht="13.2" x14ac:dyDescent="0.25">
      <c r="B215" s="92"/>
      <c r="C215" s="93"/>
      <c r="D215" s="92"/>
    </row>
    <row r="216" spans="2:4" ht="13.2" x14ac:dyDescent="0.25">
      <c r="B216" s="92"/>
      <c r="C216" s="93"/>
      <c r="D216" s="92"/>
    </row>
    <row r="217" spans="2:4" ht="13.2" x14ac:dyDescent="0.25">
      <c r="B217" s="92"/>
      <c r="C217" s="93"/>
      <c r="D217" s="92"/>
    </row>
    <row r="218" spans="2:4" ht="13.2" x14ac:dyDescent="0.25">
      <c r="B218" s="92"/>
      <c r="C218" s="93"/>
      <c r="D218" s="92"/>
    </row>
    <row r="219" spans="2:4" ht="13.2" x14ac:dyDescent="0.25">
      <c r="B219" s="92"/>
      <c r="C219" s="93"/>
      <c r="D219" s="92"/>
    </row>
    <row r="220" spans="2:4" ht="13.2" x14ac:dyDescent="0.25">
      <c r="B220" s="92"/>
      <c r="C220" s="93"/>
      <c r="D220" s="92"/>
    </row>
    <row r="221" spans="2:4" ht="13.2" x14ac:dyDescent="0.25">
      <c r="B221" s="92"/>
      <c r="C221" s="93"/>
      <c r="D221" s="92"/>
    </row>
    <row r="222" spans="2:4" ht="13.2" x14ac:dyDescent="0.25">
      <c r="B222" s="92"/>
      <c r="C222" s="93"/>
      <c r="D222" s="92"/>
    </row>
    <row r="223" spans="2:4" ht="13.2" x14ac:dyDescent="0.25">
      <c r="B223" s="92"/>
      <c r="C223" s="93"/>
      <c r="D223" s="92"/>
    </row>
    <row r="224" spans="2:4" ht="13.2" x14ac:dyDescent="0.25">
      <c r="B224" s="92"/>
      <c r="C224" s="93"/>
      <c r="D224" s="92"/>
    </row>
    <row r="225" spans="2:4" ht="13.2" x14ac:dyDescent="0.25">
      <c r="B225" s="92"/>
      <c r="C225" s="93"/>
      <c r="D225" s="92"/>
    </row>
    <row r="226" spans="2:4" ht="13.2" x14ac:dyDescent="0.25">
      <c r="B226" s="92"/>
      <c r="C226" s="93"/>
      <c r="D226" s="92"/>
    </row>
    <row r="227" spans="2:4" ht="13.2" x14ac:dyDescent="0.25">
      <c r="B227" s="92"/>
      <c r="C227" s="93"/>
      <c r="D227" s="92"/>
    </row>
    <row r="228" spans="2:4" ht="13.2" x14ac:dyDescent="0.25">
      <c r="B228" s="92"/>
      <c r="C228" s="93"/>
      <c r="D228" s="92"/>
    </row>
    <row r="229" spans="2:4" ht="13.2" x14ac:dyDescent="0.25">
      <c r="B229" s="92"/>
      <c r="C229" s="93"/>
      <c r="D229" s="92"/>
    </row>
    <row r="230" spans="2:4" ht="13.2" x14ac:dyDescent="0.25">
      <c r="B230" s="92"/>
      <c r="C230" s="93"/>
      <c r="D230" s="92"/>
    </row>
    <row r="231" spans="2:4" ht="13.2" x14ac:dyDescent="0.25">
      <c r="B231" s="92"/>
      <c r="C231" s="93"/>
      <c r="D231" s="92"/>
    </row>
    <row r="232" spans="2:4" ht="13.2" x14ac:dyDescent="0.25">
      <c r="B232" s="92"/>
      <c r="C232" s="93"/>
      <c r="D232" s="92"/>
    </row>
    <row r="233" spans="2:4" ht="13.2" x14ac:dyDescent="0.25">
      <c r="B233" s="92"/>
      <c r="C233" s="93"/>
      <c r="D233" s="92"/>
    </row>
    <row r="234" spans="2:4" ht="13.2" x14ac:dyDescent="0.25">
      <c r="B234" s="92"/>
      <c r="C234" s="93"/>
      <c r="D234" s="92"/>
    </row>
    <row r="235" spans="2:4" ht="13.2" x14ac:dyDescent="0.25">
      <c r="B235" s="92"/>
      <c r="C235" s="93"/>
      <c r="D235" s="92"/>
    </row>
    <row r="236" spans="2:4" ht="13.2" x14ac:dyDescent="0.25">
      <c r="B236" s="92"/>
      <c r="C236" s="93"/>
      <c r="D236" s="92"/>
    </row>
    <row r="237" spans="2:4" ht="13.2" x14ac:dyDescent="0.25">
      <c r="B237" s="92"/>
      <c r="C237" s="93"/>
      <c r="D237" s="92"/>
    </row>
    <row r="238" spans="2:4" ht="13.2" x14ac:dyDescent="0.25">
      <c r="B238" s="92"/>
      <c r="C238" s="93"/>
      <c r="D238" s="92"/>
    </row>
    <row r="239" spans="2:4" ht="13.2" x14ac:dyDescent="0.25">
      <c r="B239" s="92"/>
      <c r="C239" s="93"/>
      <c r="D239" s="92"/>
    </row>
    <row r="240" spans="2:4" ht="13.2" x14ac:dyDescent="0.25">
      <c r="B240" s="92"/>
      <c r="C240" s="93"/>
      <c r="D240" s="92"/>
    </row>
    <row r="241" spans="2:4" ht="13.2" x14ac:dyDescent="0.25">
      <c r="B241" s="92"/>
      <c r="C241" s="93"/>
      <c r="D241" s="92"/>
    </row>
    <row r="242" spans="2:4" ht="13.2" x14ac:dyDescent="0.25">
      <c r="B242" s="92"/>
      <c r="C242" s="93"/>
      <c r="D242" s="92"/>
    </row>
    <row r="243" spans="2:4" ht="13.2" x14ac:dyDescent="0.25">
      <c r="B243" s="92"/>
      <c r="C243" s="93"/>
      <c r="D243" s="92"/>
    </row>
    <row r="244" spans="2:4" ht="13.2" x14ac:dyDescent="0.25">
      <c r="B244" s="92"/>
      <c r="C244" s="93"/>
      <c r="D244" s="92"/>
    </row>
    <row r="245" spans="2:4" ht="13.2" x14ac:dyDescent="0.25">
      <c r="B245" s="92"/>
      <c r="C245" s="93"/>
      <c r="D245" s="92"/>
    </row>
    <row r="246" spans="2:4" ht="13.2" x14ac:dyDescent="0.25">
      <c r="B246" s="92"/>
      <c r="C246" s="93"/>
      <c r="D246" s="92"/>
    </row>
    <row r="247" spans="2:4" ht="13.2" x14ac:dyDescent="0.25">
      <c r="B247" s="92"/>
      <c r="C247" s="93"/>
      <c r="D247" s="92"/>
    </row>
    <row r="248" spans="2:4" ht="13.2" x14ac:dyDescent="0.25">
      <c r="B248" s="92"/>
      <c r="C248" s="93"/>
      <c r="D248" s="92"/>
    </row>
    <row r="249" spans="2:4" ht="13.2" x14ac:dyDescent="0.25">
      <c r="B249" s="92"/>
      <c r="C249" s="93"/>
      <c r="D249" s="92"/>
    </row>
    <row r="250" spans="2:4" ht="13.2" x14ac:dyDescent="0.25">
      <c r="B250" s="92"/>
      <c r="C250" s="93"/>
      <c r="D250" s="92"/>
    </row>
    <row r="251" spans="2:4" ht="13.2" x14ac:dyDescent="0.25">
      <c r="B251" s="92"/>
      <c r="C251" s="93"/>
      <c r="D251" s="92"/>
    </row>
    <row r="252" spans="2:4" ht="13.2" x14ac:dyDescent="0.25">
      <c r="B252" s="92"/>
      <c r="C252" s="93"/>
      <c r="D252" s="92"/>
    </row>
    <row r="253" spans="2:4" ht="13.2" x14ac:dyDescent="0.25">
      <c r="B253" s="92"/>
      <c r="C253" s="93"/>
      <c r="D253" s="92"/>
    </row>
    <row r="254" spans="2:4" ht="13.2" x14ac:dyDescent="0.25">
      <c r="B254" s="92"/>
      <c r="C254" s="93"/>
      <c r="D254" s="92"/>
    </row>
    <row r="255" spans="2:4" ht="13.2" x14ac:dyDescent="0.25">
      <c r="B255" s="92"/>
      <c r="C255" s="93"/>
      <c r="D255" s="92"/>
    </row>
    <row r="256" spans="2:4" ht="13.2" x14ac:dyDescent="0.25">
      <c r="B256" s="92"/>
      <c r="C256" s="93"/>
      <c r="D256" s="92"/>
    </row>
    <row r="257" spans="2:4" ht="13.2" x14ac:dyDescent="0.25">
      <c r="B257" s="92"/>
      <c r="C257" s="93"/>
      <c r="D257" s="92"/>
    </row>
    <row r="258" spans="2:4" ht="13.2" x14ac:dyDescent="0.25">
      <c r="B258" s="92"/>
      <c r="C258" s="93"/>
      <c r="D258" s="92"/>
    </row>
    <row r="259" spans="2:4" ht="13.2" x14ac:dyDescent="0.25">
      <c r="B259" s="92"/>
      <c r="C259" s="93"/>
      <c r="D259" s="92"/>
    </row>
    <row r="260" spans="2:4" ht="13.2" x14ac:dyDescent="0.25">
      <c r="B260" s="92"/>
      <c r="C260" s="93"/>
      <c r="D260" s="92"/>
    </row>
    <row r="261" spans="2:4" ht="13.2" x14ac:dyDescent="0.25">
      <c r="B261" s="92"/>
      <c r="C261" s="93"/>
      <c r="D261" s="92"/>
    </row>
    <row r="262" spans="2:4" ht="13.2" x14ac:dyDescent="0.25">
      <c r="B262" s="92"/>
      <c r="C262" s="93"/>
      <c r="D262" s="92"/>
    </row>
    <row r="263" spans="2:4" ht="13.2" x14ac:dyDescent="0.25">
      <c r="B263" s="92"/>
      <c r="C263" s="93"/>
      <c r="D263" s="92"/>
    </row>
    <row r="264" spans="2:4" ht="13.2" x14ac:dyDescent="0.25">
      <c r="B264" s="92"/>
      <c r="C264" s="93"/>
      <c r="D264" s="92"/>
    </row>
    <row r="265" spans="2:4" ht="13.2" x14ac:dyDescent="0.25">
      <c r="B265" s="92"/>
      <c r="C265" s="93"/>
      <c r="D265" s="92"/>
    </row>
    <row r="266" spans="2:4" ht="13.2" x14ac:dyDescent="0.25">
      <c r="B266" s="92"/>
      <c r="C266" s="93"/>
      <c r="D266" s="92"/>
    </row>
    <row r="267" spans="2:4" ht="13.2" x14ac:dyDescent="0.25">
      <c r="B267" s="92"/>
      <c r="C267" s="93"/>
      <c r="D267" s="92"/>
    </row>
    <row r="268" spans="2:4" ht="13.2" x14ac:dyDescent="0.25">
      <c r="B268" s="92"/>
      <c r="C268" s="93"/>
      <c r="D268" s="92"/>
    </row>
    <row r="269" spans="2:4" ht="13.2" x14ac:dyDescent="0.25">
      <c r="B269" s="92"/>
      <c r="C269" s="93"/>
      <c r="D269" s="92"/>
    </row>
    <row r="270" spans="2:4" ht="13.2" x14ac:dyDescent="0.25">
      <c r="B270" s="92"/>
      <c r="C270" s="93"/>
      <c r="D270" s="92"/>
    </row>
    <row r="271" spans="2:4" ht="13.2" x14ac:dyDescent="0.25">
      <c r="B271" s="92"/>
      <c r="C271" s="93"/>
      <c r="D271" s="92"/>
    </row>
    <row r="272" spans="2:4" ht="13.2" x14ac:dyDescent="0.25">
      <c r="B272" s="92"/>
      <c r="C272" s="93"/>
      <c r="D272" s="92"/>
    </row>
    <row r="273" spans="2:4" ht="13.2" x14ac:dyDescent="0.25">
      <c r="B273" s="92"/>
      <c r="C273" s="93"/>
      <c r="D273" s="92"/>
    </row>
    <row r="274" spans="2:4" ht="13.2" x14ac:dyDescent="0.25">
      <c r="B274" s="92"/>
      <c r="C274" s="93"/>
      <c r="D274" s="92"/>
    </row>
    <row r="275" spans="2:4" ht="13.2" x14ac:dyDescent="0.25">
      <c r="B275" s="92"/>
      <c r="C275" s="93"/>
      <c r="D275" s="92"/>
    </row>
    <row r="276" spans="2:4" ht="13.2" x14ac:dyDescent="0.25">
      <c r="B276" s="92"/>
      <c r="C276" s="93"/>
      <c r="D276" s="92"/>
    </row>
    <row r="277" spans="2:4" ht="13.2" x14ac:dyDescent="0.25">
      <c r="B277" s="92"/>
      <c r="C277" s="93"/>
      <c r="D277" s="92"/>
    </row>
    <row r="278" spans="2:4" ht="13.2" x14ac:dyDescent="0.25">
      <c r="B278" s="92"/>
      <c r="C278" s="93"/>
      <c r="D278" s="92"/>
    </row>
    <row r="279" spans="2:4" ht="13.2" x14ac:dyDescent="0.25">
      <c r="B279" s="92"/>
      <c r="C279" s="93"/>
      <c r="D279" s="92"/>
    </row>
    <row r="280" spans="2:4" ht="13.2" x14ac:dyDescent="0.25">
      <c r="B280" s="92"/>
      <c r="C280" s="93"/>
      <c r="D280" s="92"/>
    </row>
    <row r="281" spans="2:4" ht="13.2" x14ac:dyDescent="0.25">
      <c r="B281" s="92"/>
      <c r="C281" s="93"/>
      <c r="D281" s="92"/>
    </row>
    <row r="282" spans="2:4" ht="13.2" x14ac:dyDescent="0.25">
      <c r="B282" s="92"/>
      <c r="C282" s="93"/>
      <c r="D282" s="92"/>
    </row>
    <row r="283" spans="2:4" ht="13.2" x14ac:dyDescent="0.25">
      <c r="B283" s="92"/>
      <c r="C283" s="93"/>
      <c r="D283" s="92"/>
    </row>
    <row r="284" spans="2:4" ht="13.2" x14ac:dyDescent="0.25">
      <c r="B284" s="92"/>
      <c r="C284" s="93"/>
      <c r="D284" s="92"/>
    </row>
    <row r="285" spans="2:4" ht="13.2" x14ac:dyDescent="0.25">
      <c r="B285" s="92"/>
      <c r="C285" s="93"/>
      <c r="D285" s="92"/>
    </row>
    <row r="286" spans="2:4" ht="13.2" x14ac:dyDescent="0.25">
      <c r="B286" s="92"/>
      <c r="C286" s="93"/>
      <c r="D286" s="92"/>
    </row>
    <row r="287" spans="2:4" ht="13.2" x14ac:dyDescent="0.25">
      <c r="B287" s="92"/>
      <c r="C287" s="93"/>
      <c r="D287" s="92"/>
    </row>
    <row r="288" spans="2:4" ht="13.2" x14ac:dyDescent="0.25">
      <c r="B288" s="92"/>
      <c r="C288" s="93"/>
      <c r="D288" s="92"/>
    </row>
    <row r="289" spans="2:4" ht="13.2" x14ac:dyDescent="0.25">
      <c r="B289" s="92"/>
      <c r="C289" s="93"/>
      <c r="D289" s="92"/>
    </row>
    <row r="290" spans="2:4" ht="13.2" x14ac:dyDescent="0.25">
      <c r="B290" s="92"/>
      <c r="C290" s="93"/>
      <c r="D290" s="92"/>
    </row>
    <row r="291" spans="2:4" ht="13.2" x14ac:dyDescent="0.25">
      <c r="B291" s="92"/>
      <c r="C291" s="93"/>
      <c r="D291" s="92"/>
    </row>
    <row r="292" spans="2:4" ht="13.2" x14ac:dyDescent="0.25">
      <c r="B292" s="92"/>
      <c r="C292" s="93"/>
      <c r="D292" s="92"/>
    </row>
    <row r="293" spans="2:4" ht="13.2" x14ac:dyDescent="0.25">
      <c r="B293" s="92"/>
      <c r="C293" s="93"/>
      <c r="D293" s="92"/>
    </row>
    <row r="294" spans="2:4" ht="13.2" x14ac:dyDescent="0.25">
      <c r="B294" s="92"/>
      <c r="C294" s="93"/>
      <c r="D294" s="92"/>
    </row>
    <row r="295" spans="2:4" ht="13.2" x14ac:dyDescent="0.25">
      <c r="B295" s="92"/>
      <c r="C295" s="93"/>
      <c r="D295" s="92"/>
    </row>
    <row r="296" spans="2:4" ht="13.2" x14ac:dyDescent="0.25">
      <c r="B296" s="92"/>
      <c r="C296" s="93"/>
      <c r="D296" s="92"/>
    </row>
    <row r="297" spans="2:4" ht="13.2" x14ac:dyDescent="0.25">
      <c r="B297" s="92"/>
      <c r="C297" s="93"/>
      <c r="D297" s="92"/>
    </row>
    <row r="298" spans="2:4" ht="13.2" x14ac:dyDescent="0.25">
      <c r="B298" s="92"/>
      <c r="C298" s="93"/>
      <c r="D298" s="92"/>
    </row>
    <row r="299" spans="2:4" ht="13.2" x14ac:dyDescent="0.25">
      <c r="B299" s="92"/>
      <c r="C299" s="93"/>
      <c r="D299" s="92"/>
    </row>
    <row r="300" spans="2:4" ht="13.2" x14ac:dyDescent="0.25">
      <c r="B300" s="92"/>
      <c r="C300" s="93"/>
      <c r="D300" s="92"/>
    </row>
    <row r="301" spans="2:4" ht="13.2" x14ac:dyDescent="0.25">
      <c r="B301" s="92"/>
      <c r="C301" s="93"/>
      <c r="D301" s="92"/>
    </row>
    <row r="302" spans="2:4" ht="13.2" x14ac:dyDescent="0.25">
      <c r="B302" s="92"/>
      <c r="C302" s="93"/>
      <c r="D302" s="92"/>
    </row>
    <row r="303" spans="2:4" ht="13.2" x14ac:dyDescent="0.25">
      <c r="B303" s="92"/>
      <c r="C303" s="93"/>
      <c r="D303" s="92"/>
    </row>
    <row r="304" spans="2:4" ht="13.2" x14ac:dyDescent="0.25">
      <c r="B304" s="92"/>
      <c r="C304" s="93"/>
      <c r="D304" s="92"/>
    </row>
    <row r="305" spans="2:4" ht="13.2" x14ac:dyDescent="0.25">
      <c r="B305" s="92"/>
      <c r="C305" s="93"/>
      <c r="D305" s="92"/>
    </row>
    <row r="306" spans="2:4" ht="13.2" x14ac:dyDescent="0.25">
      <c r="B306" s="92"/>
      <c r="C306" s="93"/>
      <c r="D306" s="92"/>
    </row>
    <row r="307" spans="2:4" ht="13.2" x14ac:dyDescent="0.25">
      <c r="B307" s="92"/>
      <c r="C307" s="93"/>
      <c r="D307" s="92"/>
    </row>
    <row r="308" spans="2:4" ht="13.2" x14ac:dyDescent="0.25">
      <c r="B308" s="92"/>
      <c r="C308" s="93"/>
      <c r="D308" s="92"/>
    </row>
    <row r="309" spans="2:4" ht="13.2" x14ac:dyDescent="0.25">
      <c r="B309" s="92"/>
      <c r="C309" s="93"/>
      <c r="D309" s="92"/>
    </row>
    <row r="310" spans="2:4" ht="13.2" x14ac:dyDescent="0.25">
      <c r="B310" s="92"/>
      <c r="C310" s="93"/>
      <c r="D310" s="92"/>
    </row>
    <row r="311" spans="2:4" ht="13.2" x14ac:dyDescent="0.25">
      <c r="B311" s="92"/>
      <c r="C311" s="93"/>
      <c r="D311" s="92"/>
    </row>
    <row r="312" spans="2:4" ht="13.2" x14ac:dyDescent="0.25">
      <c r="B312" s="92"/>
      <c r="C312" s="93"/>
      <c r="D312" s="92"/>
    </row>
    <row r="313" spans="2:4" ht="13.2" x14ac:dyDescent="0.25">
      <c r="B313" s="92"/>
      <c r="C313" s="93"/>
      <c r="D313" s="92"/>
    </row>
    <row r="314" spans="2:4" ht="13.2" x14ac:dyDescent="0.25">
      <c r="B314" s="92"/>
      <c r="C314" s="93"/>
      <c r="D314" s="92"/>
    </row>
    <row r="315" spans="2:4" ht="13.2" x14ac:dyDescent="0.25">
      <c r="B315" s="92"/>
      <c r="C315" s="93"/>
      <c r="D315" s="92"/>
    </row>
    <row r="316" spans="2:4" ht="13.2" x14ac:dyDescent="0.25">
      <c r="B316" s="92"/>
      <c r="C316" s="93"/>
      <c r="D316" s="92"/>
    </row>
    <row r="317" spans="2:4" ht="13.2" x14ac:dyDescent="0.25">
      <c r="B317" s="92"/>
      <c r="C317" s="93"/>
      <c r="D317" s="92"/>
    </row>
    <row r="318" spans="2:4" ht="13.2" x14ac:dyDescent="0.25">
      <c r="B318" s="92"/>
      <c r="C318" s="93"/>
      <c r="D318" s="92"/>
    </row>
    <row r="319" spans="2:4" ht="13.2" x14ac:dyDescent="0.25">
      <c r="B319" s="92"/>
      <c r="C319" s="93"/>
      <c r="D319" s="92"/>
    </row>
    <row r="320" spans="2:4" ht="13.2" x14ac:dyDescent="0.25">
      <c r="B320" s="92"/>
      <c r="C320" s="93"/>
      <c r="D320" s="92"/>
    </row>
    <row r="321" spans="2:4" ht="13.2" x14ac:dyDescent="0.25">
      <c r="B321" s="92"/>
      <c r="C321" s="93"/>
      <c r="D321" s="92"/>
    </row>
    <row r="322" spans="2:4" ht="13.2" x14ac:dyDescent="0.25">
      <c r="B322" s="92"/>
      <c r="C322" s="93"/>
      <c r="D322" s="92"/>
    </row>
    <row r="323" spans="2:4" ht="13.2" x14ac:dyDescent="0.25">
      <c r="B323" s="92"/>
      <c r="C323" s="93"/>
      <c r="D323" s="92"/>
    </row>
    <row r="324" spans="2:4" ht="13.2" x14ac:dyDescent="0.25">
      <c r="B324" s="92"/>
      <c r="C324" s="93"/>
      <c r="D324" s="92"/>
    </row>
    <row r="325" spans="2:4" ht="13.2" x14ac:dyDescent="0.25">
      <c r="B325" s="92"/>
      <c r="C325" s="93"/>
      <c r="D325" s="92"/>
    </row>
    <row r="326" spans="2:4" ht="13.2" x14ac:dyDescent="0.25">
      <c r="B326" s="92"/>
      <c r="C326" s="93"/>
      <c r="D326" s="92"/>
    </row>
    <row r="327" spans="2:4" ht="13.2" x14ac:dyDescent="0.25">
      <c r="B327" s="92"/>
      <c r="C327" s="93"/>
      <c r="D327" s="92"/>
    </row>
    <row r="328" spans="2:4" ht="13.2" x14ac:dyDescent="0.25">
      <c r="B328" s="92"/>
      <c r="C328" s="93"/>
      <c r="D328" s="92"/>
    </row>
    <row r="329" spans="2:4" ht="13.2" x14ac:dyDescent="0.25">
      <c r="B329" s="92"/>
      <c r="C329" s="93"/>
      <c r="D329" s="92"/>
    </row>
    <row r="330" spans="2:4" ht="13.2" x14ac:dyDescent="0.25">
      <c r="B330" s="92"/>
      <c r="C330" s="93"/>
      <c r="D330" s="92"/>
    </row>
    <row r="331" spans="2:4" ht="13.2" x14ac:dyDescent="0.25">
      <c r="B331" s="92"/>
      <c r="C331" s="93"/>
      <c r="D331" s="92"/>
    </row>
    <row r="332" spans="2:4" ht="13.2" x14ac:dyDescent="0.25">
      <c r="B332" s="92"/>
      <c r="C332" s="93"/>
      <c r="D332" s="92"/>
    </row>
    <row r="333" spans="2:4" ht="13.2" x14ac:dyDescent="0.25">
      <c r="B333" s="92"/>
      <c r="C333" s="93"/>
      <c r="D333" s="92"/>
    </row>
    <row r="334" spans="2:4" ht="13.2" x14ac:dyDescent="0.25">
      <c r="B334" s="92"/>
      <c r="C334" s="93"/>
      <c r="D334" s="92"/>
    </row>
    <row r="335" spans="2:4" ht="13.2" x14ac:dyDescent="0.25">
      <c r="B335" s="92"/>
      <c r="C335" s="93"/>
      <c r="D335" s="92"/>
    </row>
    <row r="336" spans="2:4" ht="13.2" x14ac:dyDescent="0.25">
      <c r="B336" s="92"/>
      <c r="C336" s="93"/>
      <c r="D336" s="92"/>
    </row>
    <row r="337" spans="2:4" ht="13.2" x14ac:dyDescent="0.25">
      <c r="B337" s="92"/>
      <c r="C337" s="93"/>
      <c r="D337" s="92"/>
    </row>
    <row r="338" spans="2:4" ht="13.2" x14ac:dyDescent="0.25">
      <c r="B338" s="92"/>
      <c r="C338" s="93"/>
      <c r="D338" s="92"/>
    </row>
    <row r="339" spans="2:4" ht="13.2" x14ac:dyDescent="0.25">
      <c r="B339" s="92"/>
      <c r="C339" s="93"/>
      <c r="D339" s="92"/>
    </row>
    <row r="340" spans="2:4" ht="13.2" x14ac:dyDescent="0.25">
      <c r="B340" s="92"/>
      <c r="C340" s="93"/>
      <c r="D340" s="92"/>
    </row>
    <row r="341" spans="2:4" ht="13.2" x14ac:dyDescent="0.25">
      <c r="B341" s="92"/>
      <c r="C341" s="93"/>
      <c r="D341" s="92"/>
    </row>
    <row r="342" spans="2:4" ht="13.2" x14ac:dyDescent="0.25">
      <c r="B342" s="92"/>
      <c r="C342" s="93"/>
      <c r="D342" s="92"/>
    </row>
    <row r="343" spans="2:4" ht="13.2" x14ac:dyDescent="0.25">
      <c r="B343" s="92"/>
      <c r="C343" s="93"/>
      <c r="D343" s="92"/>
    </row>
    <row r="344" spans="2:4" ht="13.2" x14ac:dyDescent="0.25">
      <c r="B344" s="92"/>
      <c r="C344" s="93"/>
      <c r="D344" s="92"/>
    </row>
    <row r="345" spans="2:4" ht="13.2" x14ac:dyDescent="0.25">
      <c r="B345" s="92"/>
      <c r="C345" s="93"/>
      <c r="D345" s="92"/>
    </row>
    <row r="346" spans="2:4" ht="13.2" x14ac:dyDescent="0.25">
      <c r="B346" s="92"/>
      <c r="C346" s="93"/>
      <c r="D346" s="92"/>
    </row>
    <row r="347" spans="2:4" ht="13.2" x14ac:dyDescent="0.25">
      <c r="B347" s="92"/>
      <c r="C347" s="93"/>
      <c r="D347" s="92"/>
    </row>
    <row r="348" spans="2:4" ht="13.2" x14ac:dyDescent="0.25">
      <c r="B348" s="92"/>
      <c r="C348" s="93"/>
      <c r="D348" s="92"/>
    </row>
    <row r="349" spans="2:4" ht="13.2" x14ac:dyDescent="0.25">
      <c r="B349" s="92"/>
      <c r="C349" s="93"/>
      <c r="D349" s="92"/>
    </row>
    <row r="350" spans="2:4" ht="13.2" x14ac:dyDescent="0.25">
      <c r="B350" s="92"/>
      <c r="C350" s="93"/>
      <c r="D350" s="92"/>
    </row>
    <row r="351" spans="2:4" ht="13.2" x14ac:dyDescent="0.25">
      <c r="B351" s="92"/>
      <c r="C351" s="93"/>
      <c r="D351" s="92"/>
    </row>
    <row r="352" spans="2:4" ht="13.2" x14ac:dyDescent="0.25">
      <c r="B352" s="92"/>
      <c r="C352" s="93"/>
      <c r="D352" s="92"/>
    </row>
    <row r="353" spans="2:4" ht="13.2" x14ac:dyDescent="0.25">
      <c r="B353" s="92"/>
      <c r="C353" s="93"/>
      <c r="D353" s="92"/>
    </row>
    <row r="354" spans="2:4" ht="13.2" x14ac:dyDescent="0.25">
      <c r="B354" s="92"/>
      <c r="C354" s="93"/>
      <c r="D354" s="92"/>
    </row>
    <row r="355" spans="2:4" ht="13.2" x14ac:dyDescent="0.25">
      <c r="B355" s="92"/>
      <c r="C355" s="93"/>
      <c r="D355" s="92"/>
    </row>
    <row r="356" spans="2:4" ht="13.2" x14ac:dyDescent="0.25">
      <c r="B356" s="92"/>
      <c r="C356" s="93"/>
      <c r="D356" s="92"/>
    </row>
    <row r="357" spans="2:4" ht="13.2" x14ac:dyDescent="0.25">
      <c r="B357" s="92"/>
      <c r="C357" s="93"/>
      <c r="D357" s="92"/>
    </row>
    <row r="358" spans="2:4" ht="13.2" x14ac:dyDescent="0.25">
      <c r="B358" s="92"/>
      <c r="C358" s="93"/>
      <c r="D358" s="92"/>
    </row>
    <row r="359" spans="2:4" ht="13.2" x14ac:dyDescent="0.25">
      <c r="B359" s="92"/>
      <c r="C359" s="93"/>
      <c r="D359" s="92"/>
    </row>
    <row r="360" spans="2:4" ht="13.2" x14ac:dyDescent="0.25">
      <c r="B360" s="92"/>
      <c r="C360" s="93"/>
      <c r="D360" s="92"/>
    </row>
    <row r="361" spans="2:4" ht="13.2" x14ac:dyDescent="0.25">
      <c r="B361" s="92"/>
      <c r="C361" s="93"/>
      <c r="D361" s="92"/>
    </row>
    <row r="362" spans="2:4" ht="13.2" x14ac:dyDescent="0.25">
      <c r="B362" s="92"/>
      <c r="C362" s="93"/>
      <c r="D362" s="92"/>
    </row>
    <row r="363" spans="2:4" ht="13.2" x14ac:dyDescent="0.25">
      <c r="B363" s="92"/>
      <c r="C363" s="93"/>
      <c r="D363" s="92"/>
    </row>
    <row r="364" spans="2:4" ht="13.2" x14ac:dyDescent="0.25">
      <c r="B364" s="92"/>
      <c r="C364" s="93"/>
      <c r="D364" s="92"/>
    </row>
    <row r="365" spans="2:4" ht="13.2" x14ac:dyDescent="0.25">
      <c r="B365" s="92"/>
      <c r="C365" s="93"/>
      <c r="D365" s="92"/>
    </row>
    <row r="366" spans="2:4" ht="13.2" x14ac:dyDescent="0.25">
      <c r="B366" s="92"/>
      <c r="C366" s="93"/>
      <c r="D366" s="92"/>
    </row>
    <row r="367" spans="2:4" ht="13.2" x14ac:dyDescent="0.25">
      <c r="B367" s="92"/>
      <c r="C367" s="93"/>
      <c r="D367" s="92"/>
    </row>
    <row r="368" spans="2:4" ht="13.2" x14ac:dyDescent="0.25">
      <c r="B368" s="92"/>
      <c r="C368" s="93"/>
      <c r="D368" s="92"/>
    </row>
    <row r="369" spans="2:4" ht="13.2" x14ac:dyDescent="0.25">
      <c r="B369" s="92"/>
      <c r="C369" s="93"/>
      <c r="D369" s="92"/>
    </row>
    <row r="370" spans="2:4" ht="13.2" x14ac:dyDescent="0.25">
      <c r="B370" s="92"/>
      <c r="C370" s="93"/>
      <c r="D370" s="92"/>
    </row>
    <row r="371" spans="2:4" ht="13.2" x14ac:dyDescent="0.25">
      <c r="B371" s="92"/>
      <c r="C371" s="93"/>
      <c r="D371" s="92"/>
    </row>
    <row r="372" spans="2:4" ht="13.2" x14ac:dyDescent="0.25">
      <c r="B372" s="92"/>
      <c r="C372" s="93"/>
      <c r="D372" s="92"/>
    </row>
    <row r="373" spans="2:4" ht="13.2" x14ac:dyDescent="0.25">
      <c r="B373" s="92"/>
      <c r="C373" s="93"/>
      <c r="D373" s="92"/>
    </row>
    <row r="374" spans="2:4" ht="13.2" x14ac:dyDescent="0.25">
      <c r="B374" s="92"/>
      <c r="C374" s="93"/>
      <c r="D374" s="92"/>
    </row>
    <row r="375" spans="2:4" ht="13.2" x14ac:dyDescent="0.25">
      <c r="B375" s="92"/>
      <c r="C375" s="93"/>
      <c r="D375" s="92"/>
    </row>
    <row r="376" spans="2:4" ht="13.2" x14ac:dyDescent="0.25">
      <c r="B376" s="92"/>
      <c r="C376" s="93"/>
      <c r="D376" s="92"/>
    </row>
    <row r="377" spans="2:4" ht="13.2" x14ac:dyDescent="0.25">
      <c r="B377" s="92"/>
      <c r="C377" s="93"/>
      <c r="D377" s="92"/>
    </row>
    <row r="378" spans="2:4" ht="13.2" x14ac:dyDescent="0.25">
      <c r="B378" s="92"/>
      <c r="C378" s="93"/>
      <c r="D378" s="92"/>
    </row>
    <row r="379" spans="2:4" ht="13.2" x14ac:dyDescent="0.25">
      <c r="B379" s="92"/>
      <c r="C379" s="93"/>
      <c r="D379" s="92"/>
    </row>
    <row r="380" spans="2:4" ht="13.2" x14ac:dyDescent="0.25">
      <c r="B380" s="92"/>
      <c r="C380" s="93"/>
      <c r="D380" s="92"/>
    </row>
    <row r="381" spans="2:4" ht="13.2" x14ac:dyDescent="0.25">
      <c r="B381" s="92"/>
      <c r="C381" s="93"/>
      <c r="D381" s="92"/>
    </row>
    <row r="382" spans="2:4" ht="13.2" x14ac:dyDescent="0.25">
      <c r="B382" s="92"/>
      <c r="C382" s="93"/>
      <c r="D382" s="92"/>
    </row>
    <row r="383" spans="2:4" ht="13.2" x14ac:dyDescent="0.25">
      <c r="B383" s="92"/>
      <c r="C383" s="93"/>
      <c r="D383" s="92"/>
    </row>
    <row r="384" spans="2:4" ht="13.2" x14ac:dyDescent="0.25">
      <c r="B384" s="92"/>
      <c r="C384" s="93"/>
      <c r="D384" s="92"/>
    </row>
    <row r="385" spans="2:4" ht="13.2" x14ac:dyDescent="0.25">
      <c r="B385" s="92"/>
      <c r="C385" s="93"/>
      <c r="D385" s="92"/>
    </row>
    <row r="386" spans="2:4" ht="13.2" x14ac:dyDescent="0.25">
      <c r="B386" s="92"/>
      <c r="C386" s="93"/>
      <c r="D386" s="92"/>
    </row>
    <row r="387" spans="2:4" ht="13.2" x14ac:dyDescent="0.25">
      <c r="B387" s="92"/>
      <c r="C387" s="93"/>
      <c r="D387" s="92"/>
    </row>
    <row r="388" spans="2:4" ht="13.2" x14ac:dyDescent="0.25">
      <c r="B388" s="92"/>
      <c r="C388" s="93"/>
      <c r="D388" s="92"/>
    </row>
    <row r="389" spans="2:4" ht="13.2" x14ac:dyDescent="0.25">
      <c r="B389" s="92"/>
      <c r="C389" s="93"/>
      <c r="D389" s="92"/>
    </row>
    <row r="390" spans="2:4" ht="13.2" x14ac:dyDescent="0.25">
      <c r="B390" s="92"/>
      <c r="C390" s="93"/>
      <c r="D390" s="92"/>
    </row>
    <row r="391" spans="2:4" ht="13.2" x14ac:dyDescent="0.25">
      <c r="B391" s="92"/>
      <c r="C391" s="93"/>
      <c r="D391" s="92"/>
    </row>
    <row r="392" spans="2:4" ht="13.2" x14ac:dyDescent="0.25">
      <c r="B392" s="92"/>
      <c r="C392" s="93"/>
      <c r="D392" s="92"/>
    </row>
    <row r="393" spans="2:4" ht="13.2" x14ac:dyDescent="0.25">
      <c r="B393" s="92"/>
      <c r="C393" s="93"/>
      <c r="D393" s="92"/>
    </row>
    <row r="394" spans="2:4" ht="13.2" x14ac:dyDescent="0.25">
      <c r="B394" s="92"/>
      <c r="C394" s="93"/>
      <c r="D394" s="92"/>
    </row>
    <row r="395" spans="2:4" ht="13.2" x14ac:dyDescent="0.25">
      <c r="B395" s="92"/>
      <c r="C395" s="93"/>
      <c r="D395" s="92"/>
    </row>
    <row r="396" spans="2:4" ht="13.2" x14ac:dyDescent="0.25">
      <c r="B396" s="92"/>
      <c r="C396" s="93"/>
      <c r="D396" s="92"/>
    </row>
    <row r="397" spans="2:4" ht="13.2" x14ac:dyDescent="0.25">
      <c r="B397" s="92"/>
      <c r="C397" s="93"/>
      <c r="D397" s="92"/>
    </row>
    <row r="398" spans="2:4" ht="13.2" x14ac:dyDescent="0.25">
      <c r="B398" s="92"/>
      <c r="C398" s="93"/>
      <c r="D398" s="92"/>
    </row>
    <row r="399" spans="2:4" ht="13.2" x14ac:dyDescent="0.25">
      <c r="B399" s="92"/>
      <c r="C399" s="93"/>
      <c r="D399" s="92"/>
    </row>
    <row r="400" spans="2:4" ht="13.2" x14ac:dyDescent="0.25">
      <c r="B400" s="92"/>
      <c r="C400" s="93"/>
      <c r="D400" s="92"/>
    </row>
    <row r="401" spans="2:4" ht="13.2" x14ac:dyDescent="0.25">
      <c r="B401" s="92"/>
      <c r="C401" s="93"/>
      <c r="D401" s="92"/>
    </row>
    <row r="402" spans="2:4" ht="13.2" x14ac:dyDescent="0.25">
      <c r="B402" s="92"/>
      <c r="C402" s="93"/>
      <c r="D402" s="92"/>
    </row>
    <row r="403" spans="2:4" ht="13.2" x14ac:dyDescent="0.25">
      <c r="B403" s="92"/>
      <c r="C403" s="93"/>
      <c r="D403" s="92"/>
    </row>
    <row r="404" spans="2:4" ht="13.2" x14ac:dyDescent="0.25">
      <c r="B404" s="92"/>
      <c r="C404" s="93"/>
      <c r="D404" s="92"/>
    </row>
    <row r="405" spans="2:4" ht="13.2" x14ac:dyDescent="0.25">
      <c r="B405" s="92"/>
      <c r="C405" s="93"/>
      <c r="D405" s="92"/>
    </row>
    <row r="406" spans="2:4" ht="13.2" x14ac:dyDescent="0.25">
      <c r="B406" s="92"/>
      <c r="C406" s="93"/>
      <c r="D406" s="92"/>
    </row>
    <row r="407" spans="2:4" ht="13.2" x14ac:dyDescent="0.25">
      <c r="B407" s="92"/>
      <c r="C407" s="93"/>
      <c r="D407" s="92"/>
    </row>
    <row r="408" spans="2:4" ht="13.2" x14ac:dyDescent="0.25">
      <c r="B408" s="92"/>
      <c r="C408" s="93"/>
      <c r="D408" s="92"/>
    </row>
    <row r="409" spans="2:4" ht="13.2" x14ac:dyDescent="0.25">
      <c r="B409" s="92"/>
      <c r="C409" s="93"/>
      <c r="D409" s="92"/>
    </row>
    <row r="410" spans="2:4" ht="13.2" x14ac:dyDescent="0.25">
      <c r="B410" s="92"/>
      <c r="C410" s="93"/>
      <c r="D410" s="92"/>
    </row>
    <row r="411" spans="2:4" ht="13.2" x14ac:dyDescent="0.25">
      <c r="B411" s="92"/>
      <c r="C411" s="93"/>
      <c r="D411" s="92"/>
    </row>
    <row r="412" spans="2:4" ht="13.2" x14ac:dyDescent="0.25">
      <c r="B412" s="92"/>
      <c r="C412" s="93"/>
      <c r="D412" s="92"/>
    </row>
    <row r="413" spans="2:4" ht="13.2" x14ac:dyDescent="0.25">
      <c r="B413" s="92"/>
      <c r="C413" s="93"/>
      <c r="D413" s="92"/>
    </row>
    <row r="414" spans="2:4" ht="13.2" x14ac:dyDescent="0.25">
      <c r="B414" s="92"/>
      <c r="C414" s="93"/>
      <c r="D414" s="92"/>
    </row>
    <row r="415" spans="2:4" ht="13.2" x14ac:dyDescent="0.25">
      <c r="B415" s="92"/>
      <c r="C415" s="93"/>
      <c r="D415" s="92"/>
    </row>
    <row r="416" spans="2:4" ht="13.2" x14ac:dyDescent="0.25">
      <c r="B416" s="92"/>
      <c r="C416" s="93"/>
      <c r="D416" s="92"/>
    </row>
    <row r="417" spans="2:4" ht="13.2" x14ac:dyDescent="0.25">
      <c r="B417" s="92"/>
      <c r="C417" s="93"/>
      <c r="D417" s="92"/>
    </row>
    <row r="418" spans="2:4" ht="13.2" x14ac:dyDescent="0.25">
      <c r="B418" s="92"/>
      <c r="C418" s="93"/>
      <c r="D418" s="92"/>
    </row>
    <row r="419" spans="2:4" ht="13.2" x14ac:dyDescent="0.25">
      <c r="B419" s="92"/>
      <c r="C419" s="93"/>
      <c r="D419" s="92"/>
    </row>
    <row r="420" spans="2:4" ht="13.2" x14ac:dyDescent="0.25">
      <c r="B420" s="92"/>
      <c r="C420" s="93"/>
      <c r="D420" s="92"/>
    </row>
    <row r="421" spans="2:4" ht="13.2" x14ac:dyDescent="0.25">
      <c r="B421" s="92"/>
      <c r="C421" s="93"/>
      <c r="D421" s="92"/>
    </row>
    <row r="422" spans="2:4" ht="13.2" x14ac:dyDescent="0.25">
      <c r="B422" s="92"/>
      <c r="C422" s="93"/>
      <c r="D422" s="92"/>
    </row>
    <row r="423" spans="2:4" ht="13.2" x14ac:dyDescent="0.25">
      <c r="B423" s="92"/>
      <c r="C423" s="93"/>
      <c r="D423" s="92"/>
    </row>
    <row r="424" spans="2:4" ht="13.2" x14ac:dyDescent="0.25">
      <c r="B424" s="92"/>
      <c r="C424" s="93"/>
      <c r="D424" s="92"/>
    </row>
    <row r="425" spans="2:4" ht="13.2" x14ac:dyDescent="0.25">
      <c r="B425" s="92"/>
      <c r="C425" s="93"/>
      <c r="D425" s="92"/>
    </row>
    <row r="426" spans="2:4" ht="13.2" x14ac:dyDescent="0.25">
      <c r="B426" s="92"/>
      <c r="C426" s="93"/>
      <c r="D426" s="92"/>
    </row>
    <row r="427" spans="2:4" ht="13.2" x14ac:dyDescent="0.25">
      <c r="B427" s="92"/>
      <c r="C427" s="93"/>
      <c r="D427" s="92"/>
    </row>
    <row r="428" spans="2:4" ht="13.2" x14ac:dyDescent="0.25">
      <c r="B428" s="92"/>
      <c r="C428" s="93"/>
      <c r="D428" s="92"/>
    </row>
    <row r="429" spans="2:4" ht="13.2" x14ac:dyDescent="0.25">
      <c r="B429" s="92"/>
      <c r="C429" s="93"/>
      <c r="D429" s="92"/>
    </row>
    <row r="430" spans="2:4" ht="13.2" x14ac:dyDescent="0.25">
      <c r="B430" s="92"/>
      <c r="C430" s="93"/>
      <c r="D430" s="92"/>
    </row>
    <row r="431" spans="2:4" ht="13.2" x14ac:dyDescent="0.25">
      <c r="B431" s="92"/>
      <c r="C431" s="93"/>
      <c r="D431" s="92"/>
    </row>
    <row r="432" spans="2:4" ht="13.2" x14ac:dyDescent="0.25">
      <c r="B432" s="92"/>
      <c r="C432" s="93"/>
      <c r="D432" s="92"/>
    </row>
    <row r="433" spans="2:4" ht="13.2" x14ac:dyDescent="0.25">
      <c r="B433" s="92"/>
      <c r="C433" s="93"/>
      <c r="D433" s="92"/>
    </row>
    <row r="434" spans="2:4" ht="13.2" x14ac:dyDescent="0.25">
      <c r="B434" s="92"/>
      <c r="C434" s="93"/>
      <c r="D434" s="92"/>
    </row>
    <row r="435" spans="2:4" ht="13.2" x14ac:dyDescent="0.25">
      <c r="B435" s="92"/>
      <c r="C435" s="93"/>
      <c r="D435" s="92"/>
    </row>
    <row r="436" spans="2:4" ht="13.2" x14ac:dyDescent="0.25">
      <c r="B436" s="92"/>
      <c r="C436" s="93"/>
      <c r="D436" s="92"/>
    </row>
    <row r="437" spans="2:4" ht="13.2" x14ac:dyDescent="0.25">
      <c r="B437" s="92"/>
      <c r="C437" s="93"/>
      <c r="D437" s="92"/>
    </row>
    <row r="438" spans="2:4" ht="13.2" x14ac:dyDescent="0.25">
      <c r="B438" s="92"/>
      <c r="C438" s="93"/>
      <c r="D438" s="92"/>
    </row>
    <row r="439" spans="2:4" ht="13.2" x14ac:dyDescent="0.25">
      <c r="B439" s="92"/>
      <c r="C439" s="93"/>
      <c r="D439" s="92"/>
    </row>
    <row r="440" spans="2:4" ht="13.2" x14ac:dyDescent="0.25">
      <c r="B440" s="92"/>
      <c r="C440" s="93"/>
      <c r="D440" s="92"/>
    </row>
    <row r="441" spans="2:4" ht="13.2" x14ac:dyDescent="0.25">
      <c r="B441" s="92"/>
      <c r="C441" s="93"/>
      <c r="D441" s="92"/>
    </row>
    <row r="442" spans="2:4" ht="13.2" x14ac:dyDescent="0.25">
      <c r="B442" s="92"/>
      <c r="C442" s="93"/>
      <c r="D442" s="92"/>
    </row>
    <row r="443" spans="2:4" ht="13.2" x14ac:dyDescent="0.25">
      <c r="B443" s="92"/>
      <c r="C443" s="93"/>
      <c r="D443" s="92"/>
    </row>
    <row r="444" spans="2:4" ht="13.2" x14ac:dyDescent="0.25">
      <c r="B444" s="92"/>
      <c r="C444" s="93"/>
      <c r="D444" s="92"/>
    </row>
    <row r="445" spans="2:4" ht="13.2" x14ac:dyDescent="0.25">
      <c r="B445" s="92"/>
      <c r="C445" s="93"/>
      <c r="D445" s="92"/>
    </row>
    <row r="446" spans="2:4" ht="13.2" x14ac:dyDescent="0.25">
      <c r="B446" s="92"/>
      <c r="C446" s="93"/>
      <c r="D446" s="92"/>
    </row>
    <row r="447" spans="2:4" ht="13.2" x14ac:dyDescent="0.25">
      <c r="B447" s="92"/>
      <c r="C447" s="93"/>
      <c r="D447" s="92"/>
    </row>
    <row r="448" spans="2:4" ht="13.2" x14ac:dyDescent="0.25">
      <c r="B448" s="92"/>
      <c r="C448" s="93"/>
      <c r="D448" s="92"/>
    </row>
    <row r="449" spans="2:4" ht="13.2" x14ac:dyDescent="0.25">
      <c r="B449" s="92"/>
      <c r="C449" s="93"/>
      <c r="D449" s="92"/>
    </row>
    <row r="450" spans="2:4" ht="13.2" x14ac:dyDescent="0.25">
      <c r="B450" s="92"/>
      <c r="C450" s="93"/>
      <c r="D450" s="92"/>
    </row>
    <row r="451" spans="2:4" ht="13.2" x14ac:dyDescent="0.25">
      <c r="B451" s="92"/>
      <c r="C451" s="93"/>
      <c r="D451" s="92"/>
    </row>
    <row r="452" spans="2:4" ht="13.2" x14ac:dyDescent="0.25">
      <c r="B452" s="92"/>
      <c r="C452" s="93"/>
      <c r="D452" s="92"/>
    </row>
    <row r="453" spans="2:4" ht="13.2" x14ac:dyDescent="0.25">
      <c r="B453" s="92"/>
      <c r="C453" s="93"/>
      <c r="D453" s="92"/>
    </row>
    <row r="454" spans="2:4" ht="13.2" x14ac:dyDescent="0.25">
      <c r="B454" s="92"/>
      <c r="C454" s="93"/>
      <c r="D454" s="92"/>
    </row>
    <row r="455" spans="2:4" ht="13.2" x14ac:dyDescent="0.25">
      <c r="B455" s="92"/>
      <c r="C455" s="93"/>
      <c r="D455" s="92"/>
    </row>
    <row r="456" spans="2:4" ht="13.2" x14ac:dyDescent="0.25">
      <c r="B456" s="92"/>
      <c r="C456" s="93"/>
      <c r="D456" s="92"/>
    </row>
    <row r="457" spans="2:4" ht="13.2" x14ac:dyDescent="0.25">
      <c r="B457" s="92"/>
      <c r="C457" s="93"/>
      <c r="D457" s="92"/>
    </row>
    <row r="458" spans="2:4" ht="13.2" x14ac:dyDescent="0.25">
      <c r="B458" s="92"/>
      <c r="C458" s="93"/>
      <c r="D458" s="92"/>
    </row>
    <row r="459" spans="2:4" ht="13.2" x14ac:dyDescent="0.25">
      <c r="B459" s="92"/>
      <c r="C459" s="93"/>
      <c r="D459" s="92"/>
    </row>
    <row r="460" spans="2:4" ht="13.2" x14ac:dyDescent="0.25">
      <c r="B460" s="92"/>
      <c r="C460" s="93"/>
      <c r="D460" s="92"/>
    </row>
    <row r="461" spans="2:4" ht="13.2" x14ac:dyDescent="0.25">
      <c r="B461" s="92"/>
      <c r="C461" s="93"/>
      <c r="D461" s="92"/>
    </row>
    <row r="462" spans="2:4" ht="13.2" x14ac:dyDescent="0.25">
      <c r="B462" s="92"/>
      <c r="C462" s="93"/>
      <c r="D462" s="92"/>
    </row>
    <row r="463" spans="2:4" ht="13.2" x14ac:dyDescent="0.25">
      <c r="B463" s="92"/>
      <c r="C463" s="93"/>
      <c r="D463" s="92"/>
    </row>
    <row r="464" spans="2:4" ht="13.2" x14ac:dyDescent="0.25">
      <c r="B464" s="92"/>
      <c r="C464" s="93"/>
      <c r="D464" s="92"/>
    </row>
    <row r="465" spans="2:4" ht="13.2" x14ac:dyDescent="0.25">
      <c r="B465" s="92"/>
      <c r="C465" s="93"/>
      <c r="D465" s="92"/>
    </row>
    <row r="466" spans="2:4" ht="13.2" x14ac:dyDescent="0.25">
      <c r="B466" s="92"/>
      <c r="C466" s="93"/>
      <c r="D466" s="92"/>
    </row>
    <row r="467" spans="2:4" ht="13.2" x14ac:dyDescent="0.25">
      <c r="B467" s="92"/>
      <c r="C467" s="93"/>
      <c r="D467" s="92"/>
    </row>
    <row r="468" spans="2:4" ht="13.2" x14ac:dyDescent="0.25">
      <c r="B468" s="92"/>
      <c r="C468" s="93"/>
      <c r="D468" s="92"/>
    </row>
    <row r="469" spans="2:4" ht="13.2" x14ac:dyDescent="0.25">
      <c r="B469" s="92"/>
      <c r="C469" s="93"/>
      <c r="D469" s="92"/>
    </row>
    <row r="470" spans="2:4" ht="13.2" x14ac:dyDescent="0.25">
      <c r="B470" s="92"/>
      <c r="C470" s="93"/>
      <c r="D470" s="92"/>
    </row>
    <row r="471" spans="2:4" ht="13.2" x14ac:dyDescent="0.25">
      <c r="B471" s="92"/>
      <c r="C471" s="93"/>
      <c r="D471" s="92"/>
    </row>
    <row r="472" spans="2:4" ht="13.2" x14ac:dyDescent="0.25">
      <c r="B472" s="92"/>
      <c r="C472" s="93"/>
      <c r="D472" s="92"/>
    </row>
    <row r="473" spans="2:4" ht="13.2" x14ac:dyDescent="0.25">
      <c r="B473" s="92"/>
      <c r="C473" s="93"/>
      <c r="D473" s="92"/>
    </row>
    <row r="474" spans="2:4" ht="13.2" x14ac:dyDescent="0.25">
      <c r="B474" s="92"/>
      <c r="C474" s="93"/>
      <c r="D474" s="92"/>
    </row>
    <row r="475" spans="2:4" ht="13.2" x14ac:dyDescent="0.25">
      <c r="B475" s="92"/>
      <c r="C475" s="93"/>
      <c r="D475" s="92"/>
    </row>
    <row r="476" spans="2:4" ht="13.2" x14ac:dyDescent="0.25">
      <c r="B476" s="92"/>
      <c r="C476" s="93"/>
      <c r="D476" s="92"/>
    </row>
    <row r="477" spans="2:4" ht="13.2" x14ac:dyDescent="0.25">
      <c r="B477" s="92"/>
      <c r="C477" s="93"/>
      <c r="D477" s="92"/>
    </row>
    <row r="478" spans="2:4" ht="13.2" x14ac:dyDescent="0.25">
      <c r="B478" s="92"/>
      <c r="C478" s="93"/>
      <c r="D478" s="92"/>
    </row>
    <row r="479" spans="2:4" ht="13.2" x14ac:dyDescent="0.25">
      <c r="B479" s="92"/>
      <c r="C479" s="93"/>
      <c r="D479" s="92"/>
    </row>
    <row r="480" spans="2:4" ht="13.2" x14ac:dyDescent="0.25">
      <c r="B480" s="92"/>
      <c r="C480" s="93"/>
      <c r="D480" s="92"/>
    </row>
    <row r="481" spans="2:4" ht="13.2" x14ac:dyDescent="0.25">
      <c r="B481" s="92"/>
      <c r="C481" s="93"/>
      <c r="D481" s="92"/>
    </row>
    <row r="482" spans="2:4" ht="13.2" x14ac:dyDescent="0.25">
      <c r="B482" s="92"/>
      <c r="C482" s="93"/>
      <c r="D482" s="92"/>
    </row>
    <row r="483" spans="2:4" ht="13.2" x14ac:dyDescent="0.25">
      <c r="B483" s="92"/>
      <c r="C483" s="93"/>
      <c r="D483" s="92"/>
    </row>
    <row r="484" spans="2:4" ht="13.2" x14ac:dyDescent="0.25">
      <c r="B484" s="92"/>
      <c r="C484" s="93"/>
      <c r="D484" s="92"/>
    </row>
    <row r="485" spans="2:4" ht="13.2" x14ac:dyDescent="0.25">
      <c r="B485" s="92"/>
      <c r="C485" s="93"/>
      <c r="D485" s="92"/>
    </row>
    <row r="486" spans="2:4" ht="13.2" x14ac:dyDescent="0.25">
      <c r="B486" s="92"/>
      <c r="C486" s="93"/>
      <c r="D486" s="92"/>
    </row>
    <row r="487" spans="2:4" ht="13.2" x14ac:dyDescent="0.25">
      <c r="B487" s="92"/>
      <c r="C487" s="93"/>
      <c r="D487" s="92"/>
    </row>
    <row r="488" spans="2:4" ht="13.2" x14ac:dyDescent="0.25">
      <c r="B488" s="92"/>
      <c r="C488" s="93"/>
      <c r="D488" s="92"/>
    </row>
    <row r="489" spans="2:4" ht="13.2" x14ac:dyDescent="0.25">
      <c r="B489" s="92"/>
      <c r="C489" s="93"/>
      <c r="D489" s="92"/>
    </row>
    <row r="490" spans="2:4" ht="13.2" x14ac:dyDescent="0.25">
      <c r="B490" s="92"/>
      <c r="C490" s="93"/>
      <c r="D490" s="92"/>
    </row>
    <row r="491" spans="2:4" ht="13.2" x14ac:dyDescent="0.25">
      <c r="B491" s="92"/>
      <c r="C491" s="93"/>
      <c r="D491" s="92"/>
    </row>
    <row r="492" spans="2:4" ht="13.2" x14ac:dyDescent="0.25">
      <c r="B492" s="92"/>
      <c r="C492" s="93"/>
      <c r="D492" s="92"/>
    </row>
    <row r="493" spans="2:4" ht="13.2" x14ac:dyDescent="0.25">
      <c r="B493" s="92"/>
      <c r="C493" s="93"/>
      <c r="D493" s="92"/>
    </row>
    <row r="494" spans="2:4" ht="13.2" x14ac:dyDescent="0.25">
      <c r="B494" s="92"/>
      <c r="C494" s="93"/>
      <c r="D494" s="92"/>
    </row>
    <row r="495" spans="2:4" ht="13.2" x14ac:dyDescent="0.25">
      <c r="B495" s="92"/>
      <c r="C495" s="93"/>
      <c r="D495" s="92"/>
    </row>
    <row r="496" spans="2:4" ht="13.2" x14ac:dyDescent="0.25">
      <c r="B496" s="92"/>
      <c r="C496" s="93"/>
      <c r="D496" s="92"/>
    </row>
    <row r="497" spans="2:4" ht="13.2" x14ac:dyDescent="0.25">
      <c r="B497" s="92"/>
      <c r="C497" s="93"/>
      <c r="D497" s="92"/>
    </row>
    <row r="498" spans="2:4" ht="13.2" x14ac:dyDescent="0.25">
      <c r="B498" s="92"/>
      <c r="C498" s="93"/>
      <c r="D498" s="92"/>
    </row>
    <row r="499" spans="2:4" ht="13.2" x14ac:dyDescent="0.25">
      <c r="B499" s="92"/>
      <c r="C499" s="93"/>
      <c r="D499" s="92"/>
    </row>
    <row r="500" spans="2:4" ht="13.2" x14ac:dyDescent="0.25">
      <c r="B500" s="92"/>
      <c r="C500" s="93"/>
      <c r="D500" s="92"/>
    </row>
    <row r="501" spans="2:4" ht="13.2" x14ac:dyDescent="0.25">
      <c r="B501" s="92"/>
      <c r="C501" s="93"/>
      <c r="D501" s="92"/>
    </row>
    <row r="502" spans="2:4" ht="13.2" x14ac:dyDescent="0.25">
      <c r="B502" s="92"/>
      <c r="C502" s="93"/>
      <c r="D502" s="92"/>
    </row>
    <row r="503" spans="2:4" ht="13.2" x14ac:dyDescent="0.25">
      <c r="B503" s="92"/>
      <c r="C503" s="93"/>
      <c r="D503" s="92"/>
    </row>
    <row r="504" spans="2:4" ht="13.2" x14ac:dyDescent="0.25">
      <c r="B504" s="92"/>
      <c r="C504" s="93"/>
      <c r="D504" s="92"/>
    </row>
    <row r="505" spans="2:4" ht="13.2" x14ac:dyDescent="0.25">
      <c r="B505" s="92"/>
      <c r="C505" s="93"/>
      <c r="D505" s="92"/>
    </row>
    <row r="506" spans="2:4" ht="13.2" x14ac:dyDescent="0.25">
      <c r="B506" s="92"/>
      <c r="C506" s="93"/>
      <c r="D506" s="92"/>
    </row>
    <row r="507" spans="2:4" ht="13.2" x14ac:dyDescent="0.25">
      <c r="B507" s="92"/>
      <c r="C507" s="93"/>
      <c r="D507" s="92"/>
    </row>
    <row r="508" spans="2:4" ht="13.2" x14ac:dyDescent="0.25">
      <c r="B508" s="92"/>
      <c r="C508" s="93"/>
      <c r="D508" s="92"/>
    </row>
    <row r="509" spans="2:4" ht="13.2" x14ac:dyDescent="0.25">
      <c r="B509" s="92"/>
      <c r="C509" s="93"/>
      <c r="D509" s="92"/>
    </row>
    <row r="510" spans="2:4" ht="13.2" x14ac:dyDescent="0.25">
      <c r="B510" s="92"/>
      <c r="C510" s="93"/>
      <c r="D510" s="92"/>
    </row>
    <row r="511" spans="2:4" ht="13.2" x14ac:dyDescent="0.25">
      <c r="B511" s="92"/>
      <c r="C511" s="93"/>
      <c r="D511" s="92"/>
    </row>
    <row r="512" spans="2:4" ht="13.2" x14ac:dyDescent="0.25">
      <c r="B512" s="92"/>
      <c r="C512" s="93"/>
      <c r="D512" s="92"/>
    </row>
    <row r="513" spans="2:4" ht="13.2" x14ac:dyDescent="0.25">
      <c r="B513" s="92"/>
      <c r="C513" s="93"/>
      <c r="D513" s="92"/>
    </row>
    <row r="514" spans="2:4" ht="13.2" x14ac:dyDescent="0.25">
      <c r="B514" s="92"/>
      <c r="C514" s="93"/>
      <c r="D514" s="92"/>
    </row>
    <row r="515" spans="2:4" ht="13.2" x14ac:dyDescent="0.25">
      <c r="B515" s="92"/>
      <c r="C515" s="93"/>
      <c r="D515" s="92"/>
    </row>
    <row r="516" spans="2:4" ht="13.2" x14ac:dyDescent="0.25">
      <c r="B516" s="92"/>
      <c r="C516" s="93"/>
      <c r="D516" s="92"/>
    </row>
    <row r="517" spans="2:4" ht="13.2" x14ac:dyDescent="0.25">
      <c r="B517" s="92"/>
      <c r="C517" s="93"/>
      <c r="D517" s="92"/>
    </row>
    <row r="518" spans="2:4" ht="13.2" x14ac:dyDescent="0.25">
      <c r="B518" s="92"/>
      <c r="C518" s="93"/>
      <c r="D518" s="92"/>
    </row>
    <row r="519" spans="2:4" ht="13.2" x14ac:dyDescent="0.25">
      <c r="B519" s="92"/>
      <c r="C519" s="93"/>
      <c r="D519" s="92"/>
    </row>
    <row r="520" spans="2:4" ht="13.2" x14ac:dyDescent="0.25">
      <c r="B520" s="92"/>
      <c r="C520" s="93"/>
      <c r="D520" s="92"/>
    </row>
    <row r="521" spans="2:4" ht="13.2" x14ac:dyDescent="0.25">
      <c r="B521" s="92"/>
      <c r="C521" s="93"/>
      <c r="D521" s="92"/>
    </row>
    <row r="522" spans="2:4" ht="13.2" x14ac:dyDescent="0.25">
      <c r="B522" s="92"/>
      <c r="C522" s="93"/>
      <c r="D522" s="92"/>
    </row>
    <row r="523" spans="2:4" ht="13.2" x14ac:dyDescent="0.25">
      <c r="B523" s="92"/>
      <c r="C523" s="93"/>
      <c r="D523" s="92"/>
    </row>
    <row r="524" spans="2:4" ht="13.2" x14ac:dyDescent="0.25">
      <c r="B524" s="92"/>
      <c r="C524" s="93"/>
      <c r="D524" s="92"/>
    </row>
    <row r="525" spans="2:4" ht="13.2" x14ac:dyDescent="0.25">
      <c r="B525" s="92"/>
      <c r="C525" s="93"/>
      <c r="D525" s="92"/>
    </row>
    <row r="526" spans="2:4" ht="13.2" x14ac:dyDescent="0.25">
      <c r="B526" s="92"/>
      <c r="C526" s="93"/>
      <c r="D526" s="92"/>
    </row>
    <row r="527" spans="2:4" ht="13.2" x14ac:dyDescent="0.25">
      <c r="B527" s="92"/>
      <c r="C527" s="93"/>
      <c r="D527" s="92"/>
    </row>
    <row r="528" spans="2:4" ht="13.2" x14ac:dyDescent="0.25">
      <c r="B528" s="92"/>
      <c r="C528" s="93"/>
      <c r="D528" s="92"/>
    </row>
    <row r="529" spans="2:4" ht="13.2" x14ac:dyDescent="0.25">
      <c r="B529" s="92"/>
      <c r="C529" s="93"/>
      <c r="D529" s="92"/>
    </row>
    <row r="530" spans="2:4" ht="13.2" x14ac:dyDescent="0.25">
      <c r="B530" s="92"/>
      <c r="C530" s="93"/>
      <c r="D530" s="92"/>
    </row>
    <row r="531" spans="2:4" ht="13.2" x14ac:dyDescent="0.25">
      <c r="B531" s="92"/>
      <c r="C531" s="93"/>
      <c r="D531" s="92"/>
    </row>
    <row r="532" spans="2:4" ht="13.2" x14ac:dyDescent="0.25">
      <c r="B532" s="92"/>
      <c r="C532" s="93"/>
      <c r="D532" s="92"/>
    </row>
    <row r="533" spans="2:4" ht="13.2" x14ac:dyDescent="0.25">
      <c r="B533" s="92"/>
      <c r="C533" s="93"/>
      <c r="D533" s="92"/>
    </row>
    <row r="534" spans="2:4" ht="13.2" x14ac:dyDescent="0.25">
      <c r="B534" s="92"/>
      <c r="C534" s="93"/>
      <c r="D534" s="92"/>
    </row>
    <row r="535" spans="2:4" ht="13.2" x14ac:dyDescent="0.25">
      <c r="B535" s="92"/>
      <c r="C535" s="93"/>
      <c r="D535" s="92"/>
    </row>
    <row r="536" spans="2:4" ht="13.2" x14ac:dyDescent="0.25">
      <c r="B536" s="92"/>
      <c r="C536" s="93"/>
      <c r="D536" s="92"/>
    </row>
    <row r="537" spans="2:4" ht="13.2" x14ac:dyDescent="0.25">
      <c r="B537" s="92"/>
      <c r="C537" s="93"/>
      <c r="D537" s="92"/>
    </row>
    <row r="538" spans="2:4" ht="13.2" x14ac:dyDescent="0.25">
      <c r="B538" s="92"/>
      <c r="C538" s="93"/>
      <c r="D538" s="92"/>
    </row>
    <row r="539" spans="2:4" ht="13.2" x14ac:dyDescent="0.25">
      <c r="B539" s="92"/>
      <c r="C539" s="93"/>
      <c r="D539" s="92"/>
    </row>
    <row r="540" spans="2:4" ht="13.2" x14ac:dyDescent="0.25">
      <c r="B540" s="92"/>
      <c r="C540" s="93"/>
      <c r="D540" s="92"/>
    </row>
    <row r="541" spans="2:4" ht="13.2" x14ac:dyDescent="0.25">
      <c r="B541" s="92"/>
      <c r="C541" s="93"/>
      <c r="D541" s="92"/>
    </row>
    <row r="542" spans="2:4" ht="13.2" x14ac:dyDescent="0.25">
      <c r="B542" s="92"/>
      <c r="C542" s="93"/>
      <c r="D542" s="92"/>
    </row>
    <row r="543" spans="2:4" ht="13.2" x14ac:dyDescent="0.25">
      <c r="B543" s="92"/>
      <c r="C543" s="93"/>
      <c r="D543" s="92"/>
    </row>
    <row r="544" spans="2:4" ht="13.2" x14ac:dyDescent="0.25">
      <c r="B544" s="92"/>
      <c r="C544" s="93"/>
      <c r="D544" s="92"/>
    </row>
    <row r="545" spans="2:4" ht="13.2" x14ac:dyDescent="0.25">
      <c r="B545" s="92"/>
      <c r="C545" s="93"/>
      <c r="D545" s="92"/>
    </row>
    <row r="546" spans="2:4" ht="13.2" x14ac:dyDescent="0.25">
      <c r="B546" s="92"/>
      <c r="C546" s="93"/>
      <c r="D546" s="92"/>
    </row>
    <row r="547" spans="2:4" ht="13.2" x14ac:dyDescent="0.25">
      <c r="B547" s="92"/>
      <c r="C547" s="93"/>
      <c r="D547" s="92"/>
    </row>
    <row r="548" spans="2:4" ht="13.2" x14ac:dyDescent="0.25">
      <c r="B548" s="92"/>
      <c r="C548" s="93"/>
      <c r="D548" s="92"/>
    </row>
    <row r="549" spans="2:4" ht="13.2" x14ac:dyDescent="0.25">
      <c r="B549" s="92"/>
      <c r="C549" s="93"/>
      <c r="D549" s="92"/>
    </row>
    <row r="550" spans="2:4" ht="13.2" x14ac:dyDescent="0.25">
      <c r="B550" s="92"/>
      <c r="C550" s="93"/>
      <c r="D550" s="92"/>
    </row>
    <row r="551" spans="2:4" ht="13.2" x14ac:dyDescent="0.25">
      <c r="B551" s="92"/>
      <c r="C551" s="93"/>
      <c r="D551" s="92"/>
    </row>
    <row r="552" spans="2:4" ht="13.2" x14ac:dyDescent="0.25">
      <c r="B552" s="92"/>
      <c r="C552" s="93"/>
      <c r="D552" s="92"/>
    </row>
    <row r="553" spans="2:4" ht="13.2" x14ac:dyDescent="0.25">
      <c r="B553" s="92"/>
      <c r="C553" s="93"/>
      <c r="D553" s="92"/>
    </row>
    <row r="554" spans="2:4" ht="13.2" x14ac:dyDescent="0.25">
      <c r="B554" s="92"/>
      <c r="C554" s="93"/>
      <c r="D554" s="92"/>
    </row>
    <row r="555" spans="2:4" ht="13.2" x14ac:dyDescent="0.25">
      <c r="B555" s="92"/>
      <c r="C555" s="93"/>
      <c r="D555" s="92"/>
    </row>
    <row r="556" spans="2:4" ht="13.2" x14ac:dyDescent="0.25">
      <c r="B556" s="92"/>
      <c r="C556" s="93"/>
      <c r="D556" s="92"/>
    </row>
    <row r="557" spans="2:4" ht="13.2" x14ac:dyDescent="0.25">
      <c r="B557" s="92"/>
      <c r="C557" s="93"/>
      <c r="D557" s="92"/>
    </row>
    <row r="558" spans="2:4" ht="13.2" x14ac:dyDescent="0.25">
      <c r="B558" s="92"/>
      <c r="C558" s="93"/>
      <c r="D558" s="92"/>
    </row>
    <row r="559" spans="2:4" ht="13.2" x14ac:dyDescent="0.25">
      <c r="B559" s="92"/>
      <c r="C559" s="93"/>
      <c r="D559" s="92"/>
    </row>
    <row r="560" spans="2:4" ht="13.2" x14ac:dyDescent="0.25">
      <c r="B560" s="92"/>
      <c r="C560" s="93"/>
      <c r="D560" s="92"/>
    </row>
    <row r="561" spans="2:4" ht="13.2" x14ac:dyDescent="0.25">
      <c r="B561" s="92"/>
      <c r="C561" s="93"/>
      <c r="D561" s="92"/>
    </row>
    <row r="562" spans="2:4" ht="13.2" x14ac:dyDescent="0.25">
      <c r="B562" s="92"/>
      <c r="C562" s="93"/>
      <c r="D562" s="92"/>
    </row>
    <row r="563" spans="2:4" ht="13.2" x14ac:dyDescent="0.25">
      <c r="B563" s="92"/>
      <c r="C563" s="93"/>
      <c r="D563" s="92"/>
    </row>
    <row r="564" spans="2:4" ht="13.2" x14ac:dyDescent="0.25">
      <c r="B564" s="92"/>
      <c r="C564" s="93"/>
      <c r="D564" s="92"/>
    </row>
    <row r="565" spans="2:4" ht="13.2" x14ac:dyDescent="0.25">
      <c r="B565" s="92"/>
      <c r="C565" s="93"/>
      <c r="D565" s="92"/>
    </row>
    <row r="566" spans="2:4" ht="13.2" x14ac:dyDescent="0.25">
      <c r="B566" s="92"/>
      <c r="C566" s="93"/>
      <c r="D566" s="92"/>
    </row>
    <row r="567" spans="2:4" ht="13.2" x14ac:dyDescent="0.25">
      <c r="B567" s="92"/>
      <c r="C567" s="93"/>
      <c r="D567" s="92"/>
    </row>
    <row r="568" spans="2:4" ht="13.2" x14ac:dyDescent="0.25">
      <c r="B568" s="92"/>
      <c r="C568" s="93"/>
      <c r="D568" s="92"/>
    </row>
    <row r="569" spans="2:4" ht="13.2" x14ac:dyDescent="0.25">
      <c r="B569" s="92"/>
      <c r="C569" s="93"/>
      <c r="D569" s="92"/>
    </row>
    <row r="570" spans="2:4" ht="13.2" x14ac:dyDescent="0.25">
      <c r="B570" s="92"/>
      <c r="C570" s="93"/>
      <c r="D570" s="92"/>
    </row>
    <row r="571" spans="2:4" ht="13.2" x14ac:dyDescent="0.25">
      <c r="B571" s="92"/>
      <c r="C571" s="93"/>
      <c r="D571" s="92"/>
    </row>
    <row r="572" spans="2:4" ht="13.2" x14ac:dyDescent="0.25">
      <c r="B572" s="92"/>
      <c r="C572" s="93"/>
      <c r="D572" s="92"/>
    </row>
    <row r="573" spans="2:4" ht="13.2" x14ac:dyDescent="0.25">
      <c r="B573" s="92"/>
      <c r="C573" s="93"/>
      <c r="D573" s="92"/>
    </row>
    <row r="574" spans="2:4" ht="13.2" x14ac:dyDescent="0.25">
      <c r="B574" s="92"/>
      <c r="C574" s="93"/>
      <c r="D574" s="92"/>
    </row>
    <row r="575" spans="2:4" ht="13.2" x14ac:dyDescent="0.25">
      <c r="B575" s="92"/>
      <c r="C575" s="93"/>
      <c r="D575" s="92"/>
    </row>
    <row r="576" spans="2:4" ht="13.2" x14ac:dyDescent="0.25">
      <c r="B576" s="92"/>
      <c r="C576" s="93"/>
      <c r="D576" s="92"/>
    </row>
    <row r="577" spans="2:4" ht="13.2" x14ac:dyDescent="0.25">
      <c r="B577" s="92"/>
      <c r="C577" s="93"/>
      <c r="D577" s="92"/>
    </row>
    <row r="578" spans="2:4" ht="13.2" x14ac:dyDescent="0.25">
      <c r="B578" s="92"/>
      <c r="C578" s="93"/>
      <c r="D578" s="92"/>
    </row>
    <row r="579" spans="2:4" ht="13.2" x14ac:dyDescent="0.25">
      <c r="B579" s="92"/>
      <c r="C579" s="93"/>
      <c r="D579" s="92"/>
    </row>
    <row r="580" spans="2:4" ht="13.2" x14ac:dyDescent="0.25">
      <c r="B580" s="92"/>
      <c r="C580" s="93"/>
      <c r="D580" s="92"/>
    </row>
    <row r="581" spans="2:4" ht="13.2" x14ac:dyDescent="0.25">
      <c r="B581" s="92"/>
      <c r="C581" s="93"/>
      <c r="D581" s="92"/>
    </row>
    <row r="582" spans="2:4" ht="13.2" x14ac:dyDescent="0.25">
      <c r="B582" s="92"/>
      <c r="C582" s="93"/>
      <c r="D582" s="92"/>
    </row>
    <row r="583" spans="2:4" ht="13.2" x14ac:dyDescent="0.25">
      <c r="B583" s="92"/>
      <c r="C583" s="93"/>
      <c r="D583" s="92"/>
    </row>
    <row r="584" spans="2:4" ht="13.2" x14ac:dyDescent="0.25">
      <c r="B584" s="92"/>
      <c r="C584" s="93"/>
      <c r="D584" s="92"/>
    </row>
    <row r="585" spans="2:4" ht="13.2" x14ac:dyDescent="0.25">
      <c r="B585" s="92"/>
      <c r="C585" s="93"/>
      <c r="D585" s="92"/>
    </row>
    <row r="586" spans="2:4" ht="13.2" x14ac:dyDescent="0.25">
      <c r="B586" s="92"/>
      <c r="C586" s="93"/>
      <c r="D586" s="92"/>
    </row>
    <row r="587" spans="2:4" ht="13.2" x14ac:dyDescent="0.25">
      <c r="B587" s="92"/>
      <c r="C587" s="93"/>
      <c r="D587" s="92"/>
    </row>
    <row r="588" spans="2:4" ht="13.2" x14ac:dyDescent="0.25">
      <c r="B588" s="92"/>
      <c r="C588" s="93"/>
      <c r="D588" s="92"/>
    </row>
    <row r="589" spans="2:4" ht="13.2" x14ac:dyDescent="0.25">
      <c r="B589" s="92"/>
      <c r="C589" s="93"/>
      <c r="D589" s="92"/>
    </row>
    <row r="590" spans="2:4" ht="13.2" x14ac:dyDescent="0.25">
      <c r="B590" s="92"/>
      <c r="C590" s="93"/>
      <c r="D590" s="92"/>
    </row>
    <row r="591" spans="2:4" ht="13.2" x14ac:dyDescent="0.25">
      <c r="B591" s="92"/>
      <c r="C591" s="93"/>
      <c r="D591" s="92"/>
    </row>
    <row r="592" spans="2:4" ht="13.2" x14ac:dyDescent="0.25">
      <c r="B592" s="92"/>
      <c r="C592" s="93"/>
      <c r="D592" s="92"/>
    </row>
    <row r="593" spans="2:4" ht="13.2" x14ac:dyDescent="0.25">
      <c r="B593" s="92"/>
      <c r="C593" s="93"/>
      <c r="D593" s="92"/>
    </row>
    <row r="594" spans="2:4" ht="13.2" x14ac:dyDescent="0.25">
      <c r="B594" s="92"/>
      <c r="C594" s="93"/>
      <c r="D594" s="92"/>
    </row>
    <row r="595" spans="2:4" ht="13.2" x14ac:dyDescent="0.25">
      <c r="B595" s="92"/>
      <c r="C595" s="93"/>
      <c r="D595" s="92"/>
    </row>
    <row r="596" spans="2:4" ht="13.2" x14ac:dyDescent="0.25">
      <c r="B596" s="92"/>
      <c r="C596" s="93"/>
      <c r="D596" s="92"/>
    </row>
    <row r="597" spans="2:4" ht="13.2" x14ac:dyDescent="0.25">
      <c r="B597" s="92"/>
      <c r="C597" s="93"/>
      <c r="D597" s="92"/>
    </row>
    <row r="598" spans="2:4" ht="13.2" x14ac:dyDescent="0.25">
      <c r="B598" s="92"/>
      <c r="C598" s="93"/>
      <c r="D598" s="92"/>
    </row>
    <row r="599" spans="2:4" ht="13.2" x14ac:dyDescent="0.25">
      <c r="B599" s="92"/>
      <c r="C599" s="93"/>
      <c r="D599" s="92"/>
    </row>
    <row r="600" spans="2:4" ht="13.2" x14ac:dyDescent="0.25">
      <c r="B600" s="92"/>
      <c r="C600" s="93"/>
      <c r="D600" s="92"/>
    </row>
    <row r="601" spans="2:4" ht="13.2" x14ac:dyDescent="0.25">
      <c r="B601" s="92"/>
      <c r="C601" s="93"/>
      <c r="D601" s="92"/>
    </row>
    <row r="602" spans="2:4" ht="13.2" x14ac:dyDescent="0.25">
      <c r="B602" s="92"/>
      <c r="C602" s="93"/>
      <c r="D602" s="92"/>
    </row>
    <row r="603" spans="2:4" ht="13.2" x14ac:dyDescent="0.25">
      <c r="B603" s="92"/>
      <c r="C603" s="93"/>
      <c r="D603" s="92"/>
    </row>
    <row r="604" spans="2:4" ht="13.2" x14ac:dyDescent="0.25">
      <c r="B604" s="92"/>
      <c r="C604" s="93"/>
      <c r="D604" s="92"/>
    </row>
    <row r="605" spans="2:4" ht="13.2" x14ac:dyDescent="0.25">
      <c r="B605" s="92"/>
      <c r="C605" s="93"/>
      <c r="D605" s="92"/>
    </row>
    <row r="606" spans="2:4" ht="13.2" x14ac:dyDescent="0.25">
      <c r="B606" s="92"/>
      <c r="C606" s="93"/>
      <c r="D606" s="92"/>
    </row>
    <row r="607" spans="2:4" ht="13.2" x14ac:dyDescent="0.25">
      <c r="B607" s="92"/>
      <c r="C607" s="93"/>
      <c r="D607" s="92"/>
    </row>
    <row r="608" spans="2:4" ht="13.2" x14ac:dyDescent="0.25">
      <c r="B608" s="92"/>
      <c r="C608" s="93"/>
      <c r="D608" s="92"/>
    </row>
    <row r="609" spans="2:4" ht="13.2" x14ac:dyDescent="0.25">
      <c r="B609" s="92"/>
      <c r="C609" s="93"/>
      <c r="D609" s="92"/>
    </row>
    <row r="610" spans="2:4" ht="13.2" x14ac:dyDescent="0.25">
      <c r="B610" s="92"/>
      <c r="C610" s="93"/>
      <c r="D610" s="92"/>
    </row>
    <row r="611" spans="2:4" ht="13.2" x14ac:dyDescent="0.25">
      <c r="B611" s="92"/>
      <c r="C611" s="93"/>
      <c r="D611" s="92"/>
    </row>
    <row r="612" spans="2:4" ht="13.2" x14ac:dyDescent="0.25">
      <c r="B612" s="92"/>
      <c r="C612" s="93"/>
      <c r="D612" s="92"/>
    </row>
    <row r="613" spans="2:4" ht="13.2" x14ac:dyDescent="0.25">
      <c r="B613" s="92"/>
      <c r="C613" s="93"/>
      <c r="D613" s="92"/>
    </row>
    <row r="614" spans="2:4" ht="13.2" x14ac:dyDescent="0.25">
      <c r="B614" s="92"/>
      <c r="C614" s="93"/>
      <c r="D614" s="92"/>
    </row>
    <row r="615" spans="2:4" ht="13.2" x14ac:dyDescent="0.25">
      <c r="B615" s="92"/>
      <c r="C615" s="93"/>
      <c r="D615" s="92"/>
    </row>
    <row r="616" spans="2:4" ht="13.2" x14ac:dyDescent="0.25">
      <c r="B616" s="92"/>
      <c r="C616" s="93"/>
      <c r="D616" s="92"/>
    </row>
    <row r="617" spans="2:4" ht="13.2" x14ac:dyDescent="0.25">
      <c r="B617" s="92"/>
      <c r="C617" s="93"/>
      <c r="D617" s="92"/>
    </row>
    <row r="618" spans="2:4" ht="13.2" x14ac:dyDescent="0.25">
      <c r="B618" s="92"/>
      <c r="C618" s="93"/>
      <c r="D618" s="92"/>
    </row>
    <row r="619" spans="2:4" ht="13.2" x14ac:dyDescent="0.25">
      <c r="B619" s="92"/>
      <c r="C619" s="93"/>
      <c r="D619" s="92"/>
    </row>
    <row r="620" spans="2:4" ht="13.2" x14ac:dyDescent="0.25">
      <c r="B620" s="92"/>
      <c r="C620" s="93"/>
      <c r="D620" s="92"/>
    </row>
    <row r="621" spans="2:4" ht="13.2" x14ac:dyDescent="0.25">
      <c r="B621" s="92"/>
      <c r="C621" s="93"/>
      <c r="D621" s="92"/>
    </row>
    <row r="622" spans="2:4" ht="13.2" x14ac:dyDescent="0.25">
      <c r="B622" s="92"/>
      <c r="C622" s="93"/>
      <c r="D622" s="92"/>
    </row>
    <row r="623" spans="2:4" ht="13.2" x14ac:dyDescent="0.25">
      <c r="B623" s="92"/>
      <c r="C623" s="93"/>
      <c r="D623" s="92"/>
    </row>
    <row r="624" spans="2:4" ht="13.2" x14ac:dyDescent="0.25">
      <c r="B624" s="92"/>
      <c r="C624" s="93"/>
      <c r="D624" s="92"/>
    </row>
    <row r="625" spans="2:4" ht="13.2" x14ac:dyDescent="0.25">
      <c r="B625" s="92"/>
      <c r="C625" s="93"/>
      <c r="D625" s="92"/>
    </row>
    <row r="626" spans="2:4" ht="13.2" x14ac:dyDescent="0.25">
      <c r="B626" s="92"/>
      <c r="C626" s="93"/>
      <c r="D626" s="92"/>
    </row>
    <row r="627" spans="2:4" ht="13.2" x14ac:dyDescent="0.25">
      <c r="B627" s="92"/>
      <c r="C627" s="93"/>
      <c r="D627" s="92"/>
    </row>
    <row r="628" spans="2:4" ht="13.2" x14ac:dyDescent="0.25">
      <c r="B628" s="92"/>
      <c r="C628" s="93"/>
      <c r="D628" s="92"/>
    </row>
    <row r="629" spans="2:4" ht="13.2" x14ac:dyDescent="0.25">
      <c r="B629" s="92"/>
      <c r="C629" s="93"/>
      <c r="D629" s="92"/>
    </row>
    <row r="630" spans="2:4" ht="13.2" x14ac:dyDescent="0.25">
      <c r="B630" s="92"/>
      <c r="C630" s="93"/>
      <c r="D630" s="92"/>
    </row>
    <row r="631" spans="2:4" ht="13.2" x14ac:dyDescent="0.25">
      <c r="B631" s="92"/>
      <c r="C631" s="93"/>
      <c r="D631" s="92"/>
    </row>
    <row r="632" spans="2:4" ht="13.2" x14ac:dyDescent="0.25">
      <c r="B632" s="92"/>
      <c r="C632" s="93"/>
      <c r="D632" s="92"/>
    </row>
    <row r="633" spans="2:4" ht="13.2" x14ac:dyDescent="0.25">
      <c r="B633" s="92"/>
      <c r="C633" s="93"/>
      <c r="D633" s="92"/>
    </row>
    <row r="634" spans="2:4" ht="13.2" x14ac:dyDescent="0.25">
      <c r="B634" s="92"/>
      <c r="C634" s="93"/>
      <c r="D634" s="92"/>
    </row>
    <row r="635" spans="2:4" ht="13.2" x14ac:dyDescent="0.25">
      <c r="B635" s="92"/>
      <c r="C635" s="93"/>
      <c r="D635" s="92"/>
    </row>
    <row r="636" spans="2:4" ht="13.2" x14ac:dyDescent="0.25">
      <c r="B636" s="92"/>
      <c r="C636" s="93"/>
      <c r="D636" s="92"/>
    </row>
    <row r="637" spans="2:4" ht="13.2" x14ac:dyDescent="0.25">
      <c r="B637" s="92"/>
      <c r="C637" s="93"/>
      <c r="D637" s="92"/>
    </row>
    <row r="638" spans="2:4" ht="13.2" x14ac:dyDescent="0.25">
      <c r="B638" s="92"/>
      <c r="C638" s="93"/>
      <c r="D638" s="92"/>
    </row>
    <row r="639" spans="2:4" ht="13.2" x14ac:dyDescent="0.25">
      <c r="B639" s="92"/>
      <c r="C639" s="93"/>
      <c r="D639" s="92"/>
    </row>
    <row r="640" spans="2:4" ht="13.2" x14ac:dyDescent="0.25">
      <c r="B640" s="92"/>
      <c r="C640" s="93"/>
      <c r="D640" s="92"/>
    </row>
    <row r="641" spans="2:4" ht="13.2" x14ac:dyDescent="0.25">
      <c r="B641" s="92"/>
      <c r="C641" s="93"/>
      <c r="D641" s="92"/>
    </row>
    <row r="642" spans="2:4" ht="13.2" x14ac:dyDescent="0.25">
      <c r="B642" s="92"/>
      <c r="C642" s="93"/>
      <c r="D642" s="92"/>
    </row>
    <row r="643" spans="2:4" ht="13.2" x14ac:dyDescent="0.25">
      <c r="B643" s="92"/>
      <c r="C643" s="93"/>
      <c r="D643" s="92"/>
    </row>
    <row r="644" spans="2:4" ht="13.2" x14ac:dyDescent="0.25">
      <c r="B644" s="92"/>
      <c r="C644" s="93"/>
      <c r="D644" s="92"/>
    </row>
    <row r="645" spans="2:4" ht="13.2" x14ac:dyDescent="0.25">
      <c r="B645" s="92"/>
      <c r="C645" s="93"/>
      <c r="D645" s="92"/>
    </row>
    <row r="646" spans="2:4" ht="13.2" x14ac:dyDescent="0.25">
      <c r="B646" s="92"/>
      <c r="C646" s="93"/>
      <c r="D646" s="92"/>
    </row>
    <row r="647" spans="2:4" ht="13.2" x14ac:dyDescent="0.25">
      <c r="B647" s="92"/>
      <c r="C647" s="93"/>
      <c r="D647" s="92"/>
    </row>
    <row r="648" spans="2:4" ht="13.2" x14ac:dyDescent="0.25">
      <c r="B648" s="92"/>
      <c r="C648" s="93"/>
      <c r="D648" s="92"/>
    </row>
    <row r="649" spans="2:4" ht="13.2" x14ac:dyDescent="0.25">
      <c r="B649" s="92"/>
      <c r="C649" s="93"/>
      <c r="D649" s="92"/>
    </row>
    <row r="650" spans="2:4" ht="13.2" x14ac:dyDescent="0.25">
      <c r="B650" s="92"/>
      <c r="C650" s="93"/>
      <c r="D650" s="92"/>
    </row>
    <row r="651" spans="2:4" ht="13.2" x14ac:dyDescent="0.25">
      <c r="B651" s="92"/>
      <c r="C651" s="93"/>
      <c r="D651" s="92"/>
    </row>
    <row r="652" spans="2:4" ht="13.2" x14ac:dyDescent="0.25">
      <c r="B652" s="92"/>
      <c r="C652" s="93"/>
      <c r="D652" s="92"/>
    </row>
    <row r="653" spans="2:4" ht="13.2" x14ac:dyDescent="0.25">
      <c r="B653" s="92"/>
      <c r="C653" s="93"/>
      <c r="D653" s="92"/>
    </row>
    <row r="654" spans="2:4" ht="13.2" x14ac:dyDescent="0.25">
      <c r="B654" s="92"/>
      <c r="C654" s="93"/>
      <c r="D654" s="92"/>
    </row>
    <row r="655" spans="2:4" ht="13.2" x14ac:dyDescent="0.25">
      <c r="B655" s="92"/>
      <c r="C655" s="93"/>
      <c r="D655" s="92"/>
    </row>
    <row r="656" spans="2:4" ht="13.2" x14ac:dyDescent="0.25">
      <c r="B656" s="92"/>
      <c r="C656" s="93"/>
      <c r="D656" s="92"/>
    </row>
    <row r="657" spans="2:4" ht="13.2" x14ac:dyDescent="0.25">
      <c r="B657" s="92"/>
      <c r="C657" s="93"/>
      <c r="D657" s="92"/>
    </row>
    <row r="658" spans="2:4" ht="13.2" x14ac:dyDescent="0.25">
      <c r="B658" s="92"/>
      <c r="C658" s="93"/>
      <c r="D658" s="92"/>
    </row>
    <row r="659" spans="2:4" ht="13.2" x14ac:dyDescent="0.25">
      <c r="B659" s="92"/>
      <c r="C659" s="93"/>
      <c r="D659" s="92"/>
    </row>
    <row r="660" spans="2:4" ht="13.2" x14ac:dyDescent="0.25">
      <c r="B660" s="92"/>
      <c r="C660" s="93"/>
      <c r="D660" s="92"/>
    </row>
    <row r="661" spans="2:4" ht="13.2" x14ac:dyDescent="0.25">
      <c r="B661" s="92"/>
      <c r="C661" s="93"/>
      <c r="D661" s="92"/>
    </row>
    <row r="662" spans="2:4" ht="13.2" x14ac:dyDescent="0.25">
      <c r="B662" s="92"/>
      <c r="C662" s="93"/>
      <c r="D662" s="92"/>
    </row>
    <row r="663" spans="2:4" ht="13.2" x14ac:dyDescent="0.25">
      <c r="B663" s="92"/>
      <c r="C663" s="93"/>
      <c r="D663" s="92"/>
    </row>
    <row r="664" spans="2:4" ht="13.2" x14ac:dyDescent="0.25">
      <c r="B664" s="92"/>
      <c r="C664" s="93"/>
      <c r="D664" s="92"/>
    </row>
    <row r="665" spans="2:4" ht="13.2" x14ac:dyDescent="0.25">
      <c r="B665" s="92"/>
      <c r="C665" s="93"/>
      <c r="D665" s="92"/>
    </row>
    <row r="666" spans="2:4" ht="13.2" x14ac:dyDescent="0.25">
      <c r="B666" s="92"/>
      <c r="C666" s="93"/>
      <c r="D666" s="92"/>
    </row>
    <row r="667" spans="2:4" ht="13.2" x14ac:dyDescent="0.25">
      <c r="B667" s="92"/>
      <c r="C667" s="93"/>
      <c r="D667" s="92"/>
    </row>
    <row r="668" spans="2:4" ht="13.2" x14ac:dyDescent="0.25">
      <c r="B668" s="92"/>
      <c r="C668" s="93"/>
      <c r="D668" s="92"/>
    </row>
    <row r="669" spans="2:4" ht="13.2" x14ac:dyDescent="0.25">
      <c r="B669" s="92"/>
      <c r="C669" s="93"/>
      <c r="D669" s="92"/>
    </row>
    <row r="670" spans="2:4" ht="13.2" x14ac:dyDescent="0.25">
      <c r="B670" s="92"/>
      <c r="C670" s="93"/>
      <c r="D670" s="92"/>
    </row>
    <row r="671" spans="2:4" ht="13.2" x14ac:dyDescent="0.25">
      <c r="B671" s="92"/>
      <c r="C671" s="93"/>
      <c r="D671" s="92"/>
    </row>
    <row r="672" spans="2:4" ht="13.2" x14ac:dyDescent="0.25">
      <c r="B672" s="92"/>
      <c r="C672" s="93"/>
      <c r="D672" s="92"/>
    </row>
    <row r="673" spans="2:4" ht="13.2" x14ac:dyDescent="0.25">
      <c r="B673" s="92"/>
      <c r="C673" s="93"/>
      <c r="D673" s="92"/>
    </row>
    <row r="674" spans="2:4" ht="13.2" x14ac:dyDescent="0.25">
      <c r="B674" s="92"/>
      <c r="C674" s="93"/>
      <c r="D674" s="92"/>
    </row>
    <row r="675" spans="2:4" ht="13.2" x14ac:dyDescent="0.25">
      <c r="B675" s="92"/>
      <c r="C675" s="93"/>
      <c r="D675" s="92"/>
    </row>
    <row r="676" spans="2:4" ht="13.2" x14ac:dyDescent="0.25">
      <c r="B676" s="92"/>
      <c r="C676" s="93"/>
      <c r="D676" s="92"/>
    </row>
    <row r="677" spans="2:4" ht="13.2" x14ac:dyDescent="0.25">
      <c r="B677" s="92"/>
      <c r="C677" s="93"/>
      <c r="D677" s="92"/>
    </row>
    <row r="678" spans="2:4" ht="13.2" x14ac:dyDescent="0.25">
      <c r="B678" s="92"/>
      <c r="C678" s="93"/>
      <c r="D678" s="92"/>
    </row>
    <row r="679" spans="2:4" ht="13.2" x14ac:dyDescent="0.25">
      <c r="B679" s="92"/>
      <c r="C679" s="93"/>
      <c r="D679" s="92"/>
    </row>
    <row r="680" spans="2:4" ht="13.2" x14ac:dyDescent="0.25">
      <c r="B680" s="92"/>
      <c r="C680" s="93"/>
      <c r="D680" s="92"/>
    </row>
    <row r="681" spans="2:4" ht="13.2" x14ac:dyDescent="0.25">
      <c r="B681" s="92"/>
      <c r="C681" s="93"/>
      <c r="D681" s="92"/>
    </row>
    <row r="682" spans="2:4" ht="13.2" x14ac:dyDescent="0.25">
      <c r="B682" s="92"/>
      <c r="C682" s="93"/>
      <c r="D682" s="92"/>
    </row>
    <row r="683" spans="2:4" ht="13.2" x14ac:dyDescent="0.25">
      <c r="B683" s="92"/>
      <c r="C683" s="93"/>
      <c r="D683" s="92"/>
    </row>
    <row r="684" spans="2:4" ht="13.2" x14ac:dyDescent="0.25">
      <c r="B684" s="92"/>
      <c r="C684" s="93"/>
      <c r="D684" s="92"/>
    </row>
    <row r="685" spans="2:4" ht="13.2" x14ac:dyDescent="0.25">
      <c r="B685" s="92"/>
      <c r="C685" s="93"/>
      <c r="D685" s="92"/>
    </row>
    <row r="686" spans="2:4" ht="13.2" x14ac:dyDescent="0.25">
      <c r="B686" s="92"/>
      <c r="C686" s="93"/>
      <c r="D686" s="92"/>
    </row>
    <row r="687" spans="2:4" ht="13.2" x14ac:dyDescent="0.25">
      <c r="B687" s="92"/>
      <c r="C687" s="93"/>
      <c r="D687" s="92"/>
    </row>
    <row r="688" spans="2:4" ht="13.2" x14ac:dyDescent="0.25">
      <c r="B688" s="92"/>
      <c r="C688" s="93"/>
      <c r="D688" s="92"/>
    </row>
    <row r="689" spans="2:4" ht="13.2" x14ac:dyDescent="0.25">
      <c r="B689" s="92"/>
      <c r="C689" s="93"/>
      <c r="D689" s="92"/>
    </row>
    <row r="690" spans="2:4" ht="13.2" x14ac:dyDescent="0.25">
      <c r="B690" s="92"/>
      <c r="C690" s="93"/>
      <c r="D690" s="92"/>
    </row>
    <row r="691" spans="2:4" ht="13.2" x14ac:dyDescent="0.25">
      <c r="B691" s="92"/>
      <c r="C691" s="93"/>
      <c r="D691" s="92"/>
    </row>
    <row r="692" spans="2:4" ht="13.2" x14ac:dyDescent="0.25">
      <c r="B692" s="92"/>
      <c r="C692" s="93"/>
      <c r="D692" s="92"/>
    </row>
    <row r="693" spans="2:4" ht="13.2" x14ac:dyDescent="0.25">
      <c r="B693" s="92"/>
      <c r="C693" s="93"/>
      <c r="D693" s="92"/>
    </row>
    <row r="694" spans="2:4" ht="13.2" x14ac:dyDescent="0.25">
      <c r="B694" s="92"/>
      <c r="C694" s="93"/>
      <c r="D694" s="92"/>
    </row>
    <row r="695" spans="2:4" ht="13.2" x14ac:dyDescent="0.25">
      <c r="B695" s="92"/>
      <c r="C695" s="93"/>
      <c r="D695" s="92"/>
    </row>
    <row r="696" spans="2:4" ht="13.2" x14ac:dyDescent="0.25">
      <c r="B696" s="92"/>
      <c r="C696" s="93"/>
      <c r="D696" s="92"/>
    </row>
    <row r="697" spans="2:4" ht="13.2" x14ac:dyDescent="0.25">
      <c r="B697" s="92"/>
      <c r="C697" s="93"/>
      <c r="D697" s="92"/>
    </row>
    <row r="698" spans="2:4" ht="13.2" x14ac:dyDescent="0.25">
      <c r="B698" s="92"/>
      <c r="C698" s="93"/>
      <c r="D698" s="92"/>
    </row>
    <row r="699" spans="2:4" ht="13.2" x14ac:dyDescent="0.25">
      <c r="B699" s="92"/>
      <c r="C699" s="93"/>
      <c r="D699" s="92"/>
    </row>
    <row r="700" spans="2:4" ht="13.2" x14ac:dyDescent="0.25">
      <c r="B700" s="92"/>
      <c r="C700" s="93"/>
      <c r="D700" s="92"/>
    </row>
    <row r="701" spans="2:4" ht="13.2" x14ac:dyDescent="0.25">
      <c r="B701" s="92"/>
      <c r="C701" s="93"/>
      <c r="D701" s="92"/>
    </row>
    <row r="702" spans="2:4" ht="13.2" x14ac:dyDescent="0.25">
      <c r="B702" s="92"/>
      <c r="C702" s="93"/>
      <c r="D702" s="92"/>
    </row>
    <row r="703" spans="2:4" ht="13.2" x14ac:dyDescent="0.25">
      <c r="B703" s="92"/>
      <c r="C703" s="93"/>
      <c r="D703" s="92"/>
    </row>
    <row r="704" spans="2:4" ht="13.2" x14ac:dyDescent="0.25">
      <c r="B704" s="92"/>
      <c r="C704" s="93"/>
      <c r="D704" s="92"/>
    </row>
    <row r="705" spans="2:4" ht="13.2" x14ac:dyDescent="0.25">
      <c r="B705" s="92"/>
      <c r="C705" s="93"/>
      <c r="D705" s="92"/>
    </row>
    <row r="706" spans="2:4" ht="13.2" x14ac:dyDescent="0.25">
      <c r="B706" s="92"/>
      <c r="C706" s="93"/>
      <c r="D706" s="92"/>
    </row>
    <row r="707" spans="2:4" ht="13.2" x14ac:dyDescent="0.25">
      <c r="B707" s="92"/>
      <c r="C707" s="93"/>
      <c r="D707" s="92"/>
    </row>
    <row r="708" spans="2:4" ht="13.2" x14ac:dyDescent="0.25">
      <c r="B708" s="92"/>
      <c r="C708" s="93"/>
      <c r="D708" s="92"/>
    </row>
    <row r="709" spans="2:4" ht="13.2" x14ac:dyDescent="0.25">
      <c r="B709" s="92"/>
      <c r="C709" s="93"/>
      <c r="D709" s="92"/>
    </row>
    <row r="710" spans="2:4" ht="13.2" x14ac:dyDescent="0.25">
      <c r="B710" s="92"/>
      <c r="C710" s="93"/>
      <c r="D710" s="92"/>
    </row>
    <row r="711" spans="2:4" ht="13.2" x14ac:dyDescent="0.25">
      <c r="B711" s="92"/>
      <c r="C711" s="93"/>
      <c r="D711" s="92"/>
    </row>
    <row r="712" spans="2:4" ht="13.2" x14ac:dyDescent="0.25">
      <c r="B712" s="92"/>
      <c r="C712" s="93"/>
      <c r="D712" s="92"/>
    </row>
    <row r="713" spans="2:4" ht="13.2" x14ac:dyDescent="0.25">
      <c r="B713" s="92"/>
      <c r="C713" s="93"/>
      <c r="D713" s="92"/>
    </row>
    <row r="714" spans="2:4" ht="13.2" x14ac:dyDescent="0.25">
      <c r="B714" s="92"/>
      <c r="C714" s="93"/>
      <c r="D714" s="92"/>
    </row>
    <row r="715" spans="2:4" ht="13.2" x14ac:dyDescent="0.25">
      <c r="B715" s="92"/>
      <c r="C715" s="93"/>
      <c r="D715" s="92"/>
    </row>
    <row r="716" spans="2:4" ht="13.2" x14ac:dyDescent="0.25">
      <c r="B716" s="92"/>
      <c r="C716" s="93"/>
      <c r="D716" s="92"/>
    </row>
    <row r="717" spans="2:4" ht="13.2" x14ac:dyDescent="0.25">
      <c r="B717" s="92"/>
      <c r="C717" s="93"/>
      <c r="D717" s="92"/>
    </row>
    <row r="718" spans="2:4" ht="13.2" x14ac:dyDescent="0.25">
      <c r="B718" s="92"/>
      <c r="C718" s="93"/>
      <c r="D718" s="92"/>
    </row>
    <row r="719" spans="2:4" ht="13.2" x14ac:dyDescent="0.25">
      <c r="B719" s="92"/>
      <c r="C719" s="93"/>
      <c r="D719" s="92"/>
    </row>
    <row r="720" spans="2:4" ht="13.2" x14ac:dyDescent="0.25">
      <c r="B720" s="92"/>
      <c r="C720" s="93"/>
      <c r="D720" s="92"/>
    </row>
    <row r="721" spans="2:4" ht="13.2" x14ac:dyDescent="0.25">
      <c r="B721" s="92"/>
      <c r="C721" s="93"/>
      <c r="D721" s="92"/>
    </row>
    <row r="722" spans="2:4" ht="13.2" x14ac:dyDescent="0.25">
      <c r="B722" s="92"/>
      <c r="C722" s="93"/>
      <c r="D722" s="92"/>
    </row>
    <row r="723" spans="2:4" ht="13.2" x14ac:dyDescent="0.25">
      <c r="B723" s="92"/>
      <c r="C723" s="93"/>
      <c r="D723" s="92"/>
    </row>
    <row r="724" spans="2:4" ht="13.2" x14ac:dyDescent="0.25">
      <c r="B724" s="92"/>
      <c r="C724" s="93"/>
      <c r="D724" s="92"/>
    </row>
    <row r="725" spans="2:4" ht="13.2" x14ac:dyDescent="0.25">
      <c r="B725" s="92"/>
      <c r="C725" s="93"/>
      <c r="D725" s="92"/>
    </row>
    <row r="726" spans="2:4" ht="13.2" x14ac:dyDescent="0.25">
      <c r="B726" s="92"/>
      <c r="C726" s="93"/>
      <c r="D726" s="92"/>
    </row>
    <row r="727" spans="2:4" ht="13.2" x14ac:dyDescent="0.25">
      <c r="B727" s="92"/>
      <c r="C727" s="93"/>
      <c r="D727" s="92"/>
    </row>
    <row r="728" spans="2:4" ht="13.2" x14ac:dyDescent="0.25">
      <c r="B728" s="92"/>
      <c r="C728" s="93"/>
      <c r="D728" s="92"/>
    </row>
    <row r="729" spans="2:4" ht="13.2" x14ac:dyDescent="0.25">
      <c r="B729" s="92"/>
      <c r="C729" s="93"/>
      <c r="D729" s="92"/>
    </row>
    <row r="730" spans="2:4" ht="13.2" x14ac:dyDescent="0.25">
      <c r="B730" s="92"/>
      <c r="C730" s="93"/>
      <c r="D730" s="92"/>
    </row>
    <row r="731" spans="2:4" ht="13.2" x14ac:dyDescent="0.25">
      <c r="B731" s="92"/>
      <c r="C731" s="93"/>
      <c r="D731" s="92"/>
    </row>
    <row r="732" spans="2:4" ht="13.2" x14ac:dyDescent="0.25">
      <c r="B732" s="92"/>
      <c r="C732" s="93"/>
      <c r="D732" s="92"/>
    </row>
    <row r="733" spans="2:4" ht="13.2" x14ac:dyDescent="0.25">
      <c r="B733" s="92"/>
      <c r="C733" s="93"/>
      <c r="D733" s="92"/>
    </row>
    <row r="734" spans="2:4" ht="13.2" x14ac:dyDescent="0.25">
      <c r="B734" s="92"/>
      <c r="C734" s="93"/>
      <c r="D734" s="92"/>
    </row>
    <row r="735" spans="2:4" ht="13.2" x14ac:dyDescent="0.25">
      <c r="B735" s="92"/>
      <c r="C735" s="93"/>
      <c r="D735" s="92"/>
    </row>
    <row r="736" spans="2:4" ht="13.2" x14ac:dyDescent="0.25">
      <c r="B736" s="92"/>
      <c r="C736" s="93"/>
      <c r="D736" s="92"/>
    </row>
    <row r="737" spans="2:4" ht="13.2" x14ac:dyDescent="0.25">
      <c r="B737" s="92"/>
      <c r="C737" s="93"/>
      <c r="D737" s="92"/>
    </row>
    <row r="738" spans="2:4" ht="13.2" x14ac:dyDescent="0.25">
      <c r="B738" s="92"/>
      <c r="C738" s="93"/>
      <c r="D738" s="92"/>
    </row>
    <row r="739" spans="2:4" ht="13.2" x14ac:dyDescent="0.25">
      <c r="B739" s="92"/>
      <c r="C739" s="93"/>
      <c r="D739" s="92"/>
    </row>
    <row r="740" spans="2:4" ht="13.2" x14ac:dyDescent="0.25">
      <c r="B740" s="92"/>
      <c r="C740" s="93"/>
      <c r="D740" s="92"/>
    </row>
    <row r="741" spans="2:4" ht="13.2" x14ac:dyDescent="0.25">
      <c r="B741" s="92"/>
      <c r="C741" s="93"/>
      <c r="D741" s="92"/>
    </row>
    <row r="742" spans="2:4" ht="13.2" x14ac:dyDescent="0.25">
      <c r="B742" s="92"/>
      <c r="C742" s="93"/>
      <c r="D742" s="92"/>
    </row>
    <row r="743" spans="2:4" ht="13.2" x14ac:dyDescent="0.25">
      <c r="B743" s="92"/>
      <c r="C743" s="93"/>
      <c r="D743" s="92"/>
    </row>
    <row r="744" spans="2:4" ht="13.2" x14ac:dyDescent="0.25">
      <c r="B744" s="92"/>
      <c r="C744" s="93"/>
      <c r="D744" s="92"/>
    </row>
    <row r="745" spans="2:4" ht="13.2" x14ac:dyDescent="0.25">
      <c r="B745" s="92"/>
      <c r="C745" s="93"/>
      <c r="D745" s="92"/>
    </row>
    <row r="746" spans="2:4" ht="13.2" x14ac:dyDescent="0.25">
      <c r="B746" s="92"/>
      <c r="C746" s="93"/>
      <c r="D746" s="92"/>
    </row>
    <row r="747" spans="2:4" ht="13.2" x14ac:dyDescent="0.25">
      <c r="B747" s="92"/>
      <c r="C747" s="93"/>
      <c r="D747" s="92"/>
    </row>
    <row r="748" spans="2:4" ht="13.2" x14ac:dyDescent="0.25">
      <c r="B748" s="92"/>
      <c r="C748" s="93"/>
      <c r="D748" s="92"/>
    </row>
    <row r="749" spans="2:4" ht="13.2" x14ac:dyDescent="0.25">
      <c r="B749" s="92"/>
      <c r="C749" s="93"/>
      <c r="D749" s="92"/>
    </row>
    <row r="750" spans="2:4" ht="13.2" x14ac:dyDescent="0.25">
      <c r="B750" s="92"/>
      <c r="C750" s="93"/>
      <c r="D750" s="92"/>
    </row>
    <row r="751" spans="2:4" ht="13.2" x14ac:dyDescent="0.25">
      <c r="B751" s="92"/>
      <c r="C751" s="93"/>
      <c r="D751" s="92"/>
    </row>
    <row r="752" spans="2:4" ht="13.2" x14ac:dyDescent="0.25">
      <c r="B752" s="92"/>
      <c r="C752" s="93"/>
      <c r="D752" s="92"/>
    </row>
    <row r="753" spans="2:4" ht="13.2" x14ac:dyDescent="0.25">
      <c r="B753" s="92"/>
      <c r="C753" s="93"/>
      <c r="D753" s="92"/>
    </row>
    <row r="754" spans="2:4" ht="13.2" x14ac:dyDescent="0.25">
      <c r="B754" s="92"/>
      <c r="C754" s="93"/>
      <c r="D754" s="92"/>
    </row>
    <row r="755" spans="2:4" ht="13.2" x14ac:dyDescent="0.25">
      <c r="B755" s="92"/>
      <c r="C755" s="93"/>
      <c r="D755" s="92"/>
    </row>
    <row r="756" spans="2:4" ht="13.2" x14ac:dyDescent="0.25">
      <c r="B756" s="92"/>
      <c r="C756" s="93"/>
      <c r="D756" s="92"/>
    </row>
    <row r="757" spans="2:4" ht="13.2" x14ac:dyDescent="0.25">
      <c r="B757" s="92"/>
      <c r="C757" s="93"/>
      <c r="D757" s="92"/>
    </row>
    <row r="758" spans="2:4" ht="13.2" x14ac:dyDescent="0.25">
      <c r="B758" s="92"/>
      <c r="C758" s="93"/>
      <c r="D758" s="92"/>
    </row>
    <row r="759" spans="2:4" ht="13.2" x14ac:dyDescent="0.25">
      <c r="B759" s="92"/>
      <c r="C759" s="93"/>
      <c r="D759" s="92"/>
    </row>
    <row r="760" spans="2:4" ht="13.2" x14ac:dyDescent="0.25">
      <c r="B760" s="92"/>
      <c r="C760" s="93"/>
      <c r="D760" s="92"/>
    </row>
    <row r="761" spans="2:4" ht="13.2" x14ac:dyDescent="0.25">
      <c r="B761" s="92"/>
      <c r="C761" s="93"/>
      <c r="D761" s="92"/>
    </row>
    <row r="762" spans="2:4" ht="13.2" x14ac:dyDescent="0.25">
      <c r="B762" s="92"/>
      <c r="C762" s="93"/>
      <c r="D762" s="92"/>
    </row>
    <row r="763" spans="2:4" ht="13.2" x14ac:dyDescent="0.25">
      <c r="B763" s="92"/>
      <c r="C763" s="93"/>
      <c r="D763" s="92"/>
    </row>
    <row r="764" spans="2:4" ht="13.2" x14ac:dyDescent="0.25">
      <c r="B764" s="92"/>
      <c r="C764" s="93"/>
      <c r="D764" s="92"/>
    </row>
    <row r="765" spans="2:4" ht="13.2" x14ac:dyDescent="0.25">
      <c r="B765" s="92"/>
      <c r="C765" s="93"/>
      <c r="D765" s="92"/>
    </row>
    <row r="766" spans="2:4" ht="13.2" x14ac:dyDescent="0.25">
      <c r="B766" s="92"/>
      <c r="C766" s="93"/>
      <c r="D766" s="92"/>
    </row>
    <row r="767" spans="2:4" ht="13.2" x14ac:dyDescent="0.25">
      <c r="B767" s="92"/>
      <c r="C767" s="93"/>
      <c r="D767" s="92"/>
    </row>
    <row r="768" spans="2:4" ht="13.2" x14ac:dyDescent="0.25">
      <c r="B768" s="92"/>
      <c r="C768" s="93"/>
      <c r="D768" s="92"/>
    </row>
    <row r="769" spans="2:4" ht="13.2" x14ac:dyDescent="0.25">
      <c r="B769" s="92"/>
      <c r="C769" s="93"/>
      <c r="D769" s="92"/>
    </row>
    <row r="770" spans="2:4" ht="13.2" x14ac:dyDescent="0.25">
      <c r="B770" s="92"/>
      <c r="C770" s="93"/>
      <c r="D770" s="92"/>
    </row>
    <row r="771" spans="2:4" ht="13.2" x14ac:dyDescent="0.25">
      <c r="B771" s="92"/>
      <c r="C771" s="93"/>
      <c r="D771" s="92"/>
    </row>
    <row r="772" spans="2:4" ht="13.2" x14ac:dyDescent="0.25">
      <c r="B772" s="92"/>
      <c r="C772" s="93"/>
      <c r="D772" s="92"/>
    </row>
    <row r="773" spans="2:4" ht="13.2" x14ac:dyDescent="0.25">
      <c r="B773" s="92"/>
      <c r="C773" s="93"/>
      <c r="D773" s="92"/>
    </row>
    <row r="774" spans="2:4" ht="13.2" x14ac:dyDescent="0.25">
      <c r="B774" s="92"/>
      <c r="C774" s="93"/>
      <c r="D774" s="92"/>
    </row>
    <row r="775" spans="2:4" ht="13.2" x14ac:dyDescent="0.25">
      <c r="B775" s="92"/>
      <c r="C775" s="93"/>
      <c r="D775" s="92"/>
    </row>
    <row r="776" spans="2:4" ht="13.2" x14ac:dyDescent="0.25">
      <c r="B776" s="92"/>
      <c r="C776" s="93"/>
      <c r="D776" s="92"/>
    </row>
    <row r="777" spans="2:4" ht="13.2" x14ac:dyDescent="0.25">
      <c r="B777" s="92"/>
      <c r="C777" s="93"/>
      <c r="D777" s="92"/>
    </row>
    <row r="778" spans="2:4" ht="13.2" x14ac:dyDescent="0.25">
      <c r="B778" s="92"/>
      <c r="C778" s="93"/>
      <c r="D778" s="92"/>
    </row>
    <row r="779" spans="2:4" ht="13.2" x14ac:dyDescent="0.25">
      <c r="B779" s="92"/>
      <c r="C779" s="93"/>
      <c r="D779" s="92"/>
    </row>
    <row r="780" spans="2:4" ht="13.2" x14ac:dyDescent="0.25">
      <c r="B780" s="92"/>
      <c r="C780" s="93"/>
      <c r="D780" s="92"/>
    </row>
    <row r="781" spans="2:4" ht="13.2" x14ac:dyDescent="0.25">
      <c r="B781" s="92"/>
      <c r="C781" s="93"/>
      <c r="D781" s="92"/>
    </row>
    <row r="782" spans="2:4" ht="13.2" x14ac:dyDescent="0.25">
      <c r="B782" s="92"/>
      <c r="C782" s="93"/>
      <c r="D782" s="92"/>
    </row>
    <row r="783" spans="2:4" ht="13.2" x14ac:dyDescent="0.25">
      <c r="B783" s="92"/>
      <c r="C783" s="93"/>
      <c r="D783" s="92"/>
    </row>
    <row r="784" spans="2:4" ht="13.2" x14ac:dyDescent="0.25">
      <c r="B784" s="92"/>
      <c r="C784" s="93"/>
      <c r="D784" s="92"/>
    </row>
    <row r="785" spans="2:4" ht="13.2" x14ac:dyDescent="0.25">
      <c r="B785" s="92"/>
      <c r="C785" s="93"/>
      <c r="D785" s="92"/>
    </row>
    <row r="786" spans="2:4" ht="13.2" x14ac:dyDescent="0.25">
      <c r="B786" s="92"/>
      <c r="C786" s="93"/>
      <c r="D786" s="92"/>
    </row>
    <row r="787" spans="2:4" ht="13.2" x14ac:dyDescent="0.25">
      <c r="B787" s="92"/>
      <c r="C787" s="93"/>
      <c r="D787" s="92"/>
    </row>
    <row r="788" spans="2:4" ht="13.2" x14ac:dyDescent="0.25">
      <c r="B788" s="92"/>
      <c r="C788" s="93"/>
      <c r="D788" s="92"/>
    </row>
    <row r="789" spans="2:4" ht="13.2" x14ac:dyDescent="0.25">
      <c r="B789" s="92"/>
      <c r="C789" s="93"/>
      <c r="D789" s="92"/>
    </row>
    <row r="790" spans="2:4" ht="13.2" x14ac:dyDescent="0.25">
      <c r="B790" s="92"/>
      <c r="C790" s="93"/>
      <c r="D790" s="92"/>
    </row>
    <row r="791" spans="2:4" ht="13.2" x14ac:dyDescent="0.25">
      <c r="B791" s="92"/>
      <c r="C791" s="93"/>
      <c r="D791" s="92"/>
    </row>
    <row r="792" spans="2:4" ht="13.2" x14ac:dyDescent="0.25">
      <c r="B792" s="92"/>
      <c r="C792" s="93"/>
      <c r="D792" s="92"/>
    </row>
    <row r="793" spans="2:4" ht="13.2" x14ac:dyDescent="0.25">
      <c r="B793" s="92"/>
      <c r="C793" s="93"/>
      <c r="D793" s="92"/>
    </row>
    <row r="794" spans="2:4" ht="13.2" x14ac:dyDescent="0.25">
      <c r="B794" s="92"/>
      <c r="C794" s="93"/>
      <c r="D794" s="92"/>
    </row>
    <row r="795" spans="2:4" ht="13.2" x14ac:dyDescent="0.25">
      <c r="B795" s="92"/>
      <c r="C795" s="93"/>
      <c r="D795" s="92"/>
    </row>
    <row r="796" spans="2:4" ht="13.2" x14ac:dyDescent="0.25">
      <c r="B796" s="92"/>
      <c r="C796" s="93"/>
      <c r="D796" s="92"/>
    </row>
    <row r="797" spans="2:4" ht="13.2" x14ac:dyDescent="0.25">
      <c r="B797" s="92"/>
      <c r="C797" s="93"/>
      <c r="D797" s="92"/>
    </row>
    <row r="798" spans="2:4" ht="13.2" x14ac:dyDescent="0.25">
      <c r="B798" s="92"/>
      <c r="C798" s="93"/>
      <c r="D798" s="92"/>
    </row>
    <row r="799" spans="2:4" ht="13.2" x14ac:dyDescent="0.25">
      <c r="B799" s="92"/>
      <c r="C799" s="93"/>
      <c r="D799" s="92"/>
    </row>
    <row r="800" spans="2:4" ht="13.2" x14ac:dyDescent="0.25">
      <c r="B800" s="92"/>
      <c r="C800" s="93"/>
      <c r="D800" s="92"/>
    </row>
    <row r="801" spans="2:4" ht="13.2" x14ac:dyDescent="0.25">
      <c r="B801" s="92"/>
      <c r="C801" s="93"/>
      <c r="D801" s="92"/>
    </row>
    <row r="802" spans="2:4" ht="13.2" x14ac:dyDescent="0.25">
      <c r="B802" s="92"/>
      <c r="C802" s="93"/>
      <c r="D802" s="92"/>
    </row>
    <row r="803" spans="2:4" ht="13.2" x14ac:dyDescent="0.25">
      <c r="B803" s="92"/>
      <c r="C803" s="93"/>
      <c r="D803" s="92"/>
    </row>
    <row r="804" spans="2:4" ht="13.2" x14ac:dyDescent="0.25">
      <c r="B804" s="92"/>
      <c r="C804" s="93"/>
      <c r="D804" s="92"/>
    </row>
    <row r="805" spans="2:4" ht="13.2" x14ac:dyDescent="0.25">
      <c r="B805" s="92"/>
      <c r="C805" s="93"/>
      <c r="D805" s="92"/>
    </row>
    <row r="806" spans="2:4" ht="13.2" x14ac:dyDescent="0.25">
      <c r="B806" s="92"/>
      <c r="C806" s="93"/>
      <c r="D806" s="92"/>
    </row>
    <row r="807" spans="2:4" ht="13.2" x14ac:dyDescent="0.25">
      <c r="B807" s="92"/>
      <c r="C807" s="93"/>
      <c r="D807" s="92"/>
    </row>
    <row r="808" spans="2:4" ht="13.2" x14ac:dyDescent="0.25">
      <c r="B808" s="92"/>
      <c r="C808" s="93"/>
      <c r="D808" s="92"/>
    </row>
    <row r="809" spans="2:4" ht="13.2" x14ac:dyDescent="0.25">
      <c r="B809" s="92"/>
      <c r="C809" s="93"/>
      <c r="D809" s="92"/>
    </row>
    <row r="810" spans="2:4" ht="13.2" x14ac:dyDescent="0.25">
      <c r="B810" s="92"/>
      <c r="C810" s="93"/>
      <c r="D810" s="92"/>
    </row>
    <row r="811" spans="2:4" ht="13.2" x14ac:dyDescent="0.25">
      <c r="B811" s="92"/>
      <c r="C811" s="93"/>
      <c r="D811" s="92"/>
    </row>
    <row r="812" spans="2:4" ht="13.2" x14ac:dyDescent="0.25">
      <c r="B812" s="92"/>
      <c r="C812" s="93"/>
      <c r="D812" s="92"/>
    </row>
    <row r="813" spans="2:4" ht="13.2" x14ac:dyDescent="0.25">
      <c r="B813" s="92"/>
      <c r="C813" s="93"/>
      <c r="D813" s="92"/>
    </row>
    <row r="814" spans="2:4" ht="13.2" x14ac:dyDescent="0.25">
      <c r="B814" s="92"/>
      <c r="C814" s="93"/>
      <c r="D814" s="92"/>
    </row>
    <row r="815" spans="2:4" ht="13.2" x14ac:dyDescent="0.25">
      <c r="B815" s="92"/>
      <c r="C815" s="93"/>
      <c r="D815" s="92"/>
    </row>
    <row r="816" spans="2:4" ht="13.2" x14ac:dyDescent="0.25">
      <c r="B816" s="92"/>
      <c r="C816" s="93"/>
      <c r="D816" s="92"/>
    </row>
    <row r="817" spans="2:4" ht="13.2" x14ac:dyDescent="0.25">
      <c r="B817" s="92"/>
      <c r="C817" s="93"/>
      <c r="D817" s="92"/>
    </row>
    <row r="818" spans="2:4" ht="13.2" x14ac:dyDescent="0.25">
      <c r="B818" s="92"/>
      <c r="C818" s="93"/>
      <c r="D818" s="92"/>
    </row>
    <row r="819" spans="2:4" ht="13.2" x14ac:dyDescent="0.25">
      <c r="B819" s="92"/>
      <c r="C819" s="93"/>
      <c r="D819" s="92"/>
    </row>
    <row r="820" spans="2:4" ht="13.2" x14ac:dyDescent="0.25">
      <c r="B820" s="92"/>
      <c r="C820" s="93"/>
      <c r="D820" s="92"/>
    </row>
    <row r="821" spans="2:4" ht="13.2" x14ac:dyDescent="0.25">
      <c r="B821" s="92"/>
      <c r="C821" s="93"/>
      <c r="D821" s="92"/>
    </row>
    <row r="822" spans="2:4" ht="13.2" x14ac:dyDescent="0.25">
      <c r="B822" s="92"/>
      <c r="C822" s="93"/>
      <c r="D822" s="92"/>
    </row>
    <row r="823" spans="2:4" ht="13.2" x14ac:dyDescent="0.25">
      <c r="B823" s="92"/>
      <c r="C823" s="93"/>
      <c r="D823" s="92"/>
    </row>
    <row r="824" spans="2:4" ht="13.2" x14ac:dyDescent="0.25">
      <c r="B824" s="92"/>
      <c r="C824" s="93"/>
      <c r="D824" s="92"/>
    </row>
    <row r="825" spans="2:4" ht="13.2" x14ac:dyDescent="0.25">
      <c r="B825" s="92"/>
      <c r="C825" s="93"/>
      <c r="D825" s="92"/>
    </row>
    <row r="826" spans="2:4" ht="13.2" x14ac:dyDescent="0.25">
      <c r="B826" s="92"/>
      <c r="C826" s="93"/>
      <c r="D826" s="92"/>
    </row>
    <row r="827" spans="2:4" ht="13.2" x14ac:dyDescent="0.25">
      <c r="B827" s="92"/>
      <c r="C827" s="93"/>
      <c r="D827" s="92"/>
    </row>
    <row r="828" spans="2:4" ht="13.2" x14ac:dyDescent="0.25">
      <c r="B828" s="92"/>
      <c r="C828" s="93"/>
      <c r="D828" s="92"/>
    </row>
    <row r="829" spans="2:4" ht="13.2" x14ac:dyDescent="0.25">
      <c r="B829" s="92"/>
      <c r="C829" s="93"/>
      <c r="D829" s="92"/>
    </row>
    <row r="830" spans="2:4" ht="13.2" x14ac:dyDescent="0.25">
      <c r="B830" s="92"/>
      <c r="C830" s="93"/>
      <c r="D830" s="92"/>
    </row>
    <row r="831" spans="2:4" ht="13.2" x14ac:dyDescent="0.25">
      <c r="B831" s="92"/>
      <c r="C831" s="93"/>
      <c r="D831" s="92"/>
    </row>
    <row r="832" spans="2:4" ht="13.2" x14ac:dyDescent="0.25">
      <c r="B832" s="92"/>
      <c r="C832" s="93"/>
      <c r="D832" s="92"/>
    </row>
    <row r="833" spans="2:4" ht="13.2" x14ac:dyDescent="0.25">
      <c r="B833" s="92"/>
      <c r="C833" s="93"/>
      <c r="D833" s="92"/>
    </row>
    <row r="834" spans="2:4" ht="13.2" x14ac:dyDescent="0.25">
      <c r="B834" s="92"/>
      <c r="C834" s="93"/>
      <c r="D834" s="92"/>
    </row>
    <row r="835" spans="2:4" ht="13.2" x14ac:dyDescent="0.25">
      <c r="B835" s="92"/>
      <c r="C835" s="93"/>
      <c r="D835" s="92"/>
    </row>
    <row r="836" spans="2:4" ht="13.2" x14ac:dyDescent="0.25">
      <c r="B836" s="92"/>
      <c r="C836" s="93"/>
      <c r="D836" s="92"/>
    </row>
    <row r="837" spans="2:4" ht="13.2" x14ac:dyDescent="0.25">
      <c r="B837" s="92"/>
      <c r="C837" s="93"/>
      <c r="D837" s="92"/>
    </row>
    <row r="838" spans="2:4" ht="13.2" x14ac:dyDescent="0.25">
      <c r="B838" s="92"/>
      <c r="C838" s="93"/>
      <c r="D838" s="92"/>
    </row>
    <row r="839" spans="2:4" ht="13.2" x14ac:dyDescent="0.25">
      <c r="B839" s="92"/>
      <c r="C839" s="93"/>
      <c r="D839" s="92"/>
    </row>
    <row r="840" spans="2:4" ht="13.2" x14ac:dyDescent="0.25">
      <c r="B840" s="92"/>
      <c r="C840" s="93"/>
      <c r="D840" s="92"/>
    </row>
    <row r="841" spans="2:4" ht="13.2" x14ac:dyDescent="0.25">
      <c r="B841" s="92"/>
      <c r="C841" s="93"/>
      <c r="D841" s="92"/>
    </row>
    <row r="842" spans="2:4" ht="13.2" x14ac:dyDescent="0.25">
      <c r="B842" s="92"/>
      <c r="C842" s="93"/>
      <c r="D842" s="92"/>
    </row>
    <row r="843" spans="2:4" ht="13.2" x14ac:dyDescent="0.25">
      <c r="B843" s="92"/>
      <c r="C843" s="93"/>
      <c r="D843" s="92"/>
    </row>
    <row r="844" spans="2:4" ht="13.2" x14ac:dyDescent="0.25">
      <c r="B844" s="92"/>
      <c r="C844" s="93"/>
      <c r="D844" s="92"/>
    </row>
    <row r="845" spans="2:4" ht="13.2" x14ac:dyDescent="0.25">
      <c r="B845" s="92"/>
      <c r="C845" s="93"/>
      <c r="D845" s="92"/>
    </row>
    <row r="846" spans="2:4" ht="13.2" x14ac:dyDescent="0.25">
      <c r="B846" s="92"/>
      <c r="C846" s="93"/>
      <c r="D846" s="92"/>
    </row>
    <row r="847" spans="2:4" ht="13.2" x14ac:dyDescent="0.25">
      <c r="B847" s="92"/>
      <c r="C847" s="93"/>
      <c r="D847" s="92"/>
    </row>
    <row r="848" spans="2:4" ht="13.2" x14ac:dyDescent="0.25">
      <c r="B848" s="92"/>
      <c r="C848" s="93"/>
      <c r="D848" s="92"/>
    </row>
    <row r="849" spans="2:4" ht="13.2" x14ac:dyDescent="0.25">
      <c r="B849" s="92"/>
      <c r="C849" s="93"/>
      <c r="D849" s="92"/>
    </row>
    <row r="850" spans="2:4" ht="13.2" x14ac:dyDescent="0.25">
      <c r="B850" s="92"/>
      <c r="C850" s="93"/>
      <c r="D850" s="92"/>
    </row>
    <row r="851" spans="2:4" ht="13.2" x14ac:dyDescent="0.25">
      <c r="B851" s="92"/>
      <c r="C851" s="93"/>
      <c r="D851" s="92"/>
    </row>
    <row r="852" spans="2:4" ht="13.2" x14ac:dyDescent="0.25">
      <c r="B852" s="92"/>
      <c r="C852" s="93"/>
      <c r="D852" s="92"/>
    </row>
    <row r="853" spans="2:4" ht="13.2" x14ac:dyDescent="0.25">
      <c r="B853" s="92"/>
      <c r="C853" s="93"/>
      <c r="D853" s="92"/>
    </row>
    <row r="854" spans="2:4" ht="13.2" x14ac:dyDescent="0.25">
      <c r="B854" s="92"/>
      <c r="C854" s="93"/>
      <c r="D854" s="92"/>
    </row>
    <row r="855" spans="2:4" ht="13.2" x14ac:dyDescent="0.25">
      <c r="B855" s="92"/>
      <c r="C855" s="93"/>
      <c r="D855" s="92"/>
    </row>
    <row r="856" spans="2:4" ht="13.2" x14ac:dyDescent="0.25">
      <c r="B856" s="92"/>
      <c r="C856" s="93"/>
      <c r="D856" s="92"/>
    </row>
    <row r="857" spans="2:4" ht="13.2" x14ac:dyDescent="0.25">
      <c r="B857" s="92"/>
      <c r="C857" s="93"/>
      <c r="D857" s="92"/>
    </row>
    <row r="858" spans="2:4" ht="13.2" x14ac:dyDescent="0.25">
      <c r="B858" s="92"/>
      <c r="C858" s="93"/>
      <c r="D858" s="92"/>
    </row>
    <row r="859" spans="2:4" ht="13.2" x14ac:dyDescent="0.25">
      <c r="B859" s="92"/>
      <c r="C859" s="93"/>
      <c r="D859" s="92"/>
    </row>
    <row r="860" spans="2:4" ht="13.2" x14ac:dyDescent="0.25">
      <c r="B860" s="92"/>
      <c r="C860" s="93"/>
      <c r="D860" s="92"/>
    </row>
    <row r="861" spans="2:4" ht="13.2" x14ac:dyDescent="0.25">
      <c r="B861" s="92"/>
      <c r="C861" s="93"/>
      <c r="D861" s="92"/>
    </row>
    <row r="862" spans="2:4" ht="13.2" x14ac:dyDescent="0.25">
      <c r="B862" s="92"/>
      <c r="C862" s="93"/>
      <c r="D862" s="92"/>
    </row>
    <row r="863" spans="2:4" ht="13.2" x14ac:dyDescent="0.25">
      <c r="B863" s="92"/>
      <c r="C863" s="93"/>
      <c r="D863" s="92"/>
    </row>
    <row r="864" spans="2:4" ht="13.2" x14ac:dyDescent="0.25">
      <c r="B864" s="92"/>
      <c r="C864" s="93"/>
      <c r="D864" s="92"/>
    </row>
    <row r="865" spans="2:4" ht="13.2" x14ac:dyDescent="0.25">
      <c r="B865" s="92"/>
      <c r="C865" s="93"/>
      <c r="D865" s="92"/>
    </row>
    <row r="866" spans="2:4" ht="13.2" x14ac:dyDescent="0.25">
      <c r="B866" s="92"/>
      <c r="C866" s="93"/>
      <c r="D866" s="92"/>
    </row>
    <row r="867" spans="2:4" ht="13.2" x14ac:dyDescent="0.25">
      <c r="B867" s="92"/>
      <c r="C867" s="93"/>
      <c r="D867" s="92"/>
    </row>
    <row r="868" spans="2:4" ht="13.2" x14ac:dyDescent="0.25">
      <c r="B868" s="92"/>
      <c r="C868" s="93"/>
      <c r="D868" s="92"/>
    </row>
    <row r="869" spans="2:4" ht="13.2" x14ac:dyDescent="0.25">
      <c r="B869" s="92"/>
      <c r="C869" s="93"/>
      <c r="D869" s="92"/>
    </row>
    <row r="870" spans="2:4" ht="13.2" x14ac:dyDescent="0.25">
      <c r="B870" s="92"/>
      <c r="C870" s="93"/>
      <c r="D870" s="92"/>
    </row>
    <row r="871" spans="2:4" ht="13.2" x14ac:dyDescent="0.25">
      <c r="B871" s="92"/>
      <c r="C871" s="93"/>
      <c r="D871" s="92"/>
    </row>
    <row r="872" spans="2:4" ht="13.2" x14ac:dyDescent="0.25">
      <c r="B872" s="92"/>
      <c r="C872" s="93"/>
      <c r="D872" s="92"/>
    </row>
    <row r="873" spans="2:4" ht="13.2" x14ac:dyDescent="0.25">
      <c r="B873" s="92"/>
      <c r="C873" s="93"/>
      <c r="D873" s="92"/>
    </row>
    <row r="874" spans="2:4" ht="13.2" x14ac:dyDescent="0.25">
      <c r="B874" s="92"/>
      <c r="C874" s="93"/>
      <c r="D874" s="92"/>
    </row>
    <row r="875" spans="2:4" ht="13.2" x14ac:dyDescent="0.25">
      <c r="B875" s="92"/>
      <c r="C875" s="93"/>
      <c r="D875" s="92"/>
    </row>
    <row r="876" spans="2:4" ht="13.2" x14ac:dyDescent="0.25">
      <c r="B876" s="92"/>
      <c r="C876" s="93"/>
      <c r="D876" s="92"/>
    </row>
    <row r="877" spans="2:4" ht="13.2" x14ac:dyDescent="0.25">
      <c r="B877" s="92"/>
      <c r="C877" s="93"/>
      <c r="D877" s="92"/>
    </row>
    <row r="878" spans="2:4" ht="13.2" x14ac:dyDescent="0.25">
      <c r="B878" s="92"/>
      <c r="C878" s="93"/>
      <c r="D878" s="92"/>
    </row>
    <row r="879" spans="2:4" ht="13.2" x14ac:dyDescent="0.25">
      <c r="B879" s="92"/>
      <c r="C879" s="93"/>
      <c r="D879" s="92"/>
    </row>
    <row r="880" spans="2:4" ht="13.2" x14ac:dyDescent="0.25">
      <c r="B880" s="92"/>
      <c r="C880" s="93"/>
      <c r="D880" s="92"/>
    </row>
    <row r="881" spans="2:4" ht="13.2" x14ac:dyDescent="0.25">
      <c r="B881" s="92"/>
      <c r="C881" s="93"/>
      <c r="D881" s="92"/>
    </row>
    <row r="882" spans="2:4" ht="13.2" x14ac:dyDescent="0.25">
      <c r="B882" s="92"/>
      <c r="C882" s="93"/>
      <c r="D882" s="92"/>
    </row>
    <row r="883" spans="2:4" ht="13.2" x14ac:dyDescent="0.25">
      <c r="B883" s="92"/>
      <c r="C883" s="93"/>
      <c r="D883" s="92"/>
    </row>
    <row r="884" spans="2:4" ht="13.2" x14ac:dyDescent="0.25">
      <c r="B884" s="92"/>
      <c r="C884" s="93"/>
      <c r="D884" s="92"/>
    </row>
    <row r="885" spans="2:4" ht="13.2" x14ac:dyDescent="0.25">
      <c r="B885" s="92"/>
      <c r="C885" s="93"/>
      <c r="D885" s="92"/>
    </row>
    <row r="886" spans="2:4" ht="13.2" x14ac:dyDescent="0.25">
      <c r="B886" s="92"/>
      <c r="C886" s="93"/>
      <c r="D886" s="92"/>
    </row>
    <row r="887" spans="2:4" ht="13.2" x14ac:dyDescent="0.25">
      <c r="B887" s="92"/>
      <c r="C887" s="93"/>
      <c r="D887" s="92"/>
    </row>
    <row r="888" spans="2:4" ht="13.2" x14ac:dyDescent="0.25">
      <c r="B888" s="92"/>
      <c r="C888" s="93"/>
      <c r="D888" s="92"/>
    </row>
    <row r="889" spans="2:4" ht="13.2" x14ac:dyDescent="0.25">
      <c r="B889" s="92"/>
      <c r="C889" s="93"/>
      <c r="D889" s="92"/>
    </row>
    <row r="890" spans="2:4" ht="13.2" x14ac:dyDescent="0.25">
      <c r="B890" s="92"/>
      <c r="C890" s="93"/>
      <c r="D890" s="92"/>
    </row>
    <row r="891" spans="2:4" ht="13.2" x14ac:dyDescent="0.25">
      <c r="B891" s="92"/>
      <c r="C891" s="93"/>
      <c r="D891" s="92"/>
    </row>
    <row r="892" spans="2:4" ht="13.2" x14ac:dyDescent="0.25">
      <c r="B892" s="92"/>
      <c r="C892" s="93"/>
      <c r="D892" s="92"/>
    </row>
    <row r="893" spans="2:4" ht="13.2" x14ac:dyDescent="0.25">
      <c r="B893" s="92"/>
      <c r="C893" s="93"/>
      <c r="D893" s="92"/>
    </row>
    <row r="894" spans="2:4" ht="13.2" x14ac:dyDescent="0.25">
      <c r="B894" s="92"/>
      <c r="C894" s="93"/>
      <c r="D894" s="92"/>
    </row>
    <row r="895" spans="2:4" ht="13.2" x14ac:dyDescent="0.25">
      <c r="B895" s="92"/>
      <c r="C895" s="93"/>
      <c r="D895" s="92"/>
    </row>
    <row r="896" spans="2:4" ht="13.2" x14ac:dyDescent="0.25">
      <c r="B896" s="92"/>
      <c r="C896" s="93"/>
      <c r="D896" s="92"/>
    </row>
    <row r="897" spans="2:4" ht="13.2" x14ac:dyDescent="0.25">
      <c r="B897" s="92"/>
      <c r="C897" s="93"/>
      <c r="D897" s="92"/>
    </row>
    <row r="898" spans="2:4" ht="13.2" x14ac:dyDescent="0.25">
      <c r="B898" s="92"/>
      <c r="C898" s="93"/>
      <c r="D898" s="92"/>
    </row>
    <row r="899" spans="2:4" ht="13.2" x14ac:dyDescent="0.25">
      <c r="B899" s="92"/>
      <c r="C899" s="93"/>
      <c r="D899" s="92"/>
    </row>
    <row r="900" spans="2:4" ht="13.2" x14ac:dyDescent="0.25">
      <c r="B900" s="92"/>
      <c r="C900" s="93"/>
      <c r="D900" s="92"/>
    </row>
    <row r="901" spans="2:4" ht="13.2" x14ac:dyDescent="0.25">
      <c r="B901" s="92"/>
      <c r="C901" s="93"/>
      <c r="D901" s="92"/>
    </row>
    <row r="902" spans="2:4" ht="13.2" x14ac:dyDescent="0.25">
      <c r="B902" s="92"/>
      <c r="C902" s="93"/>
      <c r="D902" s="92"/>
    </row>
    <row r="903" spans="2:4" ht="13.2" x14ac:dyDescent="0.25">
      <c r="B903" s="92"/>
      <c r="C903" s="93"/>
      <c r="D903" s="92"/>
    </row>
    <row r="904" spans="2:4" ht="13.2" x14ac:dyDescent="0.25">
      <c r="B904" s="92"/>
      <c r="C904" s="93"/>
      <c r="D904" s="92"/>
    </row>
    <row r="905" spans="2:4" ht="13.2" x14ac:dyDescent="0.25">
      <c r="B905" s="92"/>
      <c r="C905" s="93"/>
      <c r="D905" s="92"/>
    </row>
    <row r="906" spans="2:4" ht="13.2" x14ac:dyDescent="0.25">
      <c r="B906" s="92"/>
      <c r="C906" s="93"/>
      <c r="D906" s="92"/>
    </row>
    <row r="907" spans="2:4" ht="13.2" x14ac:dyDescent="0.25">
      <c r="B907" s="92"/>
      <c r="C907" s="93"/>
      <c r="D907" s="92"/>
    </row>
    <row r="908" spans="2:4" ht="13.2" x14ac:dyDescent="0.25">
      <c r="B908" s="92"/>
      <c r="C908" s="93"/>
      <c r="D908" s="92"/>
    </row>
    <row r="909" spans="2:4" ht="13.2" x14ac:dyDescent="0.25">
      <c r="B909" s="92"/>
      <c r="C909" s="93"/>
      <c r="D909" s="92"/>
    </row>
    <row r="910" spans="2:4" ht="13.2" x14ac:dyDescent="0.25">
      <c r="B910" s="92"/>
      <c r="C910" s="93"/>
      <c r="D910" s="92"/>
    </row>
    <row r="911" spans="2:4" ht="13.2" x14ac:dyDescent="0.25">
      <c r="B911" s="92"/>
      <c r="C911" s="93"/>
      <c r="D911" s="92"/>
    </row>
    <row r="912" spans="2:4" ht="13.2" x14ac:dyDescent="0.25">
      <c r="B912" s="92"/>
      <c r="C912" s="93"/>
      <c r="D912" s="92"/>
    </row>
    <row r="913" spans="2:4" ht="13.2" x14ac:dyDescent="0.25">
      <c r="B913" s="92"/>
      <c r="C913" s="93"/>
      <c r="D913" s="92"/>
    </row>
    <row r="914" spans="2:4" ht="13.2" x14ac:dyDescent="0.25">
      <c r="B914" s="92"/>
      <c r="C914" s="93"/>
      <c r="D914" s="92"/>
    </row>
    <row r="915" spans="2:4" ht="13.2" x14ac:dyDescent="0.25">
      <c r="B915" s="92"/>
      <c r="C915" s="93"/>
      <c r="D915" s="92"/>
    </row>
    <row r="916" spans="2:4" ht="13.2" x14ac:dyDescent="0.25">
      <c r="B916" s="92"/>
      <c r="C916" s="93"/>
      <c r="D916" s="92"/>
    </row>
    <row r="917" spans="2:4" ht="13.2" x14ac:dyDescent="0.25">
      <c r="B917" s="92"/>
      <c r="C917" s="93"/>
      <c r="D917" s="92"/>
    </row>
    <row r="918" spans="2:4" ht="13.2" x14ac:dyDescent="0.25">
      <c r="B918" s="92"/>
      <c r="C918" s="93"/>
      <c r="D918" s="92"/>
    </row>
    <row r="919" spans="2:4" ht="13.2" x14ac:dyDescent="0.25">
      <c r="B919" s="92"/>
      <c r="C919" s="93"/>
      <c r="D919" s="92"/>
    </row>
    <row r="920" spans="2:4" ht="13.2" x14ac:dyDescent="0.25">
      <c r="B920" s="92"/>
      <c r="C920" s="93"/>
      <c r="D920" s="92"/>
    </row>
    <row r="921" spans="2:4" ht="13.2" x14ac:dyDescent="0.25">
      <c r="B921" s="92"/>
      <c r="C921" s="93"/>
      <c r="D921" s="92"/>
    </row>
    <row r="922" spans="2:4" ht="13.2" x14ac:dyDescent="0.25">
      <c r="B922" s="92"/>
      <c r="C922" s="93"/>
      <c r="D922" s="92"/>
    </row>
    <row r="923" spans="2:4" ht="13.2" x14ac:dyDescent="0.25">
      <c r="B923" s="92"/>
      <c r="C923" s="93"/>
      <c r="D923" s="92"/>
    </row>
    <row r="924" spans="2:4" ht="13.2" x14ac:dyDescent="0.25">
      <c r="B924" s="92"/>
      <c r="C924" s="93"/>
      <c r="D924" s="92"/>
    </row>
    <row r="925" spans="2:4" ht="13.2" x14ac:dyDescent="0.25">
      <c r="B925" s="92"/>
      <c r="C925" s="93"/>
      <c r="D925" s="92"/>
    </row>
    <row r="926" spans="2:4" ht="13.2" x14ac:dyDescent="0.25">
      <c r="B926" s="92"/>
      <c r="C926" s="93"/>
      <c r="D926" s="92"/>
    </row>
    <row r="927" spans="2:4" ht="13.2" x14ac:dyDescent="0.25">
      <c r="B927" s="92"/>
      <c r="C927" s="93"/>
      <c r="D927" s="92"/>
    </row>
    <row r="928" spans="2:4" ht="13.2" x14ac:dyDescent="0.25">
      <c r="B928" s="92"/>
      <c r="C928" s="93"/>
      <c r="D928" s="92"/>
    </row>
    <row r="929" spans="2:4" ht="13.2" x14ac:dyDescent="0.25">
      <c r="B929" s="92"/>
      <c r="C929" s="93"/>
      <c r="D929" s="92"/>
    </row>
    <row r="930" spans="2:4" ht="13.2" x14ac:dyDescent="0.25">
      <c r="B930" s="92"/>
      <c r="C930" s="93"/>
      <c r="D930" s="92"/>
    </row>
    <row r="931" spans="2:4" ht="13.2" x14ac:dyDescent="0.25">
      <c r="B931" s="92"/>
      <c r="C931" s="93"/>
      <c r="D931" s="92"/>
    </row>
    <row r="932" spans="2:4" ht="13.2" x14ac:dyDescent="0.25">
      <c r="B932" s="92"/>
      <c r="C932" s="93"/>
      <c r="D932" s="92"/>
    </row>
    <row r="933" spans="2:4" ht="13.2" x14ac:dyDescent="0.25">
      <c r="B933" s="92"/>
      <c r="C933" s="93"/>
      <c r="D933" s="92"/>
    </row>
    <row r="934" spans="2:4" ht="13.2" x14ac:dyDescent="0.25">
      <c r="B934" s="92"/>
      <c r="C934" s="93"/>
      <c r="D934" s="92"/>
    </row>
    <row r="935" spans="2:4" ht="13.2" x14ac:dyDescent="0.25">
      <c r="B935" s="92"/>
      <c r="C935" s="93"/>
      <c r="D935" s="92"/>
    </row>
    <row r="936" spans="2:4" ht="13.2" x14ac:dyDescent="0.25">
      <c r="B936" s="92"/>
      <c r="C936" s="93"/>
      <c r="D936" s="92"/>
    </row>
    <row r="937" spans="2:4" ht="13.2" x14ac:dyDescent="0.25">
      <c r="B937" s="92"/>
      <c r="C937" s="93"/>
      <c r="D937" s="92"/>
    </row>
    <row r="938" spans="2:4" ht="13.2" x14ac:dyDescent="0.25">
      <c r="B938" s="92"/>
      <c r="C938" s="93"/>
      <c r="D938" s="92"/>
    </row>
    <row r="939" spans="2:4" ht="13.2" x14ac:dyDescent="0.25">
      <c r="B939" s="92"/>
      <c r="C939" s="93"/>
      <c r="D939" s="92"/>
    </row>
    <row r="940" spans="2:4" ht="13.2" x14ac:dyDescent="0.25">
      <c r="B940" s="92"/>
      <c r="C940" s="93"/>
      <c r="D940" s="92"/>
    </row>
    <row r="941" spans="2:4" ht="13.2" x14ac:dyDescent="0.25">
      <c r="B941" s="92"/>
      <c r="C941" s="93"/>
      <c r="D941" s="92"/>
    </row>
    <row r="942" spans="2:4" ht="13.2" x14ac:dyDescent="0.25">
      <c r="B942" s="92"/>
      <c r="C942" s="93"/>
      <c r="D942" s="92"/>
    </row>
    <row r="943" spans="2:4" ht="13.2" x14ac:dyDescent="0.25">
      <c r="B943" s="92"/>
      <c r="C943" s="93"/>
      <c r="D943" s="92"/>
    </row>
    <row r="944" spans="2:4" ht="13.2" x14ac:dyDescent="0.25">
      <c r="B944" s="92"/>
      <c r="C944" s="93"/>
      <c r="D944" s="92"/>
    </row>
    <row r="945" spans="2:4" ht="13.2" x14ac:dyDescent="0.25">
      <c r="B945" s="92"/>
      <c r="C945" s="93"/>
      <c r="D945" s="92"/>
    </row>
    <row r="946" spans="2:4" ht="13.2" x14ac:dyDescent="0.25">
      <c r="B946" s="92"/>
      <c r="C946" s="93"/>
      <c r="D946" s="92"/>
    </row>
    <row r="947" spans="2:4" ht="13.2" x14ac:dyDescent="0.25">
      <c r="B947" s="92"/>
      <c r="C947" s="93"/>
      <c r="D947" s="92"/>
    </row>
    <row r="948" spans="2:4" ht="13.2" x14ac:dyDescent="0.25">
      <c r="B948" s="92"/>
      <c r="C948" s="93"/>
      <c r="D948" s="92"/>
    </row>
    <row r="949" spans="2:4" ht="13.2" x14ac:dyDescent="0.25">
      <c r="B949" s="92"/>
      <c r="C949" s="93"/>
      <c r="D949" s="92"/>
    </row>
    <row r="950" spans="2:4" ht="13.2" x14ac:dyDescent="0.25">
      <c r="B950" s="92"/>
      <c r="C950" s="93"/>
      <c r="D950" s="92"/>
    </row>
    <row r="951" spans="2:4" ht="13.2" x14ac:dyDescent="0.25">
      <c r="B951" s="92"/>
      <c r="C951" s="93"/>
      <c r="D951" s="92"/>
    </row>
    <row r="952" spans="2:4" ht="13.2" x14ac:dyDescent="0.25">
      <c r="B952" s="92"/>
      <c r="C952" s="93"/>
      <c r="D952" s="92"/>
    </row>
    <row r="953" spans="2:4" ht="13.2" x14ac:dyDescent="0.25">
      <c r="B953" s="92"/>
      <c r="C953" s="93"/>
      <c r="D953" s="92"/>
    </row>
    <row r="954" spans="2:4" ht="13.2" x14ac:dyDescent="0.25">
      <c r="B954" s="92"/>
      <c r="C954" s="93"/>
      <c r="D954" s="92"/>
    </row>
    <row r="955" spans="2:4" ht="13.2" x14ac:dyDescent="0.25">
      <c r="B955" s="92"/>
      <c r="C955" s="93"/>
      <c r="D955" s="92"/>
    </row>
    <row r="956" spans="2:4" ht="13.2" x14ac:dyDescent="0.25">
      <c r="B956" s="92"/>
      <c r="C956" s="93"/>
      <c r="D956" s="92"/>
    </row>
    <row r="957" spans="2:4" ht="13.2" x14ac:dyDescent="0.25">
      <c r="B957" s="92"/>
      <c r="C957" s="93"/>
      <c r="D957" s="92"/>
    </row>
    <row r="958" spans="2:4" ht="13.2" x14ac:dyDescent="0.25">
      <c r="B958" s="92"/>
      <c r="C958" s="93"/>
      <c r="D958" s="92"/>
    </row>
    <row r="959" spans="2:4" ht="13.2" x14ac:dyDescent="0.25">
      <c r="B959" s="92"/>
      <c r="C959" s="93"/>
      <c r="D959" s="92"/>
    </row>
    <row r="960" spans="2:4" ht="13.2" x14ac:dyDescent="0.25">
      <c r="B960" s="92"/>
      <c r="C960" s="93"/>
      <c r="D960" s="92"/>
    </row>
    <row r="961" spans="2:4" ht="13.2" x14ac:dyDescent="0.25">
      <c r="B961" s="92"/>
      <c r="C961" s="93"/>
      <c r="D961" s="92"/>
    </row>
    <row r="962" spans="2:4" ht="13.2" x14ac:dyDescent="0.25">
      <c r="B962" s="92"/>
      <c r="C962" s="93"/>
      <c r="D962" s="92"/>
    </row>
    <row r="963" spans="2:4" ht="13.2" x14ac:dyDescent="0.25">
      <c r="B963" s="92"/>
      <c r="C963" s="93"/>
      <c r="D963" s="92"/>
    </row>
    <row r="964" spans="2:4" ht="13.2" x14ac:dyDescent="0.25">
      <c r="B964" s="92"/>
      <c r="C964" s="93"/>
      <c r="D964" s="92"/>
    </row>
    <row r="965" spans="2:4" ht="13.2" x14ac:dyDescent="0.25">
      <c r="B965" s="92"/>
      <c r="C965" s="93"/>
      <c r="D965" s="92"/>
    </row>
    <row r="966" spans="2:4" ht="13.2" x14ac:dyDescent="0.25">
      <c r="B966" s="92"/>
      <c r="C966" s="93"/>
      <c r="D966" s="92"/>
    </row>
    <row r="967" spans="2:4" ht="13.2" x14ac:dyDescent="0.25">
      <c r="B967" s="92"/>
      <c r="C967" s="93"/>
      <c r="D967" s="92"/>
    </row>
    <row r="968" spans="2:4" ht="13.2" x14ac:dyDescent="0.25">
      <c r="B968" s="92"/>
      <c r="C968" s="93"/>
      <c r="D968" s="92"/>
    </row>
    <row r="969" spans="2:4" ht="13.2" x14ac:dyDescent="0.25">
      <c r="B969" s="92"/>
      <c r="C969" s="93"/>
      <c r="D969" s="92"/>
    </row>
    <row r="970" spans="2:4" ht="13.2" x14ac:dyDescent="0.25">
      <c r="B970" s="92"/>
      <c r="C970" s="93"/>
      <c r="D970" s="92"/>
    </row>
    <row r="971" spans="2:4" ht="13.2" x14ac:dyDescent="0.25">
      <c r="B971" s="92"/>
      <c r="C971" s="93"/>
      <c r="D971" s="92"/>
    </row>
    <row r="972" spans="2:4" ht="13.2" x14ac:dyDescent="0.25">
      <c r="B972" s="92"/>
      <c r="C972" s="93"/>
      <c r="D972" s="92"/>
    </row>
    <row r="973" spans="2:4" ht="13.2" x14ac:dyDescent="0.25">
      <c r="B973" s="92"/>
      <c r="C973" s="93"/>
      <c r="D973" s="92"/>
    </row>
    <row r="974" spans="2:4" ht="13.2" x14ac:dyDescent="0.25">
      <c r="B974" s="92"/>
      <c r="C974" s="93"/>
      <c r="D974" s="92"/>
    </row>
    <row r="975" spans="2:4" ht="13.2" x14ac:dyDescent="0.25">
      <c r="B975" s="92"/>
      <c r="C975" s="93"/>
      <c r="D975" s="92"/>
    </row>
    <row r="976" spans="2:4" ht="13.2" x14ac:dyDescent="0.25">
      <c r="B976" s="92"/>
      <c r="C976" s="93"/>
      <c r="D976" s="92"/>
    </row>
    <row r="977" spans="2:4" ht="13.2" x14ac:dyDescent="0.25">
      <c r="B977" s="92"/>
      <c r="C977" s="93"/>
      <c r="D977" s="92"/>
    </row>
    <row r="978" spans="2:4" ht="13.2" x14ac:dyDescent="0.25">
      <c r="B978" s="92"/>
      <c r="C978" s="93"/>
      <c r="D978" s="92"/>
    </row>
    <row r="979" spans="2:4" ht="13.2" x14ac:dyDescent="0.25">
      <c r="B979" s="92"/>
      <c r="C979" s="93"/>
      <c r="D979" s="92"/>
    </row>
    <row r="980" spans="2:4" ht="13.2" x14ac:dyDescent="0.25">
      <c r="B980" s="92"/>
      <c r="C980" s="93"/>
      <c r="D980" s="92"/>
    </row>
    <row r="981" spans="2:4" ht="13.2" x14ac:dyDescent="0.25">
      <c r="B981" s="92"/>
      <c r="C981" s="93"/>
      <c r="D981" s="92"/>
    </row>
    <row r="982" spans="2:4" ht="13.2" x14ac:dyDescent="0.25">
      <c r="B982" s="92"/>
      <c r="C982" s="93"/>
      <c r="D982" s="92"/>
    </row>
    <row r="983" spans="2:4" ht="13.2" x14ac:dyDescent="0.25">
      <c r="B983" s="92"/>
      <c r="C983" s="93"/>
      <c r="D983" s="92"/>
    </row>
    <row r="984" spans="2:4" ht="13.2" x14ac:dyDescent="0.25">
      <c r="B984" s="92"/>
      <c r="C984" s="93"/>
      <c r="D984" s="92"/>
    </row>
    <row r="985" spans="2:4" ht="13.2" x14ac:dyDescent="0.25">
      <c r="B985" s="92"/>
      <c r="C985" s="93"/>
      <c r="D985" s="92"/>
    </row>
    <row r="986" spans="2:4" ht="13.2" x14ac:dyDescent="0.25">
      <c r="B986" s="92"/>
      <c r="C986" s="93"/>
      <c r="D986" s="92"/>
    </row>
    <row r="987" spans="2:4" ht="13.2" x14ac:dyDescent="0.25">
      <c r="B987" s="92"/>
      <c r="C987" s="93"/>
      <c r="D987" s="92"/>
    </row>
    <row r="988" spans="2:4" ht="13.2" x14ac:dyDescent="0.25">
      <c r="B988" s="92"/>
      <c r="C988" s="93"/>
      <c r="D988" s="92"/>
    </row>
    <row r="989" spans="2:4" ht="13.2" x14ac:dyDescent="0.25">
      <c r="B989" s="92"/>
      <c r="C989" s="93"/>
      <c r="D989" s="92"/>
    </row>
    <row r="990" spans="2:4" ht="13.2" x14ac:dyDescent="0.25">
      <c r="B990" s="92"/>
      <c r="C990" s="93"/>
      <c r="D990" s="92"/>
    </row>
    <row r="991" spans="2:4" ht="13.2" x14ac:dyDescent="0.25">
      <c r="B991" s="92"/>
      <c r="C991" s="93"/>
      <c r="D991" s="92"/>
    </row>
    <row r="992" spans="2:4" ht="13.2" x14ac:dyDescent="0.25">
      <c r="B992" s="92"/>
      <c r="C992" s="93"/>
      <c r="D992" s="92"/>
    </row>
    <row r="993" spans="2:4" ht="13.2" x14ac:dyDescent="0.25">
      <c r="B993" s="92"/>
      <c r="C993" s="93"/>
      <c r="D993" s="92"/>
    </row>
    <row r="994" spans="2:4" ht="13.2" x14ac:dyDescent="0.25">
      <c r="B994" s="92"/>
      <c r="C994" s="93"/>
      <c r="D994" s="92"/>
    </row>
    <row r="995" spans="2:4" ht="13.2" x14ac:dyDescent="0.25">
      <c r="B995" s="92"/>
      <c r="C995" s="93"/>
      <c r="D995" s="92"/>
    </row>
    <row r="996" spans="2:4" ht="13.2" x14ac:dyDescent="0.25">
      <c r="B996" s="92"/>
      <c r="C996" s="93"/>
      <c r="D996" s="92"/>
    </row>
    <row r="997" spans="2:4" ht="13.2" x14ac:dyDescent="0.25">
      <c r="B997" s="92"/>
      <c r="C997" s="93"/>
      <c r="D997" s="92"/>
    </row>
    <row r="998" spans="2:4" ht="13.2" x14ac:dyDescent="0.25">
      <c r="B998" s="92"/>
      <c r="C998" s="93"/>
      <c r="D998" s="92"/>
    </row>
    <row r="999" spans="2:4" ht="13.2" x14ac:dyDescent="0.25">
      <c r="B999" s="92"/>
      <c r="C999" s="93"/>
      <c r="D999" s="92"/>
    </row>
    <row r="1000" spans="2:4" ht="13.2" x14ac:dyDescent="0.25">
      <c r="B1000" s="92"/>
      <c r="C1000" s="93"/>
      <c r="D1000" s="92"/>
    </row>
    <row r="1001" spans="2:4" ht="13.2" x14ac:dyDescent="0.25">
      <c r="B1001" s="92"/>
      <c r="C1001" s="93"/>
      <c r="D1001" s="92"/>
    </row>
    <row r="1002" spans="2:4" ht="13.2" x14ac:dyDescent="0.25">
      <c r="B1002" s="92"/>
      <c r="C1002" s="93"/>
      <c r="D1002" s="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jeuxdedonnees</vt:lpstr>
      <vt:lpstr>TCD</vt:lpstr>
      <vt:lpstr>Indicateurs transport</vt:lpstr>
      <vt:lpstr>Graphiques</vt:lpstr>
      <vt:lpstr>Taux émission CO2e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gregoire beaussart</cp:lastModifiedBy>
  <dcterms:created xsi:type="dcterms:W3CDTF">2024-02-07T20:45:21Z</dcterms:created>
  <dcterms:modified xsi:type="dcterms:W3CDTF">2024-03-09T07:22:07Z</dcterms:modified>
</cp:coreProperties>
</file>