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ista compl de 1947-1983 prefei" sheetId="8" r:id="rId1"/>
    <sheet name="82-2020" sheetId="1" r:id="rId2"/>
    <sheet name="geral" sheetId="2" r:id="rId3"/>
    <sheet name="1976" sheetId="7" r:id="rId4"/>
    <sheet name="1972" sheetId="4" r:id="rId5"/>
    <sheet name="1969" sheetId="3" r:id="rId6"/>
    <sheet name="1965" sheetId="5" r:id="rId7"/>
    <sheet name="vereador 63-65" sheetId="14" r:id="rId8"/>
    <sheet name="vereador 61" sheetId="13" r:id="rId9"/>
    <sheet name="1960" sheetId="6" r:id="rId10"/>
    <sheet name="ver56" sheetId="12" r:id="rId11"/>
    <sheet name="vereador 1950" sheetId="9" r:id="rId12"/>
    <sheet name="vereador 48" sheetId="10" r:id="rId13"/>
    <sheet name="Planilha13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7" l="1"/>
  <c r="O12" i="7"/>
  <c r="M16" i="7"/>
  <c r="M12" i="7"/>
  <c r="M17" i="7"/>
  <c r="M19" i="7" s="1"/>
  <c r="O5" i="4"/>
  <c r="O6" i="4"/>
  <c r="O4" i="4"/>
  <c r="N7" i="4"/>
  <c r="F16" i="3"/>
  <c r="F17" i="3"/>
  <c r="E18" i="3"/>
  <c r="E15" i="6"/>
  <c r="E14" i="6"/>
  <c r="M13" i="14"/>
  <c r="L13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K11" i="13"/>
  <c r="L11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K11" i="12"/>
  <c r="J11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Q2" i="10"/>
  <c r="Q3" i="10"/>
  <c r="Q4" i="10"/>
  <c r="Q5" i="10"/>
  <c r="Q6" i="10"/>
  <c r="Q7" i="10"/>
  <c r="Q8" i="10"/>
  <c r="Q9" i="10"/>
  <c r="Q10" i="10"/>
  <c r="Q11" i="10"/>
  <c r="Q12" i="10"/>
  <c r="Q13" i="10"/>
  <c r="Q1" i="10"/>
  <c r="A15" i="5"/>
  <c r="A12" i="5"/>
  <c r="F16" i="9"/>
  <c r="F17" i="9"/>
  <c r="F15" i="9"/>
</calcChain>
</file>

<file path=xl/sharedStrings.xml><?xml version="1.0" encoding="utf-8"?>
<sst xmlns="http://schemas.openxmlformats.org/spreadsheetml/2006/main" count="288" uniqueCount="73">
  <si>
    <t>ANO</t>
  </si>
  <si>
    <t>GRUPO</t>
  </si>
  <si>
    <t>% VÁLIDOS</t>
  </si>
  <si>
    <t>MDB</t>
  </si>
  <si>
    <t>DIREITA</t>
  </si>
  <si>
    <t>NODGISMO</t>
  </si>
  <si>
    <t>ESQUERDA</t>
  </si>
  <si>
    <t>MILTISMO</t>
  </si>
  <si>
    <t>NOVA DIREITA</t>
  </si>
  <si>
    <t>ano</t>
  </si>
  <si>
    <t>partido</t>
  </si>
  <si>
    <t>ARENA</t>
  </si>
  <si>
    <t>valid</t>
  </si>
  <si>
    <t>x</t>
  </si>
  <si>
    <t>partidovitoria</t>
  </si>
  <si>
    <t>PSD</t>
  </si>
  <si>
    <t>UDN</t>
  </si>
  <si>
    <t>PTB</t>
  </si>
  <si>
    <t>total</t>
  </si>
  <si>
    <t>?</t>
  </si>
  <si>
    <t>Alfredo João Krieck</t>
  </si>
  <si>
    <t>L.Adelar Soldatelli</t>
  </si>
  <si>
    <t>W. Rousseng</t>
  </si>
  <si>
    <t>branco</t>
  </si>
  <si>
    <t>nulo</t>
  </si>
  <si>
    <t>14009 regstrados</t>
  </si>
  <si>
    <t>12960 comparecimento</t>
  </si>
  <si>
    <t>6609 raulino rosar PTB-PSD</t>
  </si>
  <si>
    <t>centro</t>
  </si>
  <si>
    <t>foi em outra eleição</t>
  </si>
  <si>
    <t>o pai era do PTB</t>
  </si>
  <si>
    <t>não encontrado</t>
  </si>
  <si>
    <t>Numero de vereadors</t>
  </si>
  <si>
    <t>psd</t>
  </si>
  <si>
    <t>udn</t>
  </si>
  <si>
    <t>ptb</t>
  </si>
  <si>
    <t>obs vereador</t>
  </si>
  <si>
    <t>vitoriosos</t>
  </si>
  <si>
    <t>direita</t>
  </si>
  <si>
    <t>ARENA 1</t>
  </si>
  <si>
    <t>ARENA2</t>
  </si>
  <si>
    <t>ARENA 2</t>
  </si>
  <si>
    <t>o pai era de centro</t>
  </si>
  <si>
    <t>vereador 1961</t>
  </si>
  <si>
    <t>vereador 63-65</t>
  </si>
  <si>
    <t>13 ver</t>
  </si>
  <si>
    <t>PRP</t>
  </si>
  <si>
    <t>PSP</t>
  </si>
  <si>
    <t>cadeiras</t>
  </si>
  <si>
    <t>vereadores</t>
  </si>
  <si>
    <t>conservador</t>
  </si>
  <si>
    <t>prefeito(sem info sobre oponentes)</t>
  </si>
  <si>
    <t>soma</t>
  </si>
  <si>
    <t>Só teve um partido subdividido</t>
  </si>
  <si>
    <t>dois MDBS</t>
  </si>
  <si>
    <t>dois ARENAS</t>
  </si>
  <si>
    <t>ARENA1</t>
  </si>
  <si>
    <t>ARENA3</t>
  </si>
  <si>
    <t>MDB2</t>
  </si>
  <si>
    <t>MDB1</t>
  </si>
  <si>
    <t>MDB3</t>
  </si>
  <si>
    <t>brancosNulos</t>
  </si>
  <si>
    <t>totalgeral</t>
  </si>
  <si>
    <t>1976: 3 sub ARENA</t>
  </si>
  <si>
    <t>1976: 3 sub MDB</t>
  </si>
  <si>
    <t>validtotal</t>
  </si>
  <si>
    <t>total MDB</t>
  </si>
  <si>
    <t>total ARENA</t>
  </si>
  <si>
    <t>esquerda</t>
  </si>
  <si>
    <t>nodgismo</t>
  </si>
  <si>
    <t>referente a 3 candidatos</t>
  </si>
  <si>
    <t xml:space="preserve">ref a 3 candidatos 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</si>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</sst>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49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</xdr:rowOff>
    </xdr:from>
    <xdr:to>
      <xdr:col>10</xdr:col>
      <xdr:colOff>524783</xdr:colOff>
      <xdr:row>26</xdr:row>
      <xdr:rowOff>86426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"/>
          <a:ext cx="6506483" cy="50203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200734</xdr:colOff>
      <xdr:row>4</xdr:row>
      <xdr:rowOff>19106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077534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8</xdr:col>
      <xdr:colOff>457944</xdr:colOff>
      <xdr:row>6</xdr:row>
      <xdr:rowOff>38158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"/>
          <a:ext cx="533474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85725</xdr:rowOff>
    </xdr:from>
    <xdr:to>
      <xdr:col>8</xdr:col>
      <xdr:colOff>381734</xdr:colOff>
      <xdr:row>7</xdr:row>
      <xdr:rowOff>28594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28725"/>
          <a:ext cx="5258534" cy="13336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5</xdr:row>
      <xdr:rowOff>47625</xdr:rowOff>
    </xdr:from>
    <xdr:to>
      <xdr:col>8</xdr:col>
      <xdr:colOff>238222</xdr:colOff>
      <xdr:row>6</xdr:row>
      <xdr:rowOff>19073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9600" y="1000125"/>
          <a:ext cx="695422" cy="161948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0</xdr:row>
      <xdr:rowOff>171450</xdr:rowOff>
    </xdr:from>
    <xdr:to>
      <xdr:col>16</xdr:col>
      <xdr:colOff>333947</xdr:colOff>
      <xdr:row>19</xdr:row>
      <xdr:rowOff>67166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171450"/>
          <a:ext cx="4096322" cy="35152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162543</xdr:colOff>
      <xdr:row>18</xdr:row>
      <xdr:rowOff>86216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9743" cy="351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267588</xdr:colOff>
      <xdr:row>15</xdr:row>
      <xdr:rowOff>19451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63588" cy="2876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505676</xdr:colOff>
      <xdr:row>19</xdr:row>
      <xdr:rowOff>67189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851" cy="3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20</xdr:row>
      <xdr:rowOff>28575</xdr:rowOff>
    </xdr:from>
    <xdr:to>
      <xdr:col>7</xdr:col>
      <xdr:colOff>467322</xdr:colOff>
      <xdr:row>21</xdr:row>
      <xdr:rowOff>104812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3838575"/>
          <a:ext cx="4277322" cy="266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9</xdr:col>
      <xdr:colOff>153186</xdr:colOff>
      <xdr:row>8</xdr:row>
      <xdr:rowOff>124055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5630061" cy="1648055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10</xdr:row>
      <xdr:rowOff>19050</xdr:rowOff>
    </xdr:from>
    <xdr:to>
      <xdr:col>5</xdr:col>
      <xdr:colOff>67029</xdr:colOff>
      <xdr:row>11</xdr:row>
      <xdr:rowOff>9550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1924050"/>
          <a:ext cx="2534004" cy="1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85725</xdr:rowOff>
    </xdr:from>
    <xdr:to>
      <xdr:col>17</xdr:col>
      <xdr:colOff>39032</xdr:colOff>
      <xdr:row>24</xdr:row>
      <xdr:rowOff>172100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85725"/>
          <a:ext cx="6677957" cy="4658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372037</xdr:colOff>
      <xdr:row>20</xdr:row>
      <xdr:rowOff>133847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029637" cy="35628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495880</xdr:colOff>
      <xdr:row>20</xdr:row>
      <xdr:rowOff>162479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53480" cy="39724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152400</xdr:rowOff>
    </xdr:from>
    <xdr:to>
      <xdr:col>12</xdr:col>
      <xdr:colOff>590550</xdr:colOff>
      <xdr:row>6</xdr:row>
      <xdr:rowOff>28575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90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6</xdr:col>
      <xdr:colOff>171961</xdr:colOff>
      <xdr:row>17</xdr:row>
      <xdr:rowOff>181435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23825"/>
          <a:ext cx="3658111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t="s">
        <v>25</v>
      </c>
    </row>
    <row r="2" spans="1:5" x14ac:dyDescent="0.25">
      <c r="A2" t="s">
        <v>26</v>
      </c>
    </row>
    <row r="3" spans="1:5" x14ac:dyDescent="0.25">
      <c r="A3" t="s">
        <v>27</v>
      </c>
    </row>
    <row r="14" spans="1:5" x14ac:dyDescent="0.25">
      <c r="E14">
        <f>SUM(6609*100)</f>
        <v>660900</v>
      </c>
    </row>
    <row r="15" spans="1:5" x14ac:dyDescent="0.25">
      <c r="E15">
        <f>SUM(E14/12960)</f>
        <v>50.995370370370374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R14"/>
  <sheetViews>
    <sheetView workbookViewId="0">
      <selection activeCell="J7" sqref="J7:J10"/>
    </sheetView>
  </sheetViews>
  <sheetFormatPr defaultRowHeight="15" x14ac:dyDescent="0.25"/>
  <sheetData>
    <row r="2" spans="8:18" x14ac:dyDescent="0.25">
      <c r="Q2">
        <v>1</v>
      </c>
      <c r="R2">
        <f>SUM(Q2*100)/13</f>
        <v>7.6923076923076925</v>
      </c>
    </row>
    <row r="3" spans="8:18" x14ac:dyDescent="0.25">
      <c r="Q3">
        <v>2</v>
      </c>
      <c r="R3">
        <f t="shared" ref="R3:R14" si="0">SUM(Q3*100)/13</f>
        <v>15.384615384615385</v>
      </c>
    </row>
    <row r="4" spans="8:18" x14ac:dyDescent="0.25">
      <c r="Q4">
        <v>3</v>
      </c>
      <c r="R4">
        <f t="shared" si="0"/>
        <v>23.076923076923077</v>
      </c>
    </row>
    <row r="5" spans="8:18" x14ac:dyDescent="0.25">
      <c r="Q5">
        <v>4</v>
      </c>
      <c r="R5">
        <f t="shared" si="0"/>
        <v>30.76923076923077</v>
      </c>
    </row>
    <row r="6" spans="8:18" x14ac:dyDescent="0.25">
      <c r="J6" t="s">
        <v>12</v>
      </c>
      <c r="K6" t="s">
        <v>48</v>
      </c>
      <c r="Q6">
        <v>5</v>
      </c>
      <c r="R6">
        <f t="shared" si="0"/>
        <v>38.46153846153846</v>
      </c>
    </row>
    <row r="7" spans="8:18" x14ac:dyDescent="0.25">
      <c r="H7" t="s">
        <v>16</v>
      </c>
      <c r="I7" t="s">
        <v>38</v>
      </c>
      <c r="J7">
        <v>46.15</v>
      </c>
      <c r="K7">
        <v>6</v>
      </c>
      <c r="Q7">
        <v>6</v>
      </c>
      <c r="R7">
        <f t="shared" si="0"/>
        <v>46.153846153846153</v>
      </c>
    </row>
    <row r="8" spans="8:18" x14ac:dyDescent="0.25">
      <c r="H8" t="s">
        <v>47</v>
      </c>
      <c r="I8" t="s">
        <v>50</v>
      </c>
      <c r="J8">
        <v>15.38</v>
      </c>
      <c r="K8">
        <v>2</v>
      </c>
      <c r="Q8">
        <v>7</v>
      </c>
      <c r="R8">
        <f t="shared" si="0"/>
        <v>53.846153846153847</v>
      </c>
    </row>
    <row r="9" spans="8:18" x14ac:dyDescent="0.25">
      <c r="H9" t="s">
        <v>15</v>
      </c>
      <c r="I9" t="s">
        <v>38</v>
      </c>
      <c r="J9">
        <v>30.76</v>
      </c>
      <c r="K9">
        <v>4</v>
      </c>
      <c r="Q9">
        <v>8</v>
      </c>
      <c r="R9">
        <f t="shared" si="0"/>
        <v>61.53846153846154</v>
      </c>
    </row>
    <row r="10" spans="8:18" x14ac:dyDescent="0.25">
      <c r="H10" t="s">
        <v>17</v>
      </c>
      <c r="I10" t="s">
        <v>28</v>
      </c>
      <c r="J10">
        <v>7.69</v>
      </c>
      <c r="K10">
        <v>1</v>
      </c>
      <c r="Q10">
        <v>9</v>
      </c>
      <c r="R10">
        <f t="shared" si="0"/>
        <v>69.230769230769226</v>
      </c>
    </row>
    <row r="11" spans="8:18" x14ac:dyDescent="0.25">
      <c r="I11" t="s">
        <v>18</v>
      </c>
      <c r="J11">
        <f>SUM(J7:J10)</f>
        <v>99.98</v>
      </c>
      <c r="K11">
        <f>SUM(K7:K10)</f>
        <v>13</v>
      </c>
      <c r="Q11">
        <v>10</v>
      </c>
      <c r="R11">
        <f t="shared" si="0"/>
        <v>76.92307692307692</v>
      </c>
    </row>
    <row r="12" spans="8:18" x14ac:dyDescent="0.25">
      <c r="Q12">
        <v>11</v>
      </c>
      <c r="R12">
        <f t="shared" si="0"/>
        <v>84.615384615384613</v>
      </c>
    </row>
    <row r="13" spans="8:18" x14ac:dyDescent="0.25">
      <c r="Q13">
        <v>12</v>
      </c>
      <c r="R13">
        <f t="shared" si="0"/>
        <v>92.307692307692307</v>
      </c>
    </row>
    <row r="14" spans="8:18" x14ac:dyDescent="0.25">
      <c r="Q14">
        <v>13</v>
      </c>
      <c r="R14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5" sqref="C15:C17"/>
    </sheetView>
  </sheetViews>
  <sheetFormatPr defaultRowHeight="15" x14ac:dyDescent="0.25"/>
  <sheetData>
    <row r="1" spans="1:6" x14ac:dyDescent="0.25">
      <c r="A1" t="s">
        <v>32</v>
      </c>
    </row>
    <row r="14" spans="1:6" x14ac:dyDescent="0.25">
      <c r="E14" s="4">
        <v>1</v>
      </c>
    </row>
    <row r="15" spans="1:6" x14ac:dyDescent="0.25">
      <c r="C15" t="s">
        <v>33</v>
      </c>
      <c r="D15">
        <v>4</v>
      </c>
      <c r="E15">
        <v>13</v>
      </c>
      <c r="F15">
        <f>SUM((D15*100)/E15)</f>
        <v>30.76923076923077</v>
      </c>
    </row>
    <row r="16" spans="1:6" x14ac:dyDescent="0.25">
      <c r="C16" t="s">
        <v>34</v>
      </c>
      <c r="D16">
        <v>6</v>
      </c>
      <c r="E16">
        <v>13</v>
      </c>
      <c r="F16">
        <f t="shared" ref="F16:F17" si="0">SUM((D16*100)/E16)</f>
        <v>46.153846153846153</v>
      </c>
    </row>
    <row r="17" spans="3:6" x14ac:dyDescent="0.25">
      <c r="C17" t="s">
        <v>35</v>
      </c>
      <c r="D17">
        <v>3</v>
      </c>
      <c r="E17">
        <v>13</v>
      </c>
      <c r="F17">
        <f t="shared" si="0"/>
        <v>23.076923076923077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13"/>
  <sheetViews>
    <sheetView workbookViewId="0">
      <selection activeCell="K8" sqref="K8:K10"/>
    </sheetView>
  </sheetViews>
  <sheetFormatPr defaultRowHeight="15" x14ac:dyDescent="0.25"/>
  <cols>
    <col min="12" max="12" width="13.5703125" customWidth="1"/>
  </cols>
  <sheetData>
    <row r="1" spans="9:17" x14ac:dyDescent="0.25">
      <c r="P1">
        <v>1</v>
      </c>
      <c r="Q1">
        <f>SUM(P1*100)/13</f>
        <v>7.6923076923076925</v>
      </c>
    </row>
    <row r="2" spans="9:17" x14ac:dyDescent="0.25">
      <c r="P2">
        <v>2</v>
      </c>
      <c r="Q2">
        <f t="shared" ref="Q2:Q13" si="0">SUM(P2*100)/13</f>
        <v>15.384615384615385</v>
      </c>
    </row>
    <row r="3" spans="9:17" x14ac:dyDescent="0.25">
      <c r="P3">
        <v>3</v>
      </c>
      <c r="Q3">
        <f t="shared" si="0"/>
        <v>23.076923076923077</v>
      </c>
    </row>
    <row r="4" spans="9:17" x14ac:dyDescent="0.25">
      <c r="P4">
        <v>4</v>
      </c>
      <c r="Q4">
        <f t="shared" si="0"/>
        <v>30.76923076923077</v>
      </c>
    </row>
    <row r="5" spans="9:17" x14ac:dyDescent="0.25">
      <c r="P5">
        <v>5</v>
      </c>
      <c r="Q5">
        <f t="shared" si="0"/>
        <v>38.46153846153846</v>
      </c>
    </row>
    <row r="6" spans="9:17" x14ac:dyDescent="0.25">
      <c r="J6" t="s">
        <v>45</v>
      </c>
      <c r="P6">
        <v>6</v>
      </c>
      <c r="Q6">
        <f t="shared" si="0"/>
        <v>46.153846153846153</v>
      </c>
    </row>
    <row r="7" spans="9:17" x14ac:dyDescent="0.25">
      <c r="P7">
        <v>7</v>
      </c>
      <c r="Q7">
        <f t="shared" si="0"/>
        <v>53.846153846153847</v>
      </c>
    </row>
    <row r="8" spans="9:17" x14ac:dyDescent="0.25">
      <c r="I8">
        <v>7</v>
      </c>
      <c r="J8" t="s">
        <v>15</v>
      </c>
      <c r="K8">
        <v>53.84</v>
      </c>
      <c r="L8" t="s">
        <v>38</v>
      </c>
      <c r="P8">
        <v>8</v>
      </c>
      <c r="Q8">
        <f t="shared" si="0"/>
        <v>61.53846153846154</v>
      </c>
    </row>
    <row r="9" spans="9:17" x14ac:dyDescent="0.25">
      <c r="I9">
        <v>5</v>
      </c>
      <c r="J9" t="s">
        <v>16</v>
      </c>
      <c r="K9">
        <v>38.46</v>
      </c>
      <c r="L9" t="s">
        <v>38</v>
      </c>
      <c r="P9">
        <v>9</v>
      </c>
      <c r="Q9">
        <f t="shared" si="0"/>
        <v>69.230769230769226</v>
      </c>
    </row>
    <row r="10" spans="9:17" x14ac:dyDescent="0.25">
      <c r="I10">
        <v>1</v>
      </c>
      <c r="J10" t="s">
        <v>46</v>
      </c>
      <c r="K10">
        <v>7.69</v>
      </c>
      <c r="L10" t="s">
        <v>50</v>
      </c>
      <c r="P10">
        <v>10</v>
      </c>
      <c r="Q10">
        <f t="shared" si="0"/>
        <v>76.92307692307692</v>
      </c>
    </row>
    <row r="11" spans="9:17" x14ac:dyDescent="0.25">
      <c r="P11">
        <v>11</v>
      </c>
      <c r="Q11">
        <f t="shared" si="0"/>
        <v>84.615384615384613</v>
      </c>
    </row>
    <row r="12" spans="9:17" x14ac:dyDescent="0.25">
      <c r="P12">
        <v>12</v>
      </c>
      <c r="Q12">
        <f t="shared" si="0"/>
        <v>92.307692307692307</v>
      </c>
    </row>
    <row r="13" spans="9:17" x14ac:dyDescent="0.25">
      <c r="P13">
        <v>13</v>
      </c>
      <c r="Q13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5" workbookViewId="0">
      <selection activeCell="F26" sqref="E2:F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 s="1">
        <v>30270</v>
      </c>
      <c r="B2" s="2" t="s">
        <v>3</v>
      </c>
      <c r="C2">
        <v>54.81</v>
      </c>
      <c r="D2" s="1">
        <v>30270</v>
      </c>
      <c r="E2" s="2" t="s">
        <v>3</v>
      </c>
      <c r="F2">
        <v>54.81</v>
      </c>
    </row>
    <row r="3" spans="1:6" x14ac:dyDescent="0.25">
      <c r="A3" s="1">
        <v>30270</v>
      </c>
      <c r="B3" s="2" t="s">
        <v>4</v>
      </c>
      <c r="C3">
        <v>45.18</v>
      </c>
      <c r="D3" s="1">
        <v>30270</v>
      </c>
      <c r="E3" s="2" t="s">
        <v>4</v>
      </c>
      <c r="F3">
        <v>45.18</v>
      </c>
    </row>
    <row r="4" spans="1:6" x14ac:dyDescent="0.25">
      <c r="A4" s="1">
        <v>32462</v>
      </c>
      <c r="B4" s="2" t="s">
        <v>5</v>
      </c>
      <c r="C4">
        <v>51.12</v>
      </c>
      <c r="D4" s="1">
        <v>32462</v>
      </c>
      <c r="E4" s="2" t="s">
        <v>5</v>
      </c>
      <c r="F4">
        <v>51.12</v>
      </c>
    </row>
    <row r="5" spans="1:6" x14ac:dyDescent="0.25">
      <c r="A5" s="1">
        <v>32462</v>
      </c>
      <c r="B5" s="2" t="s">
        <v>3</v>
      </c>
      <c r="C5">
        <v>42.88</v>
      </c>
      <c r="D5" s="1">
        <v>32462</v>
      </c>
      <c r="E5" s="2" t="s">
        <v>3</v>
      </c>
      <c r="F5">
        <v>42.88</v>
      </c>
    </row>
    <row r="6" spans="1:6" x14ac:dyDescent="0.25">
      <c r="A6" s="1">
        <v>32462</v>
      </c>
      <c r="B6" s="2" t="s">
        <v>6</v>
      </c>
      <c r="C6">
        <v>6</v>
      </c>
      <c r="D6" s="1">
        <v>32462</v>
      </c>
      <c r="E6" s="2" t="s">
        <v>6</v>
      </c>
      <c r="F6">
        <v>6</v>
      </c>
    </row>
    <row r="7" spans="1:6" x14ac:dyDescent="0.25">
      <c r="A7" s="1">
        <v>33880</v>
      </c>
      <c r="B7" s="2" t="s">
        <v>4</v>
      </c>
      <c r="C7">
        <v>56.63</v>
      </c>
      <c r="D7" s="1">
        <v>33880</v>
      </c>
      <c r="E7" s="2" t="s">
        <v>4</v>
      </c>
      <c r="F7">
        <v>56.63</v>
      </c>
    </row>
    <row r="8" spans="1:6" x14ac:dyDescent="0.25">
      <c r="A8" s="1">
        <v>33880</v>
      </c>
      <c r="B8" s="2" t="s">
        <v>6</v>
      </c>
      <c r="C8">
        <v>35.5</v>
      </c>
      <c r="D8" s="1">
        <v>33880</v>
      </c>
      <c r="E8" s="2" t="s">
        <v>6</v>
      </c>
      <c r="F8">
        <v>35.5</v>
      </c>
    </row>
    <row r="9" spans="1:6" x14ac:dyDescent="0.25">
      <c r="A9" s="1">
        <v>33880</v>
      </c>
      <c r="B9" s="2" t="s">
        <v>3</v>
      </c>
      <c r="C9">
        <v>7.87</v>
      </c>
      <c r="D9" s="1">
        <v>33880</v>
      </c>
      <c r="E9" s="2" t="s">
        <v>3</v>
      </c>
      <c r="F9">
        <v>7.87</v>
      </c>
    </row>
    <row r="10" spans="1:6" x14ac:dyDescent="0.25">
      <c r="A10" s="1">
        <v>35341</v>
      </c>
      <c r="B10" s="2" t="s">
        <v>5</v>
      </c>
      <c r="C10">
        <v>44.66</v>
      </c>
      <c r="D10" s="1">
        <v>35341</v>
      </c>
      <c r="E10" s="2" t="s">
        <v>5</v>
      </c>
      <c r="F10">
        <v>44.66</v>
      </c>
    </row>
    <row r="11" spans="1:6" x14ac:dyDescent="0.25">
      <c r="A11" s="1">
        <v>35341</v>
      </c>
      <c r="B11" s="2" t="s">
        <v>6</v>
      </c>
      <c r="C11">
        <v>43.37</v>
      </c>
      <c r="D11" s="1">
        <v>35341</v>
      </c>
      <c r="E11" s="2" t="s">
        <v>6</v>
      </c>
      <c r="F11">
        <v>43.37</v>
      </c>
    </row>
    <row r="12" spans="1:6" x14ac:dyDescent="0.25">
      <c r="A12" s="1">
        <v>35341</v>
      </c>
      <c r="B12" s="2" t="s">
        <v>4</v>
      </c>
      <c r="C12">
        <v>11.97</v>
      </c>
      <c r="D12" s="1">
        <v>35341</v>
      </c>
      <c r="E12" s="2" t="s">
        <v>4</v>
      </c>
      <c r="F12">
        <v>11.97</v>
      </c>
    </row>
    <row r="13" spans="1:6" x14ac:dyDescent="0.25">
      <c r="A13" s="1">
        <v>36801</v>
      </c>
      <c r="B13" s="2" t="s">
        <v>6</v>
      </c>
      <c r="C13">
        <v>48.8</v>
      </c>
      <c r="D13" s="1">
        <v>36801</v>
      </c>
      <c r="E13" s="2" t="s">
        <v>6</v>
      </c>
      <c r="F13">
        <v>48.8</v>
      </c>
    </row>
    <row r="14" spans="1:6" x14ac:dyDescent="0.25">
      <c r="A14" s="1">
        <v>36801</v>
      </c>
      <c r="B14" s="2" t="s">
        <v>4</v>
      </c>
      <c r="C14">
        <v>28.38</v>
      </c>
      <c r="D14" s="1">
        <v>36801</v>
      </c>
      <c r="E14" s="2" t="s">
        <v>4</v>
      </c>
      <c r="F14">
        <v>28.38</v>
      </c>
    </row>
    <row r="15" spans="1:6" x14ac:dyDescent="0.25">
      <c r="A15" s="1">
        <v>36801</v>
      </c>
      <c r="B15" s="2" t="s">
        <v>5</v>
      </c>
      <c r="C15">
        <v>22.82</v>
      </c>
      <c r="D15" s="1">
        <v>36801</v>
      </c>
      <c r="E15" s="2" t="s">
        <v>5</v>
      </c>
      <c r="F15">
        <v>22.82</v>
      </c>
    </row>
    <row r="16" spans="1:6" x14ac:dyDescent="0.25">
      <c r="A16" s="1">
        <v>38263</v>
      </c>
      <c r="B16" s="2" t="s">
        <v>4</v>
      </c>
      <c r="C16">
        <v>50.2</v>
      </c>
      <c r="D16" s="1">
        <v>38263</v>
      </c>
      <c r="E16" s="2" t="s">
        <v>7</v>
      </c>
      <c r="F16">
        <v>50.2</v>
      </c>
    </row>
    <row r="17" spans="1:6" x14ac:dyDescent="0.25">
      <c r="A17" s="1">
        <v>38263</v>
      </c>
      <c r="B17" s="2" t="s">
        <v>6</v>
      </c>
      <c r="C17">
        <v>49.8</v>
      </c>
      <c r="D17" s="1">
        <v>38263</v>
      </c>
      <c r="E17" s="2" t="s">
        <v>6</v>
      </c>
      <c r="F17">
        <v>49.8</v>
      </c>
    </row>
    <row r="18" spans="1:6" x14ac:dyDescent="0.25">
      <c r="A18" s="1">
        <v>39723</v>
      </c>
      <c r="B18" s="2" t="s">
        <v>4</v>
      </c>
      <c r="C18">
        <v>75.8</v>
      </c>
      <c r="D18" s="1">
        <v>39723</v>
      </c>
      <c r="E18" s="2" t="s">
        <v>7</v>
      </c>
      <c r="F18">
        <v>75.8</v>
      </c>
    </row>
    <row r="19" spans="1:6" x14ac:dyDescent="0.25">
      <c r="A19" s="1">
        <v>41184</v>
      </c>
      <c r="B19" s="2" t="s">
        <v>4</v>
      </c>
      <c r="C19">
        <v>45.99</v>
      </c>
      <c r="D19" s="1">
        <v>41184</v>
      </c>
      <c r="E19" s="2" t="s">
        <v>7</v>
      </c>
      <c r="F19">
        <v>45.99</v>
      </c>
    </row>
    <row r="20" spans="1:6" x14ac:dyDescent="0.25">
      <c r="A20" s="1">
        <v>41184</v>
      </c>
      <c r="B20" s="2" t="s">
        <v>3</v>
      </c>
      <c r="C20">
        <v>54.01</v>
      </c>
      <c r="D20" s="1">
        <v>41184</v>
      </c>
      <c r="E20" s="2" t="s">
        <v>3</v>
      </c>
      <c r="F20">
        <v>54.01</v>
      </c>
    </row>
    <row r="21" spans="1:6" x14ac:dyDescent="0.25">
      <c r="A21" s="1">
        <v>42645</v>
      </c>
      <c r="B21" s="2" t="s">
        <v>6</v>
      </c>
      <c r="C21">
        <v>12.37</v>
      </c>
      <c r="D21" s="1">
        <v>42645</v>
      </c>
      <c r="E21" s="2" t="s">
        <v>6</v>
      </c>
      <c r="F21">
        <v>12.37</v>
      </c>
    </row>
    <row r="22" spans="1:6" x14ac:dyDescent="0.25">
      <c r="A22" s="1">
        <v>42645</v>
      </c>
      <c r="B22" s="2" t="s">
        <v>3</v>
      </c>
      <c r="C22">
        <v>39.950000000000003</v>
      </c>
      <c r="D22" s="1">
        <v>42645</v>
      </c>
      <c r="E22" s="2" t="s">
        <v>3</v>
      </c>
      <c r="F22">
        <v>39.950000000000003</v>
      </c>
    </row>
    <row r="23" spans="1:6" x14ac:dyDescent="0.25">
      <c r="A23" s="1">
        <v>42645</v>
      </c>
      <c r="B23" s="2" t="s">
        <v>4</v>
      </c>
      <c r="C23">
        <v>47.67</v>
      </c>
      <c r="D23" s="1">
        <v>42645</v>
      </c>
      <c r="E23" s="2" t="s">
        <v>7</v>
      </c>
      <c r="F23">
        <v>47.67</v>
      </c>
    </row>
    <row r="24" spans="1:6" x14ac:dyDescent="0.25">
      <c r="A24" s="1">
        <v>44150</v>
      </c>
      <c r="B24" s="2" t="s">
        <v>6</v>
      </c>
      <c r="C24">
        <v>16.88</v>
      </c>
      <c r="D24" s="1">
        <v>44150</v>
      </c>
      <c r="E24" s="2" t="s">
        <v>6</v>
      </c>
      <c r="F24">
        <v>16.88</v>
      </c>
    </row>
    <row r="25" spans="1:6" x14ac:dyDescent="0.25">
      <c r="A25" s="1">
        <v>44150</v>
      </c>
      <c r="B25" s="2" t="s">
        <v>4</v>
      </c>
      <c r="C25">
        <v>83.12</v>
      </c>
      <c r="D25" s="1">
        <v>44150</v>
      </c>
      <c r="E25" s="2" t="s">
        <v>7</v>
      </c>
      <c r="F25">
        <v>38.14</v>
      </c>
    </row>
    <row r="26" spans="1:6" x14ac:dyDescent="0.25">
      <c r="D26" s="1">
        <v>44150</v>
      </c>
      <c r="E26" s="2" t="s">
        <v>8</v>
      </c>
      <c r="F26">
        <v>44.98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sqref="A1:F54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1.85546875" bestFit="1" customWidth="1"/>
    <col min="7" max="7" width="5" bestFit="1" customWidth="1"/>
    <col min="8" max="8" width="13.28515625" bestFit="1" customWidth="1"/>
  </cols>
  <sheetData>
    <row r="1" spans="1:9" x14ac:dyDescent="0.25">
      <c r="A1" t="s">
        <v>9</v>
      </c>
      <c r="B1" t="s">
        <v>10</v>
      </c>
      <c r="C1" t="s">
        <v>1</v>
      </c>
      <c r="D1" t="s">
        <v>12</v>
      </c>
      <c r="E1" t="s">
        <v>72</v>
      </c>
      <c r="G1" s="5" t="s">
        <v>9</v>
      </c>
      <c r="H1" s="6" t="s">
        <v>14</v>
      </c>
      <c r="I1" s="7"/>
    </row>
    <row r="2" spans="1:9" x14ac:dyDescent="0.25">
      <c r="A2" s="1">
        <v>17453</v>
      </c>
      <c r="B2" t="s">
        <v>15</v>
      </c>
      <c r="C2" t="s">
        <v>38</v>
      </c>
      <c r="D2">
        <v>53.84</v>
      </c>
      <c r="E2" t="s">
        <v>36</v>
      </c>
      <c r="G2" s="8">
        <v>1946</v>
      </c>
      <c r="H2" s="9" t="s">
        <v>15</v>
      </c>
      <c r="I2" s="10"/>
    </row>
    <row r="3" spans="1:9" x14ac:dyDescent="0.25">
      <c r="A3" s="1">
        <v>17453</v>
      </c>
      <c r="B3" t="s">
        <v>16</v>
      </c>
      <c r="C3" t="s">
        <v>38</v>
      </c>
      <c r="D3">
        <v>38.46</v>
      </c>
      <c r="E3" t="s">
        <v>36</v>
      </c>
      <c r="G3" s="8">
        <v>1950</v>
      </c>
      <c r="H3" s="9" t="s">
        <v>16</v>
      </c>
      <c r="I3" s="10"/>
    </row>
    <row r="4" spans="1:9" x14ac:dyDescent="0.25">
      <c r="A4" s="1">
        <v>17453</v>
      </c>
      <c r="B4" t="s">
        <v>46</v>
      </c>
      <c r="C4" t="s">
        <v>50</v>
      </c>
      <c r="D4">
        <v>7.69</v>
      </c>
      <c r="E4" t="s">
        <v>36</v>
      </c>
      <c r="G4" s="8">
        <v>1955</v>
      </c>
      <c r="H4" s="9" t="s">
        <v>15</v>
      </c>
      <c r="I4" s="10" t="s">
        <v>37</v>
      </c>
    </row>
    <row r="5" spans="1:9" x14ac:dyDescent="0.25">
      <c r="A5" s="1">
        <v>18539</v>
      </c>
      <c r="B5" t="s">
        <v>15</v>
      </c>
      <c r="C5" t="s">
        <v>38</v>
      </c>
      <c r="D5">
        <v>30.76</v>
      </c>
      <c r="E5" t="s">
        <v>36</v>
      </c>
      <c r="G5" s="8">
        <v>1960</v>
      </c>
      <c r="H5" s="9" t="s">
        <v>17</v>
      </c>
      <c r="I5" s="10"/>
    </row>
    <row r="6" spans="1:9" x14ac:dyDescent="0.25">
      <c r="A6" s="1">
        <v>18539</v>
      </c>
      <c r="B6" t="s">
        <v>16</v>
      </c>
      <c r="C6" t="s">
        <v>38</v>
      </c>
      <c r="D6">
        <v>46.15</v>
      </c>
      <c r="E6" t="s">
        <v>36</v>
      </c>
      <c r="G6" s="8">
        <v>1962</v>
      </c>
      <c r="H6" s="9" t="s">
        <v>15</v>
      </c>
      <c r="I6" s="10"/>
    </row>
    <row r="7" spans="1:9" x14ac:dyDescent="0.25">
      <c r="A7" s="1">
        <v>18539</v>
      </c>
      <c r="B7" t="s">
        <v>17</v>
      </c>
      <c r="C7" t="s">
        <v>28</v>
      </c>
      <c r="D7">
        <v>23.07</v>
      </c>
      <c r="E7" t="s">
        <v>36</v>
      </c>
      <c r="G7" s="8">
        <v>1965</v>
      </c>
      <c r="H7" s="9" t="s">
        <v>11</v>
      </c>
      <c r="I7" s="10"/>
    </row>
    <row r="8" spans="1:9" x14ac:dyDescent="0.25">
      <c r="A8" s="1">
        <v>20485</v>
      </c>
      <c r="B8" t="s">
        <v>16</v>
      </c>
      <c r="C8" t="s">
        <v>38</v>
      </c>
      <c r="D8">
        <v>46.15</v>
      </c>
      <c r="E8" t="s">
        <v>36</v>
      </c>
      <c r="G8" s="8">
        <v>1969</v>
      </c>
      <c r="H8" s="9" t="s">
        <v>11</v>
      </c>
      <c r="I8" s="10"/>
    </row>
    <row r="9" spans="1:9" x14ac:dyDescent="0.25">
      <c r="A9" s="1">
        <v>20485</v>
      </c>
      <c r="B9" t="s">
        <v>47</v>
      </c>
      <c r="C9" t="s">
        <v>50</v>
      </c>
      <c r="D9">
        <v>15.38</v>
      </c>
      <c r="E9" t="s">
        <v>36</v>
      </c>
      <c r="G9" s="8">
        <v>1972</v>
      </c>
      <c r="H9" s="9" t="s">
        <v>3</v>
      </c>
      <c r="I9" s="10"/>
    </row>
    <row r="10" spans="1:9" ht="15.75" thickBot="1" x14ac:dyDescent="0.3">
      <c r="A10" s="1">
        <v>20485</v>
      </c>
      <c r="B10" t="s">
        <v>15</v>
      </c>
      <c r="C10" t="s">
        <v>38</v>
      </c>
      <c r="D10">
        <v>30.76</v>
      </c>
      <c r="E10" t="s">
        <v>36</v>
      </c>
      <c r="G10" s="11">
        <v>1976</v>
      </c>
      <c r="H10" s="12" t="s">
        <v>11</v>
      </c>
      <c r="I10" s="13"/>
    </row>
    <row r="11" spans="1:9" x14ac:dyDescent="0.25">
      <c r="A11" s="1">
        <v>20485</v>
      </c>
      <c r="B11" t="s">
        <v>17</v>
      </c>
      <c r="C11" t="s">
        <v>28</v>
      </c>
      <c r="D11">
        <v>7.69</v>
      </c>
      <c r="E11" t="s">
        <v>36</v>
      </c>
    </row>
    <row r="12" spans="1:9" x14ac:dyDescent="0.25">
      <c r="A12" s="1">
        <v>22193</v>
      </c>
      <c r="B12" t="s">
        <v>17</v>
      </c>
      <c r="C12" t="s">
        <v>28</v>
      </c>
      <c r="D12">
        <v>50.99</v>
      </c>
      <c r="E12" t="s">
        <v>51</v>
      </c>
    </row>
    <row r="13" spans="1:9" x14ac:dyDescent="0.25">
      <c r="A13" s="1">
        <v>22312</v>
      </c>
      <c r="B13" t="s">
        <v>16</v>
      </c>
      <c r="C13" t="s">
        <v>38</v>
      </c>
      <c r="D13">
        <v>46.15</v>
      </c>
      <c r="E13" t="s">
        <v>36</v>
      </c>
    </row>
    <row r="14" spans="1:9" x14ac:dyDescent="0.25">
      <c r="A14" s="1">
        <v>22312</v>
      </c>
      <c r="B14" t="s">
        <v>15</v>
      </c>
      <c r="C14" t="s">
        <v>38</v>
      </c>
      <c r="D14">
        <v>38.46</v>
      </c>
      <c r="E14" t="s">
        <v>36</v>
      </c>
    </row>
    <row r="15" spans="1:9" x14ac:dyDescent="0.25">
      <c r="A15" s="1">
        <v>22312</v>
      </c>
      <c r="B15" t="s">
        <v>17</v>
      </c>
      <c r="C15" t="s">
        <v>28</v>
      </c>
      <c r="D15">
        <v>15.38</v>
      </c>
      <c r="E15" t="s">
        <v>36</v>
      </c>
    </row>
    <row r="16" spans="1:9" x14ac:dyDescent="0.25">
      <c r="A16" s="1">
        <v>23042</v>
      </c>
      <c r="B16" t="s">
        <v>16</v>
      </c>
      <c r="C16" t="s">
        <v>38</v>
      </c>
      <c r="D16">
        <v>53.84</v>
      </c>
      <c r="E16" t="s">
        <v>36</v>
      </c>
    </row>
    <row r="17" spans="1:5" x14ac:dyDescent="0.25">
      <c r="A17" s="1">
        <v>23042</v>
      </c>
      <c r="B17" t="s">
        <v>15</v>
      </c>
      <c r="C17" t="s">
        <v>38</v>
      </c>
      <c r="D17">
        <v>23.76</v>
      </c>
      <c r="E17" t="s">
        <v>36</v>
      </c>
    </row>
    <row r="18" spans="1:5" x14ac:dyDescent="0.25">
      <c r="A18" s="1">
        <v>23042</v>
      </c>
      <c r="B18" t="s">
        <v>17</v>
      </c>
      <c r="C18" t="s">
        <v>28</v>
      </c>
      <c r="D18">
        <v>15.38</v>
      </c>
      <c r="E18" t="s">
        <v>36</v>
      </c>
    </row>
    <row r="19" spans="1:5" x14ac:dyDescent="0.25">
      <c r="A19" s="1">
        <v>23042</v>
      </c>
      <c r="B19" t="s">
        <v>46</v>
      </c>
      <c r="C19" t="s">
        <v>50</v>
      </c>
      <c r="D19">
        <v>7.69</v>
      </c>
      <c r="E19" t="s">
        <v>36</v>
      </c>
    </row>
    <row r="20" spans="1:5" x14ac:dyDescent="0.25">
      <c r="A20" s="1">
        <v>24019</v>
      </c>
      <c r="B20" t="s">
        <v>11</v>
      </c>
      <c r="C20" t="s">
        <v>38</v>
      </c>
      <c r="D20">
        <v>49.48</v>
      </c>
      <c r="E20" t="s">
        <v>55</v>
      </c>
    </row>
    <row r="21" spans="1:5" x14ac:dyDescent="0.25">
      <c r="A21" s="1">
        <v>24019</v>
      </c>
      <c r="B21" t="s">
        <v>11</v>
      </c>
      <c r="C21" t="s">
        <v>38</v>
      </c>
      <c r="D21">
        <v>38.97</v>
      </c>
    </row>
    <row r="22" spans="1:5" x14ac:dyDescent="0.25">
      <c r="A22" s="1">
        <v>24019</v>
      </c>
      <c r="C22" t="s">
        <v>28</v>
      </c>
      <c r="D22">
        <v>11.54</v>
      </c>
      <c r="E22" t="s">
        <v>42</v>
      </c>
    </row>
    <row r="23" spans="1:5" x14ac:dyDescent="0.25">
      <c r="A23" s="1">
        <v>25537</v>
      </c>
      <c r="B23" t="s">
        <v>11</v>
      </c>
      <c r="C23" t="s">
        <v>38</v>
      </c>
      <c r="D23">
        <v>58.07</v>
      </c>
      <c r="E23" t="s">
        <v>53</v>
      </c>
    </row>
    <row r="24" spans="1:5" x14ac:dyDescent="0.25">
      <c r="A24" s="1">
        <v>25537</v>
      </c>
      <c r="B24" t="s">
        <v>11</v>
      </c>
      <c r="C24" t="s">
        <v>38</v>
      </c>
      <c r="D24">
        <v>41.92</v>
      </c>
      <c r="E24" t="s">
        <v>53</v>
      </c>
    </row>
    <row r="25" spans="1:5" x14ac:dyDescent="0.25">
      <c r="A25" s="1">
        <v>26618</v>
      </c>
      <c r="B25" t="s">
        <v>11</v>
      </c>
      <c r="C25" t="s">
        <v>38</v>
      </c>
      <c r="D25">
        <v>45.3</v>
      </c>
    </row>
    <row r="26" spans="1:5" x14ac:dyDescent="0.25">
      <c r="A26" s="1">
        <v>26618</v>
      </c>
      <c r="B26" t="s">
        <v>3</v>
      </c>
      <c r="C26" t="s">
        <v>28</v>
      </c>
      <c r="D26">
        <v>29.74</v>
      </c>
      <c r="E26" t="s">
        <v>54</v>
      </c>
    </row>
    <row r="27" spans="1:5" x14ac:dyDescent="0.25">
      <c r="A27" s="1">
        <v>26618</v>
      </c>
      <c r="B27" t="s">
        <v>3</v>
      </c>
      <c r="C27" t="s">
        <v>28</v>
      </c>
      <c r="D27">
        <v>24.94</v>
      </c>
    </row>
    <row r="28" spans="1:5" x14ac:dyDescent="0.25">
      <c r="A28" s="1">
        <v>28079</v>
      </c>
      <c r="B28" t="s">
        <v>11</v>
      </c>
      <c r="C28" t="s">
        <v>38</v>
      </c>
      <c r="D28">
        <v>62.81</v>
      </c>
      <c r="E28" t="s">
        <v>63</v>
      </c>
    </row>
    <row r="29" spans="1:5" x14ac:dyDescent="0.25">
      <c r="A29" s="1">
        <v>28079</v>
      </c>
      <c r="B29" t="s">
        <v>3</v>
      </c>
      <c r="C29" t="s">
        <v>28</v>
      </c>
      <c r="D29">
        <v>37.42</v>
      </c>
      <c r="E29" t="s">
        <v>64</v>
      </c>
    </row>
    <row r="30" spans="1:5" x14ac:dyDescent="0.25">
      <c r="A30" s="1">
        <v>30270</v>
      </c>
      <c r="B30" s="2" t="s">
        <v>3</v>
      </c>
      <c r="C30" t="s">
        <v>28</v>
      </c>
      <c r="D30">
        <v>54.81</v>
      </c>
    </row>
    <row r="31" spans="1:5" x14ac:dyDescent="0.25">
      <c r="A31" s="1">
        <v>30270</v>
      </c>
      <c r="B31" s="2" t="s">
        <v>4</v>
      </c>
      <c r="C31" t="s">
        <v>38</v>
      </c>
      <c r="D31">
        <v>45.18</v>
      </c>
      <c r="E31" t="s">
        <v>71</v>
      </c>
    </row>
    <row r="32" spans="1:5" x14ac:dyDescent="0.25">
      <c r="A32" s="1">
        <v>32462</v>
      </c>
      <c r="B32" s="2" t="s">
        <v>5</v>
      </c>
      <c r="C32" t="s">
        <v>69</v>
      </c>
      <c r="D32">
        <v>51.12</v>
      </c>
    </row>
    <row r="33" spans="1:4" x14ac:dyDescent="0.25">
      <c r="A33" s="1">
        <v>32462</v>
      </c>
      <c r="B33" s="2" t="s">
        <v>3</v>
      </c>
      <c r="C33" t="s">
        <v>28</v>
      </c>
      <c r="D33">
        <v>42.88</v>
      </c>
    </row>
    <row r="34" spans="1:4" x14ac:dyDescent="0.25">
      <c r="A34" s="1">
        <v>32462</v>
      </c>
      <c r="B34" s="2" t="s">
        <v>6</v>
      </c>
      <c r="C34" t="s">
        <v>68</v>
      </c>
      <c r="D34">
        <v>6</v>
      </c>
    </row>
    <row r="35" spans="1:4" x14ac:dyDescent="0.25">
      <c r="A35" s="1">
        <v>33880</v>
      </c>
      <c r="B35" s="2" t="s">
        <v>4</v>
      </c>
      <c r="C35" t="s">
        <v>38</v>
      </c>
      <c r="D35">
        <v>56.63</v>
      </c>
    </row>
    <row r="36" spans="1:4" x14ac:dyDescent="0.25">
      <c r="A36" s="1">
        <v>33880</v>
      </c>
      <c r="B36" s="2" t="s">
        <v>6</v>
      </c>
      <c r="C36" t="s">
        <v>68</v>
      </c>
      <c r="D36">
        <v>35.5</v>
      </c>
    </row>
    <row r="37" spans="1:4" x14ac:dyDescent="0.25">
      <c r="A37" s="1">
        <v>33880</v>
      </c>
      <c r="B37" s="2" t="s">
        <v>3</v>
      </c>
      <c r="C37" t="s">
        <v>28</v>
      </c>
      <c r="D37">
        <v>7.87</v>
      </c>
    </row>
    <row r="38" spans="1:4" x14ac:dyDescent="0.25">
      <c r="A38" s="1">
        <v>35341</v>
      </c>
      <c r="B38" s="2" t="s">
        <v>5</v>
      </c>
      <c r="C38" t="s">
        <v>69</v>
      </c>
      <c r="D38">
        <v>44.66</v>
      </c>
    </row>
    <row r="39" spans="1:4" x14ac:dyDescent="0.25">
      <c r="A39" s="1">
        <v>35341</v>
      </c>
      <c r="B39" s="2" t="s">
        <v>6</v>
      </c>
      <c r="C39" t="s">
        <v>68</v>
      </c>
      <c r="D39">
        <v>43.37</v>
      </c>
    </row>
    <row r="40" spans="1:4" x14ac:dyDescent="0.25">
      <c r="A40" s="1">
        <v>35341</v>
      </c>
      <c r="B40" s="2" t="s">
        <v>4</v>
      </c>
      <c r="C40" t="s">
        <v>38</v>
      </c>
      <c r="D40">
        <v>11.97</v>
      </c>
    </row>
    <row r="41" spans="1:4" x14ac:dyDescent="0.25">
      <c r="A41" s="1">
        <v>36801</v>
      </c>
      <c r="B41" s="2" t="s">
        <v>6</v>
      </c>
      <c r="C41" t="s">
        <v>68</v>
      </c>
      <c r="D41">
        <v>48.8</v>
      </c>
    </row>
    <row r="42" spans="1:4" x14ac:dyDescent="0.25">
      <c r="A42" s="1">
        <v>36801</v>
      </c>
      <c r="B42" s="2" t="s">
        <v>4</v>
      </c>
      <c r="C42" t="s">
        <v>38</v>
      </c>
      <c r="D42">
        <v>28.38</v>
      </c>
    </row>
    <row r="43" spans="1:4" x14ac:dyDescent="0.25">
      <c r="A43" s="1">
        <v>36801</v>
      </c>
      <c r="B43" s="2" t="s">
        <v>5</v>
      </c>
      <c r="C43" t="s">
        <v>69</v>
      </c>
      <c r="D43">
        <v>22.82</v>
      </c>
    </row>
    <row r="44" spans="1:4" x14ac:dyDescent="0.25">
      <c r="A44" s="1">
        <v>38263</v>
      </c>
      <c r="B44" s="2" t="s">
        <v>7</v>
      </c>
      <c r="C44" t="s">
        <v>38</v>
      </c>
      <c r="D44">
        <v>50.2</v>
      </c>
    </row>
    <row r="45" spans="1:4" x14ac:dyDescent="0.25">
      <c r="A45" s="1">
        <v>38263</v>
      </c>
      <c r="B45" s="2" t="s">
        <v>6</v>
      </c>
      <c r="C45" t="s">
        <v>68</v>
      </c>
      <c r="D45">
        <v>49.8</v>
      </c>
    </row>
    <row r="46" spans="1:4" x14ac:dyDescent="0.25">
      <c r="A46" s="1">
        <v>39723</v>
      </c>
      <c r="B46" s="2" t="s">
        <v>7</v>
      </c>
      <c r="C46" t="s">
        <v>38</v>
      </c>
      <c r="D46">
        <v>75.8</v>
      </c>
    </row>
    <row r="47" spans="1:4" x14ac:dyDescent="0.25">
      <c r="A47" s="1">
        <v>41184</v>
      </c>
      <c r="B47" s="2" t="s">
        <v>7</v>
      </c>
      <c r="C47" t="s">
        <v>38</v>
      </c>
      <c r="D47">
        <v>45.99</v>
      </c>
    </row>
    <row r="48" spans="1:4" x14ac:dyDescent="0.25">
      <c r="A48" s="1">
        <v>41184</v>
      </c>
      <c r="B48" s="2" t="s">
        <v>3</v>
      </c>
      <c r="C48" t="s">
        <v>28</v>
      </c>
      <c r="D48">
        <v>54.01</v>
      </c>
    </row>
    <row r="49" spans="1:5" x14ac:dyDescent="0.25">
      <c r="A49" s="1">
        <v>42645</v>
      </c>
      <c r="B49" s="2" t="s">
        <v>6</v>
      </c>
      <c r="C49" t="s">
        <v>68</v>
      </c>
      <c r="D49">
        <v>12.37</v>
      </c>
    </row>
    <row r="50" spans="1:5" x14ac:dyDescent="0.25">
      <c r="A50" s="1">
        <v>42645</v>
      </c>
      <c r="B50" s="2" t="s">
        <v>3</v>
      </c>
      <c r="C50" t="s">
        <v>28</v>
      </c>
      <c r="D50">
        <v>39.950000000000003</v>
      </c>
    </row>
    <row r="51" spans="1:5" x14ac:dyDescent="0.25">
      <c r="A51" s="1">
        <v>42645</v>
      </c>
      <c r="B51" s="2" t="s">
        <v>7</v>
      </c>
      <c r="C51" t="s">
        <v>38</v>
      </c>
      <c r="D51">
        <v>47.67</v>
      </c>
    </row>
    <row r="52" spans="1:5" x14ac:dyDescent="0.25">
      <c r="A52" s="1">
        <v>44150</v>
      </c>
      <c r="B52" s="2" t="s">
        <v>6</v>
      </c>
      <c r="C52" t="s">
        <v>68</v>
      </c>
      <c r="D52">
        <v>16.88</v>
      </c>
    </row>
    <row r="53" spans="1:5" x14ac:dyDescent="0.25">
      <c r="A53" s="1">
        <v>44150</v>
      </c>
      <c r="B53" s="2" t="s">
        <v>7</v>
      </c>
      <c r="C53" t="s">
        <v>38</v>
      </c>
      <c r="D53">
        <v>38.14</v>
      </c>
    </row>
    <row r="54" spans="1:5" x14ac:dyDescent="0.25">
      <c r="A54" s="1">
        <v>44150</v>
      </c>
      <c r="B54" s="2" t="s">
        <v>8</v>
      </c>
      <c r="C54" t="s">
        <v>50</v>
      </c>
      <c r="D54">
        <v>44.98</v>
      </c>
      <c r="E54" t="s">
        <v>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8:O19"/>
  <sheetViews>
    <sheetView workbookViewId="0">
      <selection activeCell="Q18" sqref="Q18"/>
    </sheetView>
  </sheetViews>
  <sheetFormatPr defaultRowHeight="15" x14ac:dyDescent="0.25"/>
  <cols>
    <col min="12" max="12" width="13.140625" bestFit="1" customWidth="1"/>
  </cols>
  <sheetData>
    <row r="8" spans="12:15" x14ac:dyDescent="0.25">
      <c r="N8" t="s">
        <v>12</v>
      </c>
      <c r="O8" t="s">
        <v>12</v>
      </c>
    </row>
    <row r="9" spans="12:15" x14ac:dyDescent="0.25">
      <c r="L9" t="s">
        <v>56</v>
      </c>
      <c r="M9">
        <v>5092</v>
      </c>
    </row>
    <row r="10" spans="12:15" x14ac:dyDescent="0.25">
      <c r="L10" t="s">
        <v>57</v>
      </c>
      <c r="M10">
        <v>2782</v>
      </c>
    </row>
    <row r="11" spans="12:15" x14ac:dyDescent="0.25">
      <c r="L11" t="s">
        <v>40</v>
      </c>
      <c r="M11">
        <v>1501</v>
      </c>
    </row>
    <row r="12" spans="12:15" x14ac:dyDescent="0.25">
      <c r="L12" t="s">
        <v>67</v>
      </c>
      <c r="M12" s="17">
        <f>SUM(M9:M11)</f>
        <v>9375</v>
      </c>
      <c r="N12" s="18">
        <v>62.81</v>
      </c>
      <c r="O12">
        <f>SUM(M12*100/M19)</f>
        <v>62.818279281693918</v>
      </c>
    </row>
    <row r="13" spans="12:15" x14ac:dyDescent="0.25">
      <c r="L13" t="s">
        <v>58</v>
      </c>
      <c r="M13">
        <v>3815</v>
      </c>
    </row>
    <row r="14" spans="12:15" x14ac:dyDescent="0.25">
      <c r="L14" t="s">
        <v>59</v>
      </c>
      <c r="M14">
        <v>1330</v>
      </c>
    </row>
    <row r="15" spans="12:15" x14ac:dyDescent="0.25">
      <c r="L15" t="s">
        <v>60</v>
      </c>
      <c r="M15">
        <v>440</v>
      </c>
    </row>
    <row r="16" spans="12:15" x14ac:dyDescent="0.25">
      <c r="L16" t="s">
        <v>66</v>
      </c>
      <c r="M16" s="16">
        <f>SUM(M13:M15)</f>
        <v>5585</v>
      </c>
      <c r="N16" s="18">
        <v>37.42</v>
      </c>
      <c r="O16">
        <f>SUM(M16*100/M19)</f>
        <v>37.422942910747786</v>
      </c>
    </row>
    <row r="17" spans="12:15" x14ac:dyDescent="0.25">
      <c r="L17" t="s">
        <v>61</v>
      </c>
      <c r="M17">
        <f>SUM(245+293)</f>
        <v>538</v>
      </c>
      <c r="N17" t="s">
        <v>13</v>
      </c>
      <c r="O17" t="s">
        <v>13</v>
      </c>
    </row>
    <row r="18" spans="12:15" x14ac:dyDescent="0.25">
      <c r="L18" t="s">
        <v>62</v>
      </c>
      <c r="M18">
        <v>15462</v>
      </c>
      <c r="N18" t="s">
        <v>13</v>
      </c>
      <c r="O18" t="s">
        <v>13</v>
      </c>
    </row>
    <row r="19" spans="12:15" x14ac:dyDescent="0.25">
      <c r="L19" t="s">
        <v>65</v>
      </c>
      <c r="M19" s="15">
        <f>SUM(M18-M17)</f>
        <v>14924</v>
      </c>
      <c r="N19">
        <v>100</v>
      </c>
      <c r="O19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4" sqref="L4:M6"/>
    </sheetView>
  </sheetViews>
  <sheetFormatPr defaultRowHeight="15" x14ac:dyDescent="0.25"/>
  <cols>
    <col min="1" max="1" width="10.7109375" bestFit="1" customWidth="1"/>
  </cols>
  <sheetData>
    <row r="1" spans="1:15" x14ac:dyDescent="0.25">
      <c r="A1" s="3"/>
      <c r="E1" t="s">
        <v>13</v>
      </c>
    </row>
    <row r="2" spans="1:15" x14ac:dyDescent="0.25">
      <c r="A2" s="3"/>
    </row>
    <row r="3" spans="1:15" x14ac:dyDescent="0.25">
      <c r="A3" s="3"/>
      <c r="M3" t="s">
        <v>12</v>
      </c>
    </row>
    <row r="4" spans="1:15" x14ac:dyDescent="0.25">
      <c r="L4" t="s">
        <v>11</v>
      </c>
      <c r="M4">
        <v>45.3</v>
      </c>
      <c r="N4">
        <v>5128</v>
      </c>
      <c r="O4">
        <f>SUM(N4*100/11319)</f>
        <v>45.304355508437141</v>
      </c>
    </row>
    <row r="5" spans="1:15" x14ac:dyDescent="0.25">
      <c r="L5" t="s">
        <v>3</v>
      </c>
      <c r="M5">
        <v>29.74</v>
      </c>
      <c r="N5">
        <v>3367</v>
      </c>
      <c r="O5">
        <f t="shared" ref="O5:O6" si="0">SUM(N5*100/11319)</f>
        <v>29.746444032158319</v>
      </c>
    </row>
    <row r="6" spans="1:15" x14ac:dyDescent="0.25">
      <c r="L6" t="s">
        <v>3</v>
      </c>
      <c r="M6">
        <v>24.94</v>
      </c>
      <c r="N6">
        <v>2824</v>
      </c>
      <c r="O6">
        <f t="shared" si="0"/>
        <v>24.94920045940454</v>
      </c>
    </row>
    <row r="7" spans="1:15" x14ac:dyDescent="0.25">
      <c r="N7">
        <f>SUM(N4:N6)</f>
        <v>11319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F18"/>
  <sheetViews>
    <sheetView workbookViewId="0">
      <selection activeCell="H21" sqref="H21"/>
    </sheetView>
  </sheetViews>
  <sheetFormatPr defaultRowHeight="15" x14ac:dyDescent="0.25"/>
  <sheetData>
    <row r="16" spans="4:6" x14ac:dyDescent="0.25">
      <c r="D16" t="s">
        <v>11</v>
      </c>
      <c r="E16">
        <v>5402</v>
      </c>
      <c r="F16">
        <f>SUM(E16*100)/9302</f>
        <v>58.07353257364008</v>
      </c>
    </row>
    <row r="17" spans="4:6" x14ac:dyDescent="0.25">
      <c r="D17" t="s">
        <v>11</v>
      </c>
      <c r="E17">
        <v>3900</v>
      </c>
      <c r="F17">
        <f>SUM(E17*100)/9302</f>
        <v>41.92646742635992</v>
      </c>
    </row>
    <row r="18" spans="4:6" x14ac:dyDescent="0.25">
      <c r="D18" t="s">
        <v>52</v>
      </c>
      <c r="E18">
        <f>SUM(E16:E17)</f>
        <v>9302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9" sqref="C19"/>
    </sheetView>
  </sheetViews>
  <sheetFormatPr defaultRowHeight="15" x14ac:dyDescent="0.25"/>
  <cols>
    <col min="1" max="1" width="18.28515625" bestFit="1" customWidth="1"/>
  </cols>
  <sheetData>
    <row r="1" spans="1:4" x14ac:dyDescent="0.25">
      <c r="A1" t="s">
        <v>20</v>
      </c>
      <c r="B1">
        <v>4009</v>
      </c>
      <c r="C1" t="s">
        <v>11</v>
      </c>
    </row>
    <row r="2" spans="1:4" x14ac:dyDescent="0.25">
      <c r="A2" t="s">
        <v>21</v>
      </c>
      <c r="B2">
        <v>3158</v>
      </c>
      <c r="C2" t="s">
        <v>11</v>
      </c>
      <c r="D2" t="s">
        <v>29</v>
      </c>
    </row>
    <row r="3" spans="1:4" x14ac:dyDescent="0.25">
      <c r="A3" t="s">
        <v>22</v>
      </c>
      <c r="B3">
        <v>935</v>
      </c>
      <c r="C3" t="s">
        <v>31</v>
      </c>
      <c r="D3" t="s">
        <v>30</v>
      </c>
    </row>
    <row r="4" spans="1:4" x14ac:dyDescent="0.25">
      <c r="A4" t="s">
        <v>23</v>
      </c>
      <c r="B4">
        <v>38</v>
      </c>
    </row>
    <row r="5" spans="1:4" x14ac:dyDescent="0.25">
      <c r="A5" t="s">
        <v>24</v>
      </c>
      <c r="B5">
        <v>84</v>
      </c>
    </row>
    <row r="12" spans="1:4" x14ac:dyDescent="0.25">
      <c r="A12">
        <f>SUM(4009+3158+935)</f>
        <v>8102</v>
      </c>
    </row>
    <row r="13" spans="1:4" x14ac:dyDescent="0.25">
      <c r="A13" s="14">
        <v>0.49480000000000002</v>
      </c>
      <c r="B13" t="s">
        <v>39</v>
      </c>
    </row>
    <row r="14" spans="1:4" x14ac:dyDescent="0.25">
      <c r="A14" s="14">
        <v>0.38969999999999999</v>
      </c>
      <c r="B14" t="s">
        <v>41</v>
      </c>
    </row>
    <row r="15" spans="1:4" x14ac:dyDescent="0.25">
      <c r="A15">
        <f>SUM(935*100)/8102</f>
        <v>11.540360404838312</v>
      </c>
      <c r="B15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K9" sqref="K9:L12"/>
    </sheetView>
  </sheetViews>
  <sheetFormatPr defaultRowHeight="15" x14ac:dyDescent="0.25"/>
  <cols>
    <col min="10" max="10" width="11" bestFit="1" customWidth="1"/>
  </cols>
  <sheetData>
    <row r="1" spans="1:20" x14ac:dyDescent="0.25">
      <c r="A1" t="s">
        <v>44</v>
      </c>
    </row>
    <row r="3" spans="1:20" x14ac:dyDescent="0.25">
      <c r="S3">
        <v>1</v>
      </c>
      <c r="T3">
        <f>SUM(S3*100)/13</f>
        <v>7.6923076923076925</v>
      </c>
    </row>
    <row r="4" spans="1:20" x14ac:dyDescent="0.25">
      <c r="S4">
        <v>2</v>
      </c>
      <c r="T4">
        <f t="shared" ref="T4:T15" si="0">SUM(S4*100)/13</f>
        <v>15.384615384615385</v>
      </c>
    </row>
    <row r="5" spans="1:20" x14ac:dyDescent="0.25">
      <c r="S5">
        <v>3</v>
      </c>
      <c r="T5">
        <f t="shared" si="0"/>
        <v>23.076923076923077</v>
      </c>
    </row>
    <row r="6" spans="1:20" x14ac:dyDescent="0.25">
      <c r="I6" t="s">
        <v>49</v>
      </c>
      <c r="S6">
        <v>4</v>
      </c>
      <c r="T6">
        <f t="shared" si="0"/>
        <v>30.76923076923077</v>
      </c>
    </row>
    <row r="7" spans="1:20" x14ac:dyDescent="0.25">
      <c r="S7">
        <v>5</v>
      </c>
      <c r="T7">
        <f t="shared" si="0"/>
        <v>38.46153846153846</v>
      </c>
    </row>
    <row r="8" spans="1:20" x14ac:dyDescent="0.25">
      <c r="L8" t="s">
        <v>12</v>
      </c>
      <c r="M8" t="s">
        <v>48</v>
      </c>
      <c r="S8">
        <v>6</v>
      </c>
      <c r="T8">
        <f t="shared" si="0"/>
        <v>46.153846153846153</v>
      </c>
    </row>
    <row r="9" spans="1:20" x14ac:dyDescent="0.25">
      <c r="J9" t="s">
        <v>38</v>
      </c>
      <c r="K9" t="s">
        <v>16</v>
      </c>
      <c r="L9">
        <v>53.84</v>
      </c>
      <c r="M9">
        <v>7</v>
      </c>
      <c r="S9">
        <v>7</v>
      </c>
      <c r="T9">
        <f t="shared" si="0"/>
        <v>53.846153846153847</v>
      </c>
    </row>
    <row r="10" spans="1:20" x14ac:dyDescent="0.25">
      <c r="J10" t="s">
        <v>38</v>
      </c>
      <c r="K10" t="s">
        <v>15</v>
      </c>
      <c r="L10">
        <v>23.76</v>
      </c>
      <c r="M10">
        <v>3</v>
      </c>
      <c r="S10">
        <v>8</v>
      </c>
      <c r="T10">
        <f t="shared" si="0"/>
        <v>61.53846153846154</v>
      </c>
    </row>
    <row r="11" spans="1:20" x14ac:dyDescent="0.25">
      <c r="J11" t="s">
        <v>28</v>
      </c>
      <c r="K11" t="s">
        <v>17</v>
      </c>
      <c r="L11">
        <v>15.38</v>
      </c>
      <c r="M11">
        <v>2</v>
      </c>
      <c r="S11">
        <v>9</v>
      </c>
      <c r="T11">
        <f t="shared" si="0"/>
        <v>69.230769230769226</v>
      </c>
    </row>
    <row r="12" spans="1:20" x14ac:dyDescent="0.25">
      <c r="J12" t="s">
        <v>50</v>
      </c>
      <c r="K12" t="s">
        <v>46</v>
      </c>
      <c r="L12">
        <v>7.69</v>
      </c>
      <c r="M12">
        <v>1</v>
      </c>
      <c r="S12">
        <v>10</v>
      </c>
      <c r="T12">
        <f t="shared" si="0"/>
        <v>76.92307692307692</v>
      </c>
    </row>
    <row r="13" spans="1:20" x14ac:dyDescent="0.25">
      <c r="L13">
        <f>SUM(L9:L12)</f>
        <v>100.67</v>
      </c>
      <c r="M13">
        <f>SUM(M9:M12)</f>
        <v>13</v>
      </c>
      <c r="S13">
        <v>11</v>
      </c>
      <c r="T13">
        <f t="shared" si="0"/>
        <v>84.615384615384613</v>
      </c>
    </row>
    <row r="14" spans="1:20" x14ac:dyDescent="0.25">
      <c r="S14">
        <v>12</v>
      </c>
      <c r="T14">
        <f t="shared" si="0"/>
        <v>92.307692307692307</v>
      </c>
    </row>
    <row r="15" spans="1:20" x14ac:dyDescent="0.25">
      <c r="S15">
        <v>13</v>
      </c>
      <c r="T15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S14"/>
  <sheetViews>
    <sheetView workbookViewId="0">
      <selection activeCell="K8" sqref="K8:K10"/>
    </sheetView>
  </sheetViews>
  <sheetFormatPr defaultRowHeight="15" x14ac:dyDescent="0.25"/>
  <sheetData>
    <row r="2" spans="8:19" x14ac:dyDescent="0.25">
      <c r="R2">
        <v>1</v>
      </c>
      <c r="S2">
        <f>SUM(R2*100)/13</f>
        <v>7.6923076923076925</v>
      </c>
    </row>
    <row r="3" spans="8:19" x14ac:dyDescent="0.25">
      <c r="R3">
        <v>2</v>
      </c>
      <c r="S3">
        <f t="shared" ref="S3:S14" si="0">SUM(R3*100)/13</f>
        <v>15.384615384615385</v>
      </c>
    </row>
    <row r="4" spans="8:19" x14ac:dyDescent="0.25">
      <c r="R4">
        <v>3</v>
      </c>
      <c r="S4">
        <f t="shared" si="0"/>
        <v>23.076923076923077</v>
      </c>
    </row>
    <row r="5" spans="8:19" x14ac:dyDescent="0.25">
      <c r="H5" t="s">
        <v>43</v>
      </c>
      <c r="R5">
        <v>4</v>
      </c>
      <c r="S5">
        <f t="shared" si="0"/>
        <v>30.76923076923077</v>
      </c>
    </row>
    <row r="6" spans="8:19" x14ac:dyDescent="0.25">
      <c r="R6">
        <v>5</v>
      </c>
      <c r="S6">
        <f t="shared" si="0"/>
        <v>38.46153846153846</v>
      </c>
    </row>
    <row r="7" spans="8:19" x14ac:dyDescent="0.25">
      <c r="K7" t="s">
        <v>12</v>
      </c>
      <c r="L7" t="s">
        <v>48</v>
      </c>
      <c r="R7">
        <v>6</v>
      </c>
      <c r="S7">
        <f t="shared" si="0"/>
        <v>46.153846153846153</v>
      </c>
    </row>
    <row r="8" spans="8:19" x14ac:dyDescent="0.25">
      <c r="I8" t="s">
        <v>38</v>
      </c>
      <c r="J8" t="s">
        <v>16</v>
      </c>
      <c r="K8">
        <v>46.15</v>
      </c>
      <c r="L8">
        <v>6</v>
      </c>
      <c r="R8">
        <v>7</v>
      </c>
      <c r="S8">
        <f t="shared" si="0"/>
        <v>53.846153846153847</v>
      </c>
    </row>
    <row r="9" spans="8:19" x14ac:dyDescent="0.25">
      <c r="I9" t="s">
        <v>38</v>
      </c>
      <c r="J9" t="s">
        <v>15</v>
      </c>
      <c r="K9">
        <v>38.46</v>
      </c>
      <c r="L9">
        <v>5</v>
      </c>
      <c r="R9">
        <v>8</v>
      </c>
      <c r="S9">
        <f t="shared" si="0"/>
        <v>61.53846153846154</v>
      </c>
    </row>
    <row r="10" spans="8:19" x14ac:dyDescent="0.25">
      <c r="I10" t="s">
        <v>28</v>
      </c>
      <c r="J10" t="s">
        <v>17</v>
      </c>
      <c r="K10">
        <v>15.38</v>
      </c>
      <c r="L10">
        <v>2</v>
      </c>
      <c r="R10">
        <v>9</v>
      </c>
      <c r="S10">
        <f t="shared" si="0"/>
        <v>69.230769230769226</v>
      </c>
    </row>
    <row r="11" spans="8:19" x14ac:dyDescent="0.25">
      <c r="K11">
        <f>SUM(K8:K10)</f>
        <v>99.99</v>
      </c>
      <c r="L11">
        <f>SUM(L8:L10)</f>
        <v>13</v>
      </c>
      <c r="R11">
        <v>10</v>
      </c>
      <c r="S11">
        <f t="shared" si="0"/>
        <v>76.92307692307692</v>
      </c>
    </row>
    <row r="12" spans="8:19" x14ac:dyDescent="0.25">
      <c r="R12">
        <v>11</v>
      </c>
      <c r="S12">
        <f t="shared" si="0"/>
        <v>84.615384615384613</v>
      </c>
    </row>
    <row r="13" spans="8:19" x14ac:dyDescent="0.25">
      <c r="R13">
        <v>12</v>
      </c>
      <c r="S13">
        <f t="shared" si="0"/>
        <v>92.307692307692307</v>
      </c>
    </row>
    <row r="14" spans="8:19" x14ac:dyDescent="0.25">
      <c r="R14">
        <v>13</v>
      </c>
      <c r="S14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compl de 1947-1983 prefei</vt:lpstr>
      <vt:lpstr>82-2020</vt:lpstr>
      <vt:lpstr>geral</vt:lpstr>
      <vt:lpstr>1976</vt:lpstr>
      <vt:lpstr>1972</vt:lpstr>
      <vt:lpstr>1969</vt:lpstr>
      <vt:lpstr>1965</vt:lpstr>
      <vt:lpstr>vereador 63-65</vt:lpstr>
      <vt:lpstr>vereador 61</vt:lpstr>
      <vt:lpstr>1960</vt:lpstr>
      <vt:lpstr>ver56</vt:lpstr>
      <vt:lpstr>vereador 1950</vt:lpstr>
      <vt:lpstr>vereador 48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2021-11-18T17:37:27Z</dcterms:modified>
</cp:coreProperties>
</file>